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2"/>
  </bookViews>
  <sheets>
    <sheet name="汇总表11" sheetId="5" state="hidden" r:id="rId1"/>
    <sheet name="省中心汇总表" sheetId="6" state="hidden" r:id="rId2"/>
    <sheet name="服务区" sheetId="7" r:id="rId3"/>
    <sheet name="观景台" sheetId="1" r:id="rId4"/>
  </sheets>
  <definedNames>
    <definedName name="_xlnm._FilterDatabase" localSheetId="3" hidden="1">观景台!#REF!</definedName>
    <definedName name="_xlnm.Print_Area" localSheetId="3">观景台!$A$1:$H$6</definedName>
    <definedName name="_xlnm.Print_Area" localSheetId="1">省中心汇总表!$A$1:$Z$20</definedName>
    <definedName name="_xlnm.Print_Titles" localSheetId="3">观景台!$3:$4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<sst xmlns="http://schemas.openxmlformats.org/spreadsheetml/2006/main" count="140" uniqueCount="58">
  <si>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附件8</t>
  </si>
  <si>
    <t>普通国省道示范工程资金建议计划汇总表</t>
  </si>
  <si>
    <t>市州</t>
  </si>
  <si>
    <t>合计</t>
  </si>
  <si>
    <t>服务区</t>
  </si>
  <si>
    <t>养护站</t>
  </si>
  <si>
    <t>观景台</t>
  </si>
  <si>
    <t>备注</t>
  </si>
  <si>
    <t>市州上报数量（个）</t>
  </si>
  <si>
    <t>初审通过项目（个）</t>
  </si>
  <si>
    <t>其中任务计划项目（个）</t>
  </si>
  <si>
    <t>初审通过补助资金（万元）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</si>
  <si>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</si>
  <si>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</si>
  <si>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</si>
  <si>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</si>
  <si>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</si>
  <si>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</si>
  <si>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</si>
  <si>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</si>
  <si>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</si>
  <si>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</si>
  <si>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</si>
  <si>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</si>
  <si>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</si>
  <si>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湘西州</t>
  </si>
  <si>
    <t>2026年第四批普通国省道服务设施工程资金建议计划初审情况汇总表</t>
  </si>
  <si>
    <t>规模（处）</t>
  </si>
  <si>
    <t>补助资金（万元）</t>
  </si>
  <si>
    <t>市州报送情况</t>
  </si>
  <si>
    <t>初审通过情况</t>
  </si>
  <si>
    <t>初审不通过情况</t>
  </si>
  <si>
    <t>小计</t>
  </si>
  <si>
    <t>申报项目</t>
  </si>
  <si>
    <t>扣回项目</t>
  </si>
  <si>
    <t>附件3-1</t>
  </si>
  <si>
    <t>2026年普通国省道第三批服务区计划表</t>
  </si>
  <si>
    <t>序号</t>
  </si>
  <si>
    <t>县区</t>
  </si>
  <si>
    <t>项目信息</t>
  </si>
  <si>
    <t>服务区名称</t>
  </si>
  <si>
    <t>线路编码</t>
  </si>
  <si>
    <t>所在路线名称</t>
  </si>
  <si>
    <t>位置桩号</t>
  </si>
  <si>
    <t>张家界市汇总</t>
  </si>
  <si>
    <t>慈利县</t>
  </si>
  <si>
    <t>苗市服务区</t>
  </si>
  <si>
    <t>G353</t>
  </si>
  <si>
    <t>宁德-贡山</t>
  </si>
  <si>
    <t>附件3-2</t>
  </si>
  <si>
    <t>2026年普通国省道第三批观景台计划表</t>
  </si>
  <si>
    <t>项目名称</t>
  </si>
  <si>
    <t>所在路线编码</t>
  </si>
  <si>
    <t>怀化市 汇总</t>
  </si>
  <si>
    <t>洪江市</t>
  </si>
  <si>
    <t>沙湾观景台</t>
  </si>
  <si>
    <t>S249</t>
  </si>
  <si>
    <t>溆浦桥江-通道大高坪(省界)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</si>
</sst>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0_ "/>
  </numFmts>
  <fonts count="44"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b/>
      <sz val="9"/>
      <color rgb="FF000000"/>
      <name val="宋体"/>
      <charset val="134"/>
    </font>
    <font>
      <b/>
      <sz val="9"/>
      <color indexed="8"/>
      <name val="宋体"/>
      <charset val="134"/>
    </font>
    <font>
      <b/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5" applyNumberFormat="0" applyAlignment="0" applyProtection="0">
      <alignment vertical="center"/>
    </xf>
    <xf numFmtId="0" fontId="33" fillId="4" borderId="16" applyNumberFormat="0" applyAlignment="0" applyProtection="0">
      <alignment vertical="center"/>
    </xf>
    <xf numFmtId="0" fontId="34" fillId="4" borderId="15" applyNumberFormat="0" applyAlignment="0" applyProtection="0">
      <alignment vertical="center"/>
    </xf>
    <xf numFmtId="0" fontId="35" fillId="5" borderId="17" applyNumberForma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>
      <alignment vertical="center"/>
    </xf>
  </cellStyleXfs>
  <cellXfs count="5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/>
    </xf>
    <xf numFmtId="0" fontId="15" fillId="0" borderId="7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/>
    </xf>
    <xf numFmtId="177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178" fontId="8" fillId="0" borderId="0" xfId="0" applyNumberFormat="1" applyFont="1" applyFill="1" applyAlignment="1" applyProtection="1">
      <alignment vertical="center"/>
    </xf>
    <xf numFmtId="0" fontId="19" fillId="0" borderId="0" xfId="0" applyFont="1" applyFill="1" applyAlignment="1" applyProtection="1">
      <alignment horizontal="center" vertical="center" wrapText="1"/>
    </xf>
    <xf numFmtId="178" fontId="19" fillId="0" borderId="0" xfId="0" applyNumberFormat="1" applyFont="1" applyFill="1" applyAlignment="1" applyProtection="1">
      <alignment horizontal="center" vertical="center" wrapText="1"/>
    </xf>
    <xf numFmtId="0" fontId="20" fillId="0" borderId="10" xfId="0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center" vertical="center" wrapText="1"/>
    </xf>
    <xf numFmtId="178" fontId="20" fillId="0" borderId="2" xfId="0" applyNumberFormat="1" applyFont="1" applyFill="1" applyBorder="1" applyAlignment="1" applyProtection="1">
      <alignment horizontal="center" vertical="center" wrapText="1"/>
    </xf>
    <xf numFmtId="0" fontId="20" fillId="0" borderId="11" xfId="0" applyFont="1" applyFill="1" applyBorder="1" applyAlignment="1" applyProtection="1">
      <alignment horizontal="center" vertical="center"/>
    </xf>
    <xf numFmtId="178" fontId="20" fillId="0" borderId="11" xfId="0" applyNumberFormat="1" applyFont="1" applyFill="1" applyBorder="1" applyAlignment="1" applyProtection="1">
      <alignment horizontal="center" vertical="center"/>
    </xf>
    <xf numFmtId="0" fontId="21" fillId="0" borderId="2" xfId="0" applyFont="1" applyFill="1" applyBorder="1" applyAlignment="1" applyProtection="1">
      <alignment horizontal="center" vertical="center"/>
    </xf>
    <xf numFmtId="0" fontId="21" fillId="0" borderId="2" xfId="0" applyFont="1" applyFill="1" applyBorder="1" applyAlignment="1" applyProtection="1">
      <alignment horizontal="center" vertical="center" wrapText="1"/>
    </xf>
    <xf numFmtId="0" fontId="22" fillId="0" borderId="2" xfId="0" applyFont="1" applyFill="1" applyBorder="1" applyAlignment="1" applyProtection="1">
      <alignment horizontal="center" vertical="center" wrapText="1"/>
    </xf>
    <xf numFmtId="178" fontId="21" fillId="0" borderId="2" xfId="0" applyNumberFormat="1" applyFont="1" applyFill="1" applyBorder="1" applyAlignment="1" applyProtection="1">
      <alignment horizontal="center" vertical="center" wrapText="1"/>
    </xf>
    <xf numFmtId="178" fontId="22" fillId="0" borderId="2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Fill="1" applyBorder="1" applyAlignment="1" applyProtection="1">
      <alignment horizontal="center" vertical="center" wrapText="1"/>
    </xf>
    <xf numFmtId="0" fontId="20" fillId="0" borderId="11" xfId="0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"/>
  <sheetViews>
    <sheetView zoomScale="70" zoomScaleNormal="70" workbookViewId="0">
      <selection activeCell="Q7" sqref="Q7"/>
    </sheetView>
  </sheetViews>
  <sheetFormatPr defaultColWidth="10.3333333333333" defaultRowHeight="13.5"/>
  <cols>
    <col min="1" max="3" width="13.6666666666667" style="11" customWidth="1"/>
    <col min="4" max="4" width="13.6666666666667" style="11" hidden="1" customWidth="1"/>
    <col min="5" max="5" width="13.6666666666667" style="39" customWidth="1"/>
    <col min="6" max="7" width="13.6666666666667" style="11" customWidth="1"/>
    <col min="8" max="8" width="13.6666666666667" style="11" hidden="1" customWidth="1"/>
    <col min="9" max="9" width="13.6666666666667" style="39" customWidth="1"/>
    <col min="10" max="11" width="13.6666666666667" style="11" customWidth="1"/>
    <col min="12" max="12" width="13.6666666666667" style="11" hidden="1" customWidth="1"/>
    <col min="13" max="13" width="13.6666666666667" style="39" customWidth="1"/>
    <col min="14" max="15" width="13.6666666666667" style="11" customWidth="1"/>
    <col min="16" max="16" width="13.6666666666667" style="11" hidden="1" customWidth="1"/>
    <col min="17" max="17" width="13.6666666666667" style="39" customWidth="1"/>
    <col min="18" max="18" width="13.6666666666667" style="11" customWidth="1"/>
    <col min="19" max="16384" width="10.3333333333333" style="11"/>
  </cols>
  <sheetData>
    <row r="1" ht="23.1" customHeight="1" spans="1:1">
      <c r="A1" s="11" t="s">
        <v>0</v>
      </c>
    </row>
    <row r="2" ht="48" customHeight="1" spans="1:18">
      <c r="A2" s="40" t="s">
        <v>1</v>
      </c>
      <c r="B2" s="40"/>
      <c r="C2" s="40"/>
      <c r="D2" s="40"/>
      <c r="E2" s="41"/>
      <c r="F2" s="40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  <c r="R2" s="40"/>
    </row>
    <row r="3" ht="30" customHeight="1" spans="1:18">
      <c r="A3" s="42" t="s">
        <v>2</v>
      </c>
      <c r="B3" s="43" t="s">
        <v>3</v>
      </c>
      <c r="C3" s="43"/>
      <c r="D3" s="43"/>
      <c r="E3" s="44"/>
      <c r="F3" s="43" t="s">
        <v>4</v>
      </c>
      <c r="G3" s="43"/>
      <c r="H3" s="43"/>
      <c r="I3" s="44"/>
      <c r="J3" s="43" t="s">
        <v>5</v>
      </c>
      <c r="K3" s="43"/>
      <c r="L3" s="43"/>
      <c r="M3" s="44"/>
      <c r="N3" s="43" t="s">
        <v>6</v>
      </c>
      <c r="O3" s="43"/>
      <c r="P3" s="43"/>
      <c r="Q3" s="44"/>
      <c r="R3" s="52" t="s">
        <v>7</v>
      </c>
    </row>
    <row r="4" ht="48" customHeight="1" spans="1:18">
      <c r="A4" s="45"/>
      <c r="B4" s="43" t="s">
        <v>8</v>
      </c>
      <c r="C4" s="43" t="s">
        <v>9</v>
      </c>
      <c r="D4" s="43" t="s">
        <v>10</v>
      </c>
      <c r="E4" s="44" t="s">
        <v>11</v>
      </c>
      <c r="F4" s="43" t="s">
        <v>8</v>
      </c>
      <c r="G4" s="43" t="s">
        <v>9</v>
      </c>
      <c r="H4" s="43" t="s">
        <v>10</v>
      </c>
      <c r="I4" s="44" t="s">
        <v>11</v>
      </c>
      <c r="J4" s="43" t="s">
        <v>8</v>
      </c>
      <c r="K4" s="43" t="s">
        <v>9</v>
      </c>
      <c r="L4" s="43" t="s">
        <v>10</v>
      </c>
      <c r="M4" s="44" t="s">
        <v>11</v>
      </c>
      <c r="N4" s="43" t="s">
        <v>8</v>
      </c>
      <c r="O4" s="43" t="s">
        <v>9</v>
      </c>
      <c r="P4" s="43" t="s">
        <v>10</v>
      </c>
      <c r="Q4" s="44" t="s">
        <v>11</v>
      </c>
      <c r="R4" s="53"/>
    </row>
    <row r="5" ht="30" customHeight="1" spans="1:18">
      <c r="A5" s="45" t="s">
        <v>3</v>
      </c>
      <c r="B5" s="45" t="e">
        <f t="shared" ref="B5:Q5" si="0">SUM(B6:B19)</f>
        <v>#REF!</v>
      </c>
      <c r="C5" s="45" t="e">
        <f t="shared" si="0"/>
        <v>#REF!</v>
      </c>
      <c r="D5" s="45" t="e">
        <f t="shared" si="0"/>
        <v>#REF!</v>
      </c>
      <c r="E5" s="46" t="e">
        <f t="shared" si="0"/>
        <v>#REF!</v>
      </c>
      <c r="F5" s="45" t="e">
        <f t="shared" si="0"/>
        <v>#REF!</v>
      </c>
      <c r="G5" s="45" t="e">
        <f t="shared" si="0"/>
        <v>#REF!</v>
      </c>
      <c r="H5" s="45" t="e">
        <f t="shared" si="0"/>
        <v>#REF!</v>
      </c>
      <c r="I5" s="45" t="e">
        <f t="shared" si="0"/>
        <v>#REF!</v>
      </c>
      <c r="J5" s="45" t="e">
        <f t="shared" si="0"/>
        <v>#REF!</v>
      </c>
      <c r="K5" s="45" t="e">
        <f t="shared" si="0"/>
        <v>#REF!</v>
      </c>
      <c r="L5" s="45" t="e">
        <f t="shared" si="0"/>
        <v>#REF!</v>
      </c>
      <c r="M5" s="45" t="e">
        <f t="shared" si="0"/>
        <v>#REF!</v>
      </c>
      <c r="N5" s="45" t="e">
        <f t="shared" si="0"/>
        <v>#REF!</v>
      </c>
      <c r="O5" s="45" t="e">
        <f t="shared" si="0"/>
        <v>#REF!</v>
      </c>
      <c r="P5" s="45" t="e">
        <f t="shared" si="0"/>
        <v>#REF!</v>
      </c>
      <c r="Q5" s="46" t="e">
        <f t="shared" si="0"/>
        <v>#REF!</v>
      </c>
      <c r="R5" s="43"/>
    </row>
    <row r="6" ht="35.1" customHeight="1" spans="1:18">
      <c r="A6" s="47" t="s">
        <v>12</v>
      </c>
      <c r="B6" s="47" t="e">
        <f t="shared" ref="B6:B19" si="1">F6+J6+N6</f>
        <v>#REF!</v>
      </c>
      <c r="C6" s="47" t="e">
        <f t="shared" ref="C6:C19" si="2">G6+K6+O6</f>
        <v>#REF!</v>
      </c>
      <c r="D6" s="47" t="e">
        <f t="shared" ref="D6:D19" si="3">H6+L6+P6</f>
        <v>#REF!</v>
      </c>
      <c r="E6" s="47" t="e">
        <f t="shared" ref="E6:E19" si="4">I6+M6+Q6</f>
        <v>#REF!</v>
      </c>
      <c r="F6" s="48" t="e">
        <f>COUNTIFS(#REF!,A6,#REF!,"省公路事务中心")</f>
        <v>#REF!</v>
      </c>
      <c r="G6" s="49" t="e">
        <f>COUNTIFS(#REF!,A6,#REF!,"省公路事务中心",#REF!,"通过")</f>
        <v>#REF!</v>
      </c>
      <c r="H6" s="49" t="e">
        <f>COUNTIFS(#REF!,A6,#REF!,"省公路事务中心",#REF!,"通过",#REF!,"是")</f>
        <v>#REF!</v>
      </c>
      <c r="I6" s="50" t="e">
        <f>SUMIFS(#REF!,#REF!,A6,#REF!,"省公路事务中心",#REF!,"通过")</f>
        <v>#REF!</v>
      </c>
      <c r="J6" s="49" t="e">
        <f>COUNTIFS(#REF!,A6,#REF!,"省公路事务中心")</f>
        <v>#REF!</v>
      </c>
      <c r="K6" s="49" t="e">
        <f>COUNTIFS(#REF!,A6,#REF!,"省公路事务中心",#REF!,"通过")</f>
        <v>#REF!</v>
      </c>
      <c r="L6" s="49" t="e">
        <f>COUNTIFS(#REF!,A6,#REF!,"省公路事务中心",#REF!,"通过",#REF!,"是")</f>
        <v>#REF!</v>
      </c>
      <c r="M6" s="51" t="e">
        <f>SUMIFS(#REF!,#REF!,A6,#REF!,"省公路事务中心",#REF!,"通过")</f>
        <v>#REF!</v>
      </c>
      <c r="N6" s="49" t="e">
        <f>COUNTIFS(观景台!B:B,A6,观景台!#REF!,"省公路事务中心")</f>
        <v>#REF!</v>
      </c>
      <c r="O6" s="49" t="e">
        <f>COUNTIFS(观景台!B:B,A6,观景台!#REF!,"省公路事务中心",观景台!#REF!,"通过")</f>
        <v>#REF!</v>
      </c>
      <c r="P6" s="49" t="e">
        <f>COUNTIFS(观景台!B:B,A6,观景台!#REF!,"省公路事务中心",观景台!#REF!,"通过",观景台!#REF!,"是")</f>
        <v>#REF!</v>
      </c>
      <c r="Q6" s="50" t="e">
        <f>SUMIFS(观景台!#REF!,观景台!B:B,A6,观景台!#REF!,"省公路事务中心",观景台!#REF!,"通过")</f>
        <v>#REF!</v>
      </c>
      <c r="R6" s="54"/>
    </row>
    <row r="7" ht="35.1" hidden="1" customHeight="1" spans="1:18">
      <c r="A7" s="47" t="s">
        <v>13</v>
      </c>
      <c r="B7" s="47" t="e">
        <f t="shared" si="1"/>
        <v>#REF!</v>
      </c>
      <c r="C7" s="47" t="e">
        <f t="shared" si="2"/>
        <v>#REF!</v>
      </c>
      <c r="D7" s="47" t="e">
        <f t="shared" si="3"/>
        <v>#REF!</v>
      </c>
      <c r="E7" s="47" t="e">
        <f t="shared" si="4"/>
        <v>#REF!</v>
      </c>
      <c r="F7" s="48" t="e">
        <f>COUNTIFS(#REF!,A7,#REF!,"省公路事务中心")</f>
        <v>#REF!</v>
      </c>
      <c r="G7" s="49" t="e">
        <f>COUNTIFS(#REF!,A7,#REF!,"省公路事务中心",#REF!,"通过")</f>
        <v>#REF!</v>
      </c>
      <c r="H7" s="49" t="e">
        <f>COUNTIFS(#REF!,A7,#REF!,"省公路事务中心",#REF!,"通过",#REF!,"是")</f>
        <v>#REF!</v>
      </c>
      <c r="I7" s="50" t="e">
        <f>SUMIFS(#REF!,#REF!,A7,#REF!,"省公路事务中心",#REF!,"通过")</f>
        <v>#REF!</v>
      </c>
      <c r="J7" s="49" t="e">
        <f>COUNTIFS(#REF!,A7,#REF!,"省公路事务中心")</f>
        <v>#REF!</v>
      </c>
      <c r="K7" s="49" t="e">
        <f>COUNTIFS(#REF!,A7,#REF!,"省公路事务中心",#REF!,"通过")</f>
        <v>#REF!</v>
      </c>
      <c r="L7" s="49" t="e">
        <f>COUNTIFS(#REF!,A7,#REF!,"省公路事务中心",#REF!,"通过",#REF!,"是")</f>
        <v>#REF!</v>
      </c>
      <c r="M7" s="51" t="e">
        <f>SUMIFS(#REF!,#REF!,A7,#REF!,"省公路事务中心",#REF!,"通过")</f>
        <v>#REF!</v>
      </c>
      <c r="N7" s="49" t="e">
        <f>COUNTIFS(观景台!B:B,A7,观景台!#REF!,"省公路事务中心")</f>
        <v>#REF!</v>
      </c>
      <c r="O7" s="49" t="e">
        <f>COUNTIFS(观景台!B:B,A7,观景台!#REF!,"省公路事务中心",观景台!#REF!,"通过")</f>
        <v>#REF!</v>
      </c>
      <c r="P7" s="49" t="e">
        <f>COUNTIFS(观景台!B:B,A7,观景台!#REF!,"省公路事务中心",观景台!#REF!,"通过",观景台!#REF!,"是")</f>
        <v>#REF!</v>
      </c>
      <c r="Q7" s="50" t="e">
        <f>SUMIFS(观景台!#REF!,观景台!B:B,A7,观景台!#REF!,"省公路事务中心",观景台!#REF!,"通过")</f>
        <v>#REF!</v>
      </c>
      <c r="R7" s="48"/>
    </row>
    <row r="8" ht="35.1" hidden="1" customHeight="1" spans="1:18">
      <c r="A8" s="47" t="s">
        <v>14</v>
      </c>
      <c r="B8" s="47" t="e">
        <f t="shared" si="1"/>
        <v>#REF!</v>
      </c>
      <c r="C8" s="47" t="e">
        <f t="shared" si="2"/>
        <v>#REF!</v>
      </c>
      <c r="D8" s="47" t="e">
        <f t="shared" si="3"/>
        <v>#REF!</v>
      </c>
      <c r="E8" s="47" t="e">
        <f t="shared" si="4"/>
        <v>#REF!</v>
      </c>
      <c r="F8" s="48" t="e">
        <f>COUNTIFS(#REF!,A8,#REF!,"省公路事务中心")</f>
        <v>#REF!</v>
      </c>
      <c r="G8" s="49" t="e">
        <f>COUNTIFS(#REF!,A8,#REF!,"省公路事务中心",#REF!,"通过")</f>
        <v>#REF!</v>
      </c>
      <c r="H8" s="49" t="e">
        <f>COUNTIFS(#REF!,A8,#REF!,"省公路事务中心",#REF!,"通过",#REF!,"是")</f>
        <v>#REF!</v>
      </c>
      <c r="I8" s="50" t="e">
        <f>SUMIFS(#REF!,#REF!,A8,#REF!,"省公路事务中心",#REF!,"通过")</f>
        <v>#REF!</v>
      </c>
      <c r="J8" s="49" t="e">
        <f>COUNTIFS(#REF!,A8,#REF!,"省公路事务中心")</f>
        <v>#REF!</v>
      </c>
      <c r="K8" s="49" t="e">
        <f>COUNTIFS(#REF!,A8,#REF!,"省公路事务中心",#REF!,"通过")</f>
        <v>#REF!</v>
      </c>
      <c r="L8" s="49" t="e">
        <f>COUNTIFS(#REF!,A8,#REF!,"省公路事务中心",#REF!,"通过",#REF!,"是")</f>
        <v>#REF!</v>
      </c>
      <c r="M8" s="51" t="e">
        <f>SUMIFS(#REF!,#REF!,A8,#REF!,"省公路事务中心",#REF!,"通过")</f>
        <v>#REF!</v>
      </c>
      <c r="N8" s="49" t="e">
        <f>COUNTIFS(观景台!B:B,A8,观景台!#REF!,"省公路事务中心")</f>
        <v>#REF!</v>
      </c>
      <c r="O8" s="49" t="e">
        <f>COUNTIFS(观景台!B:B,A8,观景台!#REF!,"省公路事务中心",观景台!#REF!,"通过")</f>
        <v>#REF!</v>
      </c>
      <c r="P8" s="49" t="e">
        <f>COUNTIFS(观景台!B:B,A8,观景台!#REF!,"省公路事务中心",观景台!#REF!,"通过",观景台!#REF!,"是")</f>
        <v>#REF!</v>
      </c>
      <c r="Q8" s="50" t="e">
        <f>SUMIFS(观景台!#REF!,观景台!B:B,A8,观景台!#REF!,"省公路事务中心",观景台!#REF!,"通过")</f>
        <v>#REF!</v>
      </c>
      <c r="R8" s="48"/>
    </row>
    <row r="9" ht="35.1" hidden="1" customHeight="1" spans="1:18">
      <c r="A9" s="47" t="s">
        <v>15</v>
      </c>
      <c r="B9" s="47" t="e">
        <f t="shared" si="1"/>
        <v>#REF!</v>
      </c>
      <c r="C9" s="47" t="e">
        <f t="shared" si="2"/>
        <v>#REF!</v>
      </c>
      <c r="D9" s="47" t="e">
        <f t="shared" si="3"/>
        <v>#REF!</v>
      </c>
      <c r="E9" s="47" t="e">
        <f t="shared" si="4"/>
        <v>#REF!</v>
      </c>
      <c r="F9" s="48" t="e">
        <f>COUNTIFS(#REF!,A9,#REF!,"省公路事务中心")</f>
        <v>#REF!</v>
      </c>
      <c r="G9" s="49" t="e">
        <f>COUNTIFS(#REF!,A9,#REF!,"省公路事务中心",#REF!,"通过")</f>
        <v>#REF!</v>
      </c>
      <c r="H9" s="49" t="e">
        <f>COUNTIFS(#REF!,A9,#REF!,"省公路事务中心",#REF!,"通过",#REF!,"是")</f>
        <v>#REF!</v>
      </c>
      <c r="I9" s="50" t="e">
        <f>SUMIFS(#REF!,#REF!,A9,#REF!,"省公路事务中心",#REF!,"通过")</f>
        <v>#REF!</v>
      </c>
      <c r="J9" s="49" t="e">
        <f>COUNTIFS(#REF!,A9,#REF!,"省公路事务中心")</f>
        <v>#REF!</v>
      </c>
      <c r="K9" s="49" t="e">
        <f>COUNTIFS(#REF!,A9,#REF!,"省公路事务中心",#REF!,"通过")</f>
        <v>#REF!</v>
      </c>
      <c r="L9" s="49" t="e">
        <f>COUNTIFS(#REF!,A9,#REF!,"省公路事务中心",#REF!,"通过",#REF!,"是")</f>
        <v>#REF!</v>
      </c>
      <c r="M9" s="51" t="e">
        <f>SUMIFS(#REF!,#REF!,A9,#REF!,"省公路事务中心",#REF!,"通过")</f>
        <v>#REF!</v>
      </c>
      <c r="N9" s="49" t="e">
        <f>COUNTIFS(观景台!B:B,A9,观景台!#REF!,"省公路事务中心")</f>
        <v>#REF!</v>
      </c>
      <c r="O9" s="49" t="e">
        <f>COUNTIFS(观景台!B:B,A9,观景台!#REF!,"省公路事务中心",观景台!#REF!,"通过")</f>
        <v>#REF!</v>
      </c>
      <c r="P9" s="49" t="e">
        <f>COUNTIFS(观景台!B:B,A9,观景台!#REF!,"省公路事务中心",观景台!#REF!,"通过",观景台!#REF!,"是")</f>
        <v>#REF!</v>
      </c>
      <c r="Q9" s="50" t="e">
        <f>SUMIFS(观景台!#REF!,观景台!B:B,A9,观景台!#REF!,"省公路事务中心",观景台!#REF!,"通过")</f>
        <v>#REF!</v>
      </c>
      <c r="R9" s="54"/>
    </row>
    <row r="10" ht="35.1" customHeight="1" spans="1:18">
      <c r="A10" s="47" t="s">
        <v>16</v>
      </c>
      <c r="B10" s="47" t="e">
        <f t="shared" si="1"/>
        <v>#REF!</v>
      </c>
      <c r="C10" s="47" t="e">
        <f t="shared" si="2"/>
        <v>#REF!</v>
      </c>
      <c r="D10" s="47" t="e">
        <f t="shared" si="3"/>
        <v>#REF!</v>
      </c>
      <c r="E10" s="47" t="e">
        <f t="shared" si="4"/>
        <v>#REF!</v>
      </c>
      <c r="F10" s="48" t="e">
        <f>COUNTIFS(#REF!,A10,#REF!,"省公路事务中心")</f>
        <v>#REF!</v>
      </c>
      <c r="G10" s="49" t="e">
        <f>COUNTIFS(#REF!,A10,#REF!,"省公路事务中心",#REF!,"通过")</f>
        <v>#REF!</v>
      </c>
      <c r="H10" s="49" t="e">
        <f>COUNTIFS(#REF!,A10,#REF!,"省公路事务中心",#REF!,"通过",#REF!,"是")</f>
        <v>#REF!</v>
      </c>
      <c r="I10" s="50" t="e">
        <f>SUMIFS(#REF!,#REF!,A10,#REF!,"省公路事务中心",#REF!,"通过")</f>
        <v>#REF!</v>
      </c>
      <c r="J10" s="49" t="e">
        <f>COUNTIFS(#REF!,A10,#REF!,"省公路事务中心")</f>
        <v>#REF!</v>
      </c>
      <c r="K10" s="49" t="e">
        <f>COUNTIFS(#REF!,A10,#REF!,"省公路事务中心",#REF!,"通过")</f>
        <v>#REF!</v>
      </c>
      <c r="L10" s="49" t="e">
        <f>COUNTIFS(#REF!,A10,#REF!,"省公路事务中心",#REF!,"通过",#REF!,"是")</f>
        <v>#REF!</v>
      </c>
      <c r="M10" s="51" t="e">
        <f>SUMIFS(#REF!,#REF!,A10,#REF!,"省公路事务中心",#REF!,"通过")</f>
        <v>#REF!</v>
      </c>
      <c r="N10" s="49" t="e">
        <f>COUNTIFS(观景台!B:B,A10,观景台!#REF!,"省公路事务中心")</f>
        <v>#REF!</v>
      </c>
      <c r="O10" s="49" t="e">
        <f>COUNTIFS(观景台!B:B,A10,观景台!#REF!,"省公路事务中心",观景台!#REF!,"通过")</f>
        <v>#REF!</v>
      </c>
      <c r="P10" s="49" t="e">
        <f>COUNTIFS(观景台!B:B,A10,观景台!#REF!,"省公路事务中心",观景台!#REF!,"通过",观景台!#REF!,"是")</f>
        <v>#REF!</v>
      </c>
      <c r="Q10" s="50" t="e">
        <f>SUMIFS(观景台!#REF!,观景台!B:B,A10,观景台!#REF!,"省公路事务中心",观景台!#REF!,"通过")</f>
        <v>#REF!</v>
      </c>
      <c r="R10" s="48"/>
    </row>
    <row r="11" ht="35.1" customHeight="1" spans="1:18">
      <c r="A11" s="47" t="s">
        <v>17</v>
      </c>
      <c r="B11" s="47" t="e">
        <f t="shared" si="1"/>
        <v>#REF!</v>
      </c>
      <c r="C11" s="47" t="e">
        <f t="shared" si="2"/>
        <v>#REF!</v>
      </c>
      <c r="D11" s="47" t="e">
        <f t="shared" si="3"/>
        <v>#REF!</v>
      </c>
      <c r="E11" s="47" t="e">
        <f t="shared" si="4"/>
        <v>#REF!</v>
      </c>
      <c r="F11" s="48" t="e">
        <f>COUNTIFS(#REF!,A11,#REF!,"省公路事务中心")</f>
        <v>#REF!</v>
      </c>
      <c r="G11" s="49" t="e">
        <f>COUNTIFS(#REF!,A11,#REF!,"省公路事务中心",#REF!,"通过")</f>
        <v>#REF!</v>
      </c>
      <c r="H11" s="49" t="e">
        <f>COUNTIFS(#REF!,A11,#REF!,"省公路事务中心",#REF!,"通过",#REF!,"是")</f>
        <v>#REF!</v>
      </c>
      <c r="I11" s="50" t="e">
        <f>SUMIFS(#REF!,#REF!,A11,#REF!,"省公路事务中心",#REF!,"通过")</f>
        <v>#REF!</v>
      </c>
      <c r="J11" s="49" t="e">
        <f>COUNTIFS(#REF!,A11,#REF!,"省公路事务中心")</f>
        <v>#REF!</v>
      </c>
      <c r="K11" s="49" t="e">
        <f>COUNTIFS(#REF!,A11,#REF!,"省公路事务中心",#REF!,"通过")</f>
        <v>#REF!</v>
      </c>
      <c r="L11" s="49" t="e">
        <f>COUNTIFS(#REF!,A11,#REF!,"省公路事务中心",#REF!,"通过",#REF!,"是")</f>
        <v>#REF!</v>
      </c>
      <c r="M11" s="51" t="e">
        <f>SUMIFS(#REF!,#REF!,A11,#REF!,"省公路事务中心",#REF!,"通过")</f>
        <v>#REF!</v>
      </c>
      <c r="N11" s="49" t="e">
        <f>COUNTIFS(观景台!B:B,A11,观景台!#REF!,"省公路事务中心")</f>
        <v>#REF!</v>
      </c>
      <c r="O11" s="49" t="e">
        <f>COUNTIFS(观景台!B:B,A11,观景台!#REF!,"省公路事务中心",观景台!#REF!,"通过")</f>
        <v>#REF!</v>
      </c>
      <c r="P11" s="49" t="e">
        <f>COUNTIFS(观景台!B:B,A11,观景台!#REF!,"省公路事务中心",观景台!#REF!,"通过",观景台!#REF!,"是")</f>
        <v>#REF!</v>
      </c>
      <c r="Q11" s="50" t="e">
        <f>SUMIFS(观景台!#REF!,观景台!B:B,A11,观景台!#REF!,"省公路事务中心",观景台!#REF!,"通过")</f>
        <v>#REF!</v>
      </c>
      <c r="R11" s="48"/>
    </row>
    <row r="12" ht="35.1" customHeight="1" spans="1:18">
      <c r="A12" s="47" t="s">
        <v>18</v>
      </c>
      <c r="B12" s="47" t="e">
        <f t="shared" si="1"/>
        <v>#REF!</v>
      </c>
      <c r="C12" s="47" t="e">
        <f t="shared" si="2"/>
        <v>#REF!</v>
      </c>
      <c r="D12" s="47" t="e">
        <f t="shared" si="3"/>
        <v>#REF!</v>
      </c>
      <c r="E12" s="47" t="e">
        <f t="shared" si="4"/>
        <v>#REF!</v>
      </c>
      <c r="F12" s="48" t="e">
        <f>COUNTIFS(#REF!,A12,#REF!,"省公路事务中心")</f>
        <v>#REF!</v>
      </c>
      <c r="G12" s="49" t="e">
        <f>COUNTIFS(#REF!,A12,#REF!,"省公路事务中心",#REF!,"通过")</f>
        <v>#REF!</v>
      </c>
      <c r="H12" s="49" t="e">
        <f>COUNTIFS(#REF!,A12,#REF!,"省公路事务中心",#REF!,"通过",#REF!,"是")</f>
        <v>#REF!</v>
      </c>
      <c r="I12" s="50" t="e">
        <f>SUMIFS(#REF!,#REF!,A12,#REF!,"省公路事务中心",#REF!,"通过")</f>
        <v>#REF!</v>
      </c>
      <c r="J12" s="49" t="e">
        <f>COUNTIFS(#REF!,A12,#REF!,"省公路事务中心")</f>
        <v>#REF!</v>
      </c>
      <c r="K12" s="49" t="e">
        <f>COUNTIFS(#REF!,A12,#REF!,"省公路事务中心",#REF!,"通过")</f>
        <v>#REF!</v>
      </c>
      <c r="L12" s="49" t="e">
        <f>COUNTIFS(#REF!,A12,#REF!,"省公路事务中心",#REF!,"通过",#REF!,"是")</f>
        <v>#REF!</v>
      </c>
      <c r="M12" s="51" t="e">
        <f>SUMIFS(#REF!,#REF!,A12,#REF!,"省公路事务中心",#REF!,"通过")</f>
        <v>#REF!</v>
      </c>
      <c r="N12" s="49" t="e">
        <f>COUNTIFS(观景台!B:B,A12,观景台!#REF!,"省公路事务中心")</f>
        <v>#REF!</v>
      </c>
      <c r="O12" s="49" t="e">
        <f>COUNTIFS(观景台!B:B,A12,观景台!#REF!,"省公路事务中心",观景台!#REF!,"通过")</f>
        <v>#REF!</v>
      </c>
      <c r="P12" s="49" t="e">
        <f>COUNTIFS(观景台!B:B,A12,观景台!#REF!,"省公路事务中心",观景台!#REF!,"通过",观景台!#REF!,"是")</f>
        <v>#REF!</v>
      </c>
      <c r="Q12" s="50" t="e">
        <f>SUMIFS(观景台!#REF!,观景台!B:B,A12,观景台!#REF!,"省公路事务中心",观景台!#REF!,"通过")</f>
        <v>#REF!</v>
      </c>
      <c r="R12" s="48"/>
    </row>
    <row r="13" ht="35.1" hidden="1" customHeight="1" spans="1:18">
      <c r="A13" s="47" t="s">
        <v>19</v>
      </c>
      <c r="B13" s="47" t="e">
        <f t="shared" si="1"/>
        <v>#REF!</v>
      </c>
      <c r="C13" s="47" t="e">
        <f t="shared" si="2"/>
        <v>#REF!</v>
      </c>
      <c r="D13" s="47" t="e">
        <f t="shared" si="3"/>
        <v>#REF!</v>
      </c>
      <c r="E13" s="47" t="e">
        <f t="shared" si="4"/>
        <v>#REF!</v>
      </c>
      <c r="F13" s="48" t="e">
        <f>COUNTIFS(#REF!,A13,#REF!,"省公路事务中心")</f>
        <v>#REF!</v>
      </c>
      <c r="G13" s="49" t="e">
        <f>COUNTIFS(#REF!,A13,#REF!,"省公路事务中心",#REF!,"通过")</f>
        <v>#REF!</v>
      </c>
      <c r="H13" s="49" t="e">
        <f>COUNTIFS(#REF!,A13,#REF!,"省公路事务中心",#REF!,"通过",#REF!,"是")</f>
        <v>#REF!</v>
      </c>
      <c r="I13" s="50" t="e">
        <f>SUMIFS(#REF!,#REF!,A13,#REF!,"省公路事务中心",#REF!,"通过")</f>
        <v>#REF!</v>
      </c>
      <c r="J13" s="49" t="e">
        <f>COUNTIFS(#REF!,A13,#REF!,"省公路事务中心")</f>
        <v>#REF!</v>
      </c>
      <c r="K13" s="49" t="e">
        <f>COUNTIFS(#REF!,A13,#REF!,"省公路事务中心",#REF!,"通过")</f>
        <v>#REF!</v>
      </c>
      <c r="L13" s="49" t="e">
        <f>COUNTIFS(#REF!,A13,#REF!,"省公路事务中心",#REF!,"通过",#REF!,"是")</f>
        <v>#REF!</v>
      </c>
      <c r="M13" s="51" t="e">
        <f>SUMIFS(#REF!,#REF!,A13,#REF!,"省公路事务中心",#REF!,"通过")</f>
        <v>#REF!</v>
      </c>
      <c r="N13" s="49" t="e">
        <f>COUNTIFS(观景台!B:B,A13,观景台!#REF!,"省公路事务中心")</f>
        <v>#REF!</v>
      </c>
      <c r="O13" s="49" t="e">
        <f>COUNTIFS(观景台!B:B,A13,观景台!#REF!,"省公路事务中心",观景台!#REF!,"通过")</f>
        <v>#REF!</v>
      </c>
      <c r="P13" s="49" t="e">
        <f>COUNTIFS(观景台!B:B,A13,观景台!#REF!,"省公路事务中心",观景台!#REF!,"通过",观景台!#REF!,"是")</f>
        <v>#REF!</v>
      </c>
      <c r="Q13" s="50" t="e">
        <f>SUMIFS(观景台!#REF!,观景台!B:B,A13,观景台!#REF!,"省公路事务中心",观景台!#REF!,"通过")</f>
        <v>#REF!</v>
      </c>
      <c r="R13" s="48"/>
    </row>
    <row r="14" ht="35.1" hidden="1" customHeight="1" spans="1:18">
      <c r="A14" s="47" t="s">
        <v>20</v>
      </c>
      <c r="B14" s="47" t="e">
        <f t="shared" si="1"/>
        <v>#REF!</v>
      </c>
      <c r="C14" s="47" t="e">
        <f t="shared" si="2"/>
        <v>#REF!</v>
      </c>
      <c r="D14" s="47" t="e">
        <f t="shared" si="3"/>
        <v>#REF!</v>
      </c>
      <c r="E14" s="47" t="e">
        <f t="shared" si="4"/>
        <v>#REF!</v>
      </c>
      <c r="F14" s="48" t="e">
        <f>COUNTIFS(#REF!,A14,#REF!,"省公路事务中心")</f>
        <v>#REF!</v>
      </c>
      <c r="G14" s="49" t="e">
        <f>COUNTIFS(#REF!,A14,#REF!,"省公路事务中心",#REF!,"通过")</f>
        <v>#REF!</v>
      </c>
      <c r="H14" s="49" t="e">
        <f>COUNTIFS(#REF!,A14,#REF!,"省公路事务中心",#REF!,"通过",#REF!,"是")</f>
        <v>#REF!</v>
      </c>
      <c r="I14" s="50" t="e">
        <f>SUMIFS(#REF!,#REF!,A14,#REF!,"省公路事务中心",#REF!,"通过")</f>
        <v>#REF!</v>
      </c>
      <c r="J14" s="49" t="e">
        <f>COUNTIFS(#REF!,A14,#REF!,"省公路事务中心")</f>
        <v>#REF!</v>
      </c>
      <c r="K14" s="49" t="e">
        <f>COUNTIFS(#REF!,A14,#REF!,"省公路事务中心",#REF!,"通过")</f>
        <v>#REF!</v>
      </c>
      <c r="L14" s="49" t="e">
        <f>COUNTIFS(#REF!,A14,#REF!,"省公路事务中心",#REF!,"通过",#REF!,"是")</f>
        <v>#REF!</v>
      </c>
      <c r="M14" s="51" t="e">
        <f>SUMIFS(#REF!,#REF!,A14,#REF!,"省公路事务中心",#REF!,"通过")</f>
        <v>#REF!</v>
      </c>
      <c r="N14" s="49" t="e">
        <f>COUNTIFS(观景台!B:B,A14,观景台!#REF!,"省公路事务中心")</f>
        <v>#REF!</v>
      </c>
      <c r="O14" s="49" t="e">
        <f>COUNTIFS(观景台!B:B,A14,观景台!#REF!,"省公路事务中心",观景台!#REF!,"通过")</f>
        <v>#REF!</v>
      </c>
      <c r="P14" s="49" t="e">
        <f>COUNTIFS(观景台!B:B,A14,观景台!#REF!,"省公路事务中心",观景台!#REF!,"通过",观景台!#REF!,"是")</f>
        <v>#REF!</v>
      </c>
      <c r="Q14" s="50" t="e">
        <f>SUMIFS(观景台!#REF!,观景台!B:B,A14,观景台!#REF!,"省公路事务中心",观景台!#REF!,"通过")</f>
        <v>#REF!</v>
      </c>
      <c r="R14" s="48"/>
    </row>
    <row r="15" ht="35.1" hidden="1" customHeight="1" spans="1:18">
      <c r="A15" s="47" t="s">
        <v>21</v>
      </c>
      <c r="B15" s="47" t="e">
        <f t="shared" si="1"/>
        <v>#REF!</v>
      </c>
      <c r="C15" s="47" t="e">
        <f t="shared" si="2"/>
        <v>#REF!</v>
      </c>
      <c r="D15" s="47" t="e">
        <f t="shared" si="3"/>
        <v>#REF!</v>
      </c>
      <c r="E15" s="47" t="e">
        <f t="shared" si="4"/>
        <v>#REF!</v>
      </c>
      <c r="F15" s="48" t="e">
        <f>COUNTIFS(#REF!,A15,#REF!,"省公路事务中心")</f>
        <v>#REF!</v>
      </c>
      <c r="G15" s="49" t="e">
        <f>COUNTIFS(#REF!,A15,#REF!,"省公路事务中心",#REF!,"通过")</f>
        <v>#REF!</v>
      </c>
      <c r="H15" s="49" t="e">
        <f>COUNTIFS(#REF!,A15,#REF!,"省公路事务中心",#REF!,"通过",#REF!,"是")</f>
        <v>#REF!</v>
      </c>
      <c r="I15" s="50" t="e">
        <f>SUMIFS(#REF!,#REF!,A15,#REF!,"省公路事务中心",#REF!,"通过")</f>
        <v>#REF!</v>
      </c>
      <c r="J15" s="49" t="e">
        <f>COUNTIFS(#REF!,A15,#REF!,"省公路事务中心")</f>
        <v>#REF!</v>
      </c>
      <c r="K15" s="49" t="e">
        <f>COUNTIFS(#REF!,A15,#REF!,"省公路事务中心",#REF!,"通过")</f>
        <v>#REF!</v>
      </c>
      <c r="L15" s="49" t="e">
        <f>COUNTIFS(#REF!,A15,#REF!,"省公路事务中心",#REF!,"通过",#REF!,"是")</f>
        <v>#REF!</v>
      </c>
      <c r="M15" s="51" t="e">
        <f>SUMIFS(#REF!,#REF!,A15,#REF!,"省公路事务中心",#REF!,"通过")</f>
        <v>#REF!</v>
      </c>
      <c r="N15" s="49" t="e">
        <f>COUNTIFS(观景台!B:B,A15,观景台!#REF!,"省公路事务中心")</f>
        <v>#REF!</v>
      </c>
      <c r="O15" s="49" t="e">
        <f>COUNTIFS(观景台!B:B,A15,观景台!#REF!,"省公路事务中心",观景台!#REF!,"通过")</f>
        <v>#REF!</v>
      </c>
      <c r="P15" s="49" t="e">
        <f>COUNTIFS(观景台!B:B,A15,观景台!#REF!,"省公路事务中心",观景台!#REF!,"通过",观景台!#REF!,"是")</f>
        <v>#REF!</v>
      </c>
      <c r="Q15" s="50" t="e">
        <f>SUMIFS(观景台!#REF!,观景台!B:B,A15,观景台!#REF!,"省公路事务中心",观景台!#REF!,"通过")</f>
        <v>#REF!</v>
      </c>
      <c r="R15" s="54"/>
    </row>
    <row r="16" ht="35.1" customHeight="1" spans="1:18">
      <c r="A16" s="47" t="s">
        <v>22</v>
      </c>
      <c r="B16" s="47" t="e">
        <f t="shared" si="1"/>
        <v>#REF!</v>
      </c>
      <c r="C16" s="47" t="e">
        <f t="shared" si="2"/>
        <v>#REF!</v>
      </c>
      <c r="D16" s="47" t="e">
        <f t="shared" si="3"/>
        <v>#REF!</v>
      </c>
      <c r="E16" s="47" t="e">
        <f t="shared" si="4"/>
        <v>#REF!</v>
      </c>
      <c r="F16" s="48" t="e">
        <f>COUNTIFS(#REF!,A16,#REF!,"省公路事务中心")</f>
        <v>#REF!</v>
      </c>
      <c r="G16" s="49" t="e">
        <f>COUNTIFS(#REF!,A16,#REF!,"省公路事务中心",#REF!,"通过")</f>
        <v>#REF!</v>
      </c>
      <c r="H16" s="49" t="e">
        <f>COUNTIFS(#REF!,A16,#REF!,"省公路事务中心",#REF!,"通过",#REF!,"是")</f>
        <v>#REF!</v>
      </c>
      <c r="I16" s="50" t="e">
        <f>SUMIFS(#REF!,#REF!,A16,#REF!,"省公路事务中心",#REF!,"通过")</f>
        <v>#REF!</v>
      </c>
      <c r="J16" s="49" t="e">
        <f>COUNTIFS(#REF!,A16,#REF!,"省公路事务中心")</f>
        <v>#REF!</v>
      </c>
      <c r="K16" s="49" t="e">
        <f>COUNTIFS(#REF!,A16,#REF!,"省公路事务中心",#REF!,"通过")</f>
        <v>#REF!</v>
      </c>
      <c r="L16" s="49" t="e">
        <f>COUNTIFS(#REF!,A16,#REF!,"省公路事务中心",#REF!,"通过",#REF!,"是")</f>
        <v>#REF!</v>
      </c>
      <c r="M16" s="51" t="e">
        <f>SUMIFS(#REF!,#REF!,A16,#REF!,"省公路事务中心",#REF!,"通过")</f>
        <v>#REF!</v>
      </c>
      <c r="N16" s="49" t="e">
        <f>COUNTIFS(观景台!B:B,A16,观景台!#REF!,"省公路事务中心")</f>
        <v>#REF!</v>
      </c>
      <c r="O16" s="49" t="e">
        <f>COUNTIFS(观景台!B:B,A16,观景台!#REF!,"省公路事务中心",观景台!#REF!,"通过")</f>
        <v>#REF!</v>
      </c>
      <c r="P16" s="49" t="e">
        <f>COUNTIFS(观景台!B:B,A16,观景台!#REF!,"省公路事务中心",观景台!#REF!,"通过",观景台!#REF!,"是")</f>
        <v>#REF!</v>
      </c>
      <c r="Q16" s="50" t="e">
        <f>SUMIFS(观景台!#REF!,观景台!B:B,A16,观景台!#REF!,"省公路事务中心",观景台!#REF!,"通过")</f>
        <v>#REF!</v>
      </c>
      <c r="R16" s="48"/>
    </row>
    <row r="17" ht="35.1" hidden="1" customHeight="1" spans="1:18">
      <c r="A17" s="47" t="s">
        <v>23</v>
      </c>
      <c r="B17" s="47" t="e">
        <f t="shared" si="1"/>
        <v>#REF!</v>
      </c>
      <c r="C17" s="47" t="e">
        <f t="shared" si="2"/>
        <v>#REF!</v>
      </c>
      <c r="D17" s="47" t="e">
        <f t="shared" si="3"/>
        <v>#REF!</v>
      </c>
      <c r="E17" s="47" t="e">
        <f t="shared" si="4"/>
        <v>#REF!</v>
      </c>
      <c r="F17" s="48" t="e">
        <f>COUNTIFS(#REF!,A17,#REF!,"省公路事务中心")</f>
        <v>#REF!</v>
      </c>
      <c r="G17" s="49" t="e">
        <f>COUNTIFS(#REF!,A17,#REF!,"省公路事务中心",#REF!,"通过")</f>
        <v>#REF!</v>
      </c>
      <c r="H17" s="49" t="e">
        <f>COUNTIFS(#REF!,A17,#REF!,"省公路事务中心",#REF!,"通过",#REF!,"是")</f>
        <v>#REF!</v>
      </c>
      <c r="I17" s="50" t="e">
        <f>SUMIFS(#REF!,#REF!,A17,#REF!,"省公路事务中心",#REF!,"通过")</f>
        <v>#REF!</v>
      </c>
      <c r="J17" s="49" t="e">
        <f>COUNTIFS(#REF!,A17,#REF!,"省公路事务中心")</f>
        <v>#REF!</v>
      </c>
      <c r="K17" s="49" t="e">
        <f>COUNTIFS(#REF!,A17,#REF!,"省公路事务中心",#REF!,"通过")</f>
        <v>#REF!</v>
      </c>
      <c r="L17" s="49" t="e">
        <f>COUNTIFS(#REF!,A17,#REF!,"省公路事务中心",#REF!,"通过",#REF!,"是")</f>
        <v>#REF!</v>
      </c>
      <c r="M17" s="51" t="e">
        <f>SUMIFS(#REF!,#REF!,A17,#REF!,"省公路事务中心",#REF!,"通过")</f>
        <v>#REF!</v>
      </c>
      <c r="N17" s="49" t="e">
        <f>COUNTIFS(观景台!B:B,A17,观景台!#REF!,"省公路事务中心")</f>
        <v>#REF!</v>
      </c>
      <c r="O17" s="49" t="e">
        <f>COUNTIFS(观景台!B:B,A17,观景台!#REF!,"省公路事务中心",观景台!#REF!,"通过")</f>
        <v>#REF!</v>
      </c>
      <c r="P17" s="49" t="e">
        <f>COUNTIFS(观景台!B:B,A17,观景台!#REF!,"省公路事务中心",观景台!#REF!,"通过",观景台!#REF!,"是")</f>
        <v>#REF!</v>
      </c>
      <c r="Q17" s="50" t="e">
        <f>SUMIFS(观景台!#REF!,观景台!B:B,A17,观景台!#REF!,"省公路事务中心",观景台!#REF!,"通过")</f>
        <v>#REF!</v>
      </c>
      <c r="R17" s="48"/>
    </row>
    <row r="18" ht="35.1" hidden="1" customHeight="1" spans="1:18">
      <c r="A18" s="47" t="s">
        <v>24</v>
      </c>
      <c r="B18" s="47" t="e">
        <f t="shared" si="1"/>
        <v>#REF!</v>
      </c>
      <c r="C18" s="47" t="e">
        <f t="shared" si="2"/>
        <v>#REF!</v>
      </c>
      <c r="D18" s="47" t="e">
        <f t="shared" si="3"/>
        <v>#REF!</v>
      </c>
      <c r="E18" s="47" t="e">
        <f t="shared" si="4"/>
        <v>#REF!</v>
      </c>
      <c r="F18" s="48" t="e">
        <f>COUNTIFS(#REF!,A18,#REF!,"省公路事务中心")</f>
        <v>#REF!</v>
      </c>
      <c r="G18" s="49" t="e">
        <f>COUNTIFS(#REF!,A18,#REF!,"省公路事务中心",#REF!,"通过")</f>
        <v>#REF!</v>
      </c>
      <c r="H18" s="49" t="e">
        <f>COUNTIFS(#REF!,A18,#REF!,"省公路事务中心",#REF!,"通过",#REF!,"是")</f>
        <v>#REF!</v>
      </c>
      <c r="I18" s="50" t="e">
        <f>SUMIFS(#REF!,#REF!,A18,#REF!,"省公路事务中心",#REF!,"通过")</f>
        <v>#REF!</v>
      </c>
      <c r="J18" s="49" t="e">
        <f>COUNTIFS(#REF!,A18,#REF!,"省公路事务中心")</f>
        <v>#REF!</v>
      </c>
      <c r="K18" s="49" t="e">
        <f>COUNTIFS(#REF!,A18,#REF!,"省公路事务中心",#REF!,"通过")</f>
        <v>#REF!</v>
      </c>
      <c r="L18" s="49" t="e">
        <f>COUNTIFS(#REF!,A18,#REF!,"省公路事务中心",#REF!,"通过",#REF!,"是")</f>
        <v>#REF!</v>
      </c>
      <c r="M18" s="51" t="e">
        <f>SUMIFS(#REF!,#REF!,A18,#REF!,"省公路事务中心",#REF!,"通过")</f>
        <v>#REF!</v>
      </c>
      <c r="N18" s="49" t="e">
        <f>COUNTIFS(观景台!B:B,A18,观景台!#REF!,"省公路事务中心")</f>
        <v>#REF!</v>
      </c>
      <c r="O18" s="49" t="e">
        <f>COUNTIFS(观景台!B:B,A18,观景台!#REF!,"省公路事务中心",观景台!#REF!,"通过")</f>
        <v>#REF!</v>
      </c>
      <c r="P18" s="49" t="e">
        <f>COUNTIFS(观景台!B:B,A18,观景台!#REF!,"省公路事务中心",观景台!#REF!,"通过",观景台!#REF!,"是")</f>
        <v>#REF!</v>
      </c>
      <c r="Q18" s="50" t="e">
        <f>SUMIFS(观景台!#REF!,观景台!B:B,A18,观景台!#REF!,"省公路事务中心",观景台!#REF!,"通过")</f>
        <v>#REF!</v>
      </c>
      <c r="R18" s="48"/>
    </row>
    <row r="19" ht="35.1" customHeight="1" spans="1:18">
      <c r="A19" s="47" t="s">
        <v>25</v>
      </c>
      <c r="B19" s="47" t="e">
        <f t="shared" si="1"/>
        <v>#REF!</v>
      </c>
      <c r="C19" s="47" t="e">
        <f t="shared" si="2"/>
        <v>#REF!</v>
      </c>
      <c r="D19" s="47" t="e">
        <f t="shared" si="3"/>
        <v>#REF!</v>
      </c>
      <c r="E19" s="47" t="e">
        <f t="shared" si="4"/>
        <v>#REF!</v>
      </c>
      <c r="F19" s="48" t="e">
        <f>COUNTIFS(#REF!,A19,#REF!,"省公路事务中心")</f>
        <v>#REF!</v>
      </c>
      <c r="G19" s="49" t="e">
        <f>COUNTIFS(#REF!,A19,#REF!,"省公路事务中心",#REF!,"通过")</f>
        <v>#REF!</v>
      </c>
      <c r="H19" s="49" t="e">
        <f>COUNTIFS(#REF!,A19,#REF!,"省公路事务中心",#REF!,"通过",#REF!,"是")</f>
        <v>#REF!</v>
      </c>
      <c r="I19" s="50" t="e">
        <f>SUMIFS(#REF!,#REF!,A19,#REF!,"省公路事务中心",#REF!,"通过")</f>
        <v>#REF!</v>
      </c>
      <c r="J19" s="49" t="e">
        <f>COUNTIFS(#REF!,A19,#REF!,"省公路事务中心")</f>
        <v>#REF!</v>
      </c>
      <c r="K19" s="49" t="e">
        <f>COUNTIFS(#REF!,A19,#REF!,"省公路事务中心",#REF!,"通过")</f>
        <v>#REF!</v>
      </c>
      <c r="L19" s="49" t="e">
        <f>COUNTIFS(#REF!,A19,#REF!,"省公路事务中心",#REF!,"通过",#REF!,"是")</f>
        <v>#REF!</v>
      </c>
      <c r="M19" s="51" t="e">
        <f>SUMIFS(#REF!,#REF!,A19,#REF!,"省公路事务中心",#REF!,"通过")</f>
        <v>#REF!</v>
      </c>
      <c r="N19" s="49" t="e">
        <f>COUNTIFS(观景台!B:B,A19,观景台!#REF!,"省公路事务中心")</f>
        <v>#REF!</v>
      </c>
      <c r="O19" s="49" t="e">
        <f>COUNTIFS(观景台!B:B,A19,观景台!#REF!,"省公路事务中心",观景台!#REF!,"通过")</f>
        <v>#REF!</v>
      </c>
      <c r="P19" s="49" t="e">
        <f>COUNTIFS(观景台!B:B,A19,观景台!#REF!,"省公路事务中心",观景台!#REF!,"通过",观景台!#REF!,"是")</f>
        <v>#REF!</v>
      </c>
      <c r="Q19" s="50" t="e">
        <f>SUMIFS(观景台!#REF!,观景台!B:B,A19,观景台!#REF!,"省公路事务中心",观景台!#REF!,"通过")</f>
        <v>#REF!</v>
      </c>
      <c r="R19" s="54"/>
    </row>
  </sheetData>
  <mergeCells count="7">
    <mergeCell ref="A2:R2"/>
    <mergeCell ref="B3:E3"/>
    <mergeCell ref="F3:I3"/>
    <mergeCell ref="J3:M3"/>
    <mergeCell ref="N3:Q3"/>
    <mergeCell ref="A3:A4"/>
    <mergeCell ref="R3:R4"/>
  </mergeCells>
  <pageMargins left="0.75" right="0.75" top="1" bottom="1" header="0.5" footer="0.5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1"/>
  <sheetViews>
    <sheetView zoomScale="115" zoomScaleNormal="115" workbookViewId="0">
      <selection activeCell="Q7" sqref="Q7"/>
    </sheetView>
  </sheetViews>
  <sheetFormatPr defaultColWidth="10.3333333333333" defaultRowHeight="13.5"/>
  <cols>
    <col min="1" max="1" width="6.78095238095238" style="11" customWidth="1"/>
    <col min="2" max="4" width="4.33333333333333" style="11" customWidth="1"/>
    <col min="5" max="5" width="4.33333333333333" style="11" hidden="1" customWidth="1"/>
    <col min="6" max="10" width="4.33333333333333" style="11" customWidth="1"/>
    <col min="11" max="11" width="4.33333333333333" style="11" hidden="1" customWidth="1"/>
    <col min="12" max="15" width="4.33333333333333" style="11" customWidth="1"/>
    <col min="16" max="16" width="4.33333333333333" style="11" hidden="1" customWidth="1"/>
    <col min="17" max="17" width="4.33333333333333" style="11" customWidth="1"/>
    <col min="18" max="20" width="5.21904761904762" style="11" customWidth="1"/>
    <col min="21" max="21" width="5.21904761904762" style="11" hidden="1" customWidth="1"/>
    <col min="22" max="26" width="5.21904761904762" style="11" customWidth="1"/>
    <col min="27" max="27" width="5.21904761904762" style="11" hidden="1" customWidth="1"/>
    <col min="28" max="31" width="5.21904761904762" style="11" customWidth="1"/>
    <col min="32" max="32" width="5.21904761904762" style="11" hidden="1" customWidth="1"/>
    <col min="33" max="33" width="5.21904761904762" style="11" customWidth="1"/>
    <col min="34" max="34" width="5.88571428571429" style="11" customWidth="1"/>
    <col min="35" max="16384" width="10.3333333333333" style="11"/>
  </cols>
  <sheetData>
    <row r="1" ht="18" customHeight="1" spans="1:1">
      <c r="A1" s="19" t="s">
        <v>0</v>
      </c>
    </row>
    <row r="2" ht="57" customHeight="1" spans="1:34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ht="16.05" customHeight="1" spans="1:34">
      <c r="A3" s="21" t="s">
        <v>2</v>
      </c>
      <c r="B3" s="22" t="s">
        <v>27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 t="s">
        <v>28</v>
      </c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35" t="s">
        <v>7</v>
      </c>
    </row>
    <row r="4" s="18" customFormat="1" ht="22.05" customHeight="1" spans="1:34">
      <c r="A4" s="23"/>
      <c r="B4" s="24" t="s">
        <v>29</v>
      </c>
      <c r="C4" s="25"/>
      <c r="D4" s="25"/>
      <c r="E4" s="25"/>
      <c r="F4" s="25"/>
      <c r="G4" s="26"/>
      <c r="H4" s="24" t="s">
        <v>30</v>
      </c>
      <c r="I4" s="25"/>
      <c r="J4" s="25"/>
      <c r="K4" s="25"/>
      <c r="L4" s="25"/>
      <c r="M4" s="26"/>
      <c r="N4" s="28" t="s">
        <v>31</v>
      </c>
      <c r="O4" s="28"/>
      <c r="P4" s="28"/>
      <c r="Q4" s="28"/>
      <c r="R4" s="24" t="s">
        <v>29</v>
      </c>
      <c r="S4" s="25"/>
      <c r="T4" s="25"/>
      <c r="U4" s="25"/>
      <c r="V4" s="25"/>
      <c r="W4" s="26"/>
      <c r="X4" s="24" t="s">
        <v>30</v>
      </c>
      <c r="Y4" s="25"/>
      <c r="Z4" s="25"/>
      <c r="AA4" s="25"/>
      <c r="AB4" s="25"/>
      <c r="AC4" s="26"/>
      <c r="AD4" s="28" t="s">
        <v>31</v>
      </c>
      <c r="AE4" s="28"/>
      <c r="AF4" s="28"/>
      <c r="AG4" s="28"/>
      <c r="AH4" s="36"/>
    </row>
    <row r="5" ht="15" customHeight="1" spans="1:34">
      <c r="A5" s="23"/>
      <c r="B5" s="24" t="s">
        <v>32</v>
      </c>
      <c r="C5" s="26"/>
      <c r="D5" s="27" t="s">
        <v>4</v>
      </c>
      <c r="E5" s="28" t="s">
        <v>5</v>
      </c>
      <c r="F5" s="24" t="s">
        <v>6</v>
      </c>
      <c r="G5" s="26"/>
      <c r="H5" s="24" t="s">
        <v>32</v>
      </c>
      <c r="I5" s="26"/>
      <c r="J5" s="27" t="s">
        <v>4</v>
      </c>
      <c r="K5" s="28" t="s">
        <v>5</v>
      </c>
      <c r="L5" s="24" t="s">
        <v>6</v>
      </c>
      <c r="M5" s="26"/>
      <c r="N5" s="27" t="s">
        <v>32</v>
      </c>
      <c r="O5" s="27" t="s">
        <v>4</v>
      </c>
      <c r="P5" s="28" t="s">
        <v>5</v>
      </c>
      <c r="Q5" s="27" t="s">
        <v>6</v>
      </c>
      <c r="R5" s="24" t="s">
        <v>32</v>
      </c>
      <c r="S5" s="26"/>
      <c r="T5" s="27" t="s">
        <v>4</v>
      </c>
      <c r="U5" s="28" t="s">
        <v>5</v>
      </c>
      <c r="V5" s="24" t="s">
        <v>6</v>
      </c>
      <c r="W5" s="26"/>
      <c r="X5" s="24" t="s">
        <v>32</v>
      </c>
      <c r="Y5" s="26"/>
      <c r="Z5" s="27" t="s">
        <v>4</v>
      </c>
      <c r="AA5" s="28" t="s">
        <v>5</v>
      </c>
      <c r="AB5" s="24" t="s">
        <v>6</v>
      </c>
      <c r="AC5" s="26"/>
      <c r="AD5" s="27" t="s">
        <v>32</v>
      </c>
      <c r="AE5" s="27" t="s">
        <v>4</v>
      </c>
      <c r="AF5" s="28" t="s">
        <v>5</v>
      </c>
      <c r="AG5" s="27" t="s">
        <v>6</v>
      </c>
      <c r="AH5" s="36"/>
    </row>
    <row r="6" ht="39" customHeight="1" spans="1:34">
      <c r="A6" s="29"/>
      <c r="B6" s="30" t="s">
        <v>33</v>
      </c>
      <c r="C6" s="30" t="s">
        <v>34</v>
      </c>
      <c r="D6" s="31"/>
      <c r="E6" s="28"/>
      <c r="F6" s="30" t="s">
        <v>33</v>
      </c>
      <c r="G6" s="30" t="s">
        <v>34</v>
      </c>
      <c r="H6" s="30" t="s">
        <v>33</v>
      </c>
      <c r="I6" s="30" t="s">
        <v>34</v>
      </c>
      <c r="J6" s="31"/>
      <c r="K6" s="28"/>
      <c r="L6" s="30" t="s">
        <v>33</v>
      </c>
      <c r="M6" s="30" t="s">
        <v>34</v>
      </c>
      <c r="N6" s="31"/>
      <c r="O6" s="31"/>
      <c r="P6" s="28"/>
      <c r="Q6" s="31"/>
      <c r="R6" s="30" t="s">
        <v>33</v>
      </c>
      <c r="S6" s="30" t="s">
        <v>34</v>
      </c>
      <c r="T6" s="31"/>
      <c r="U6" s="28"/>
      <c r="V6" s="30" t="s">
        <v>33</v>
      </c>
      <c r="W6" s="30" t="s">
        <v>34</v>
      </c>
      <c r="X6" s="30" t="s">
        <v>33</v>
      </c>
      <c r="Y6" s="30" t="s">
        <v>34</v>
      </c>
      <c r="Z6" s="31"/>
      <c r="AA6" s="28"/>
      <c r="AB6" s="30" t="s">
        <v>33</v>
      </c>
      <c r="AC6" s="30" t="s">
        <v>34</v>
      </c>
      <c r="AD6" s="31"/>
      <c r="AE6" s="31"/>
      <c r="AF6" s="28"/>
      <c r="AG6" s="31"/>
      <c r="AH6" s="31"/>
    </row>
    <row r="7" ht="28.05" customHeight="1" spans="1:34">
      <c r="A7" s="32" t="s">
        <v>3</v>
      </c>
      <c r="B7" s="33">
        <v>6</v>
      </c>
      <c r="C7" s="33">
        <v>1</v>
      </c>
      <c r="D7" s="33">
        <v>2</v>
      </c>
      <c r="E7" s="33">
        <v>0</v>
      </c>
      <c r="F7" s="33">
        <v>4</v>
      </c>
      <c r="G7" s="33">
        <v>1</v>
      </c>
      <c r="H7" s="33">
        <v>5</v>
      </c>
      <c r="I7" s="33">
        <v>1</v>
      </c>
      <c r="J7" s="33">
        <v>2</v>
      </c>
      <c r="K7" s="33">
        <v>0</v>
      </c>
      <c r="L7" s="33">
        <v>3</v>
      </c>
      <c r="M7" s="33">
        <v>1</v>
      </c>
      <c r="N7" s="33">
        <v>1</v>
      </c>
      <c r="O7" s="33">
        <v>0</v>
      </c>
      <c r="P7" s="33">
        <v>0</v>
      </c>
      <c r="Q7" s="33">
        <v>1</v>
      </c>
      <c r="R7" s="33">
        <v>720</v>
      </c>
      <c r="S7" s="33">
        <v>-30</v>
      </c>
      <c r="T7" s="33">
        <v>600</v>
      </c>
      <c r="U7" s="33">
        <v>0</v>
      </c>
      <c r="V7" s="33">
        <v>120</v>
      </c>
      <c r="W7" s="33">
        <v>-30</v>
      </c>
      <c r="X7" s="33">
        <v>690</v>
      </c>
      <c r="Y7" s="33">
        <v>-30</v>
      </c>
      <c r="Z7" s="33">
        <v>600</v>
      </c>
      <c r="AA7" s="33">
        <v>0</v>
      </c>
      <c r="AB7" s="33">
        <v>90</v>
      </c>
      <c r="AC7" s="33">
        <v>-30</v>
      </c>
      <c r="AD7" s="33">
        <v>30</v>
      </c>
      <c r="AE7" s="33">
        <v>0</v>
      </c>
      <c r="AF7" s="33">
        <v>0</v>
      </c>
      <c r="AG7" s="33">
        <v>30</v>
      </c>
      <c r="AH7" s="37"/>
    </row>
    <row r="8" ht="24" customHeight="1" spans="1:34">
      <c r="A8" s="32" t="s">
        <v>12</v>
      </c>
      <c r="B8" s="33">
        <v>0</v>
      </c>
      <c r="C8" s="33">
        <v>0</v>
      </c>
      <c r="D8" s="33">
        <v>0</v>
      </c>
      <c r="E8" s="33"/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/>
      <c r="L8" s="33">
        <v>0</v>
      </c>
      <c r="M8" s="33">
        <v>0</v>
      </c>
      <c r="N8" s="33">
        <v>0</v>
      </c>
      <c r="O8" s="33">
        <v>0</v>
      </c>
      <c r="P8" s="33"/>
      <c r="Q8" s="33">
        <v>0</v>
      </c>
      <c r="R8" s="33">
        <v>0</v>
      </c>
      <c r="S8" s="34">
        <v>0</v>
      </c>
      <c r="T8" s="34">
        <v>0</v>
      </c>
      <c r="U8" s="34">
        <v>0</v>
      </c>
      <c r="V8" s="34">
        <v>0</v>
      </c>
      <c r="W8" s="33">
        <v>0</v>
      </c>
      <c r="X8" s="33">
        <v>0</v>
      </c>
      <c r="Y8" s="34">
        <v>0</v>
      </c>
      <c r="Z8" s="34">
        <v>0</v>
      </c>
      <c r="AA8" s="34"/>
      <c r="AB8" s="34">
        <v>0</v>
      </c>
      <c r="AC8" s="33">
        <v>0</v>
      </c>
      <c r="AD8" s="33">
        <v>0</v>
      </c>
      <c r="AE8" s="34">
        <v>0</v>
      </c>
      <c r="AF8" s="34"/>
      <c r="AG8" s="34">
        <v>0</v>
      </c>
      <c r="AH8" s="38"/>
    </row>
    <row r="9" ht="24" customHeight="1" spans="1:34">
      <c r="A9" s="32" t="s">
        <v>13</v>
      </c>
      <c r="B9" s="33">
        <v>1</v>
      </c>
      <c r="C9" s="33">
        <v>0</v>
      </c>
      <c r="D9" s="33">
        <v>0</v>
      </c>
      <c r="E9" s="33"/>
      <c r="F9" s="33">
        <v>1</v>
      </c>
      <c r="G9" s="33">
        <v>0</v>
      </c>
      <c r="H9" s="33">
        <v>1</v>
      </c>
      <c r="I9" s="33">
        <v>0</v>
      </c>
      <c r="J9" s="33">
        <v>0</v>
      </c>
      <c r="K9" s="33"/>
      <c r="L9" s="33">
        <v>1</v>
      </c>
      <c r="M9" s="33">
        <v>0</v>
      </c>
      <c r="N9" s="33">
        <v>0</v>
      </c>
      <c r="O9" s="33">
        <v>0</v>
      </c>
      <c r="P9" s="33"/>
      <c r="Q9" s="33">
        <v>0</v>
      </c>
      <c r="R9" s="33">
        <v>30</v>
      </c>
      <c r="S9" s="34">
        <v>0</v>
      </c>
      <c r="T9" s="34">
        <v>0</v>
      </c>
      <c r="U9" s="34">
        <v>0</v>
      </c>
      <c r="V9" s="34">
        <v>30</v>
      </c>
      <c r="W9" s="33">
        <v>0</v>
      </c>
      <c r="X9" s="33">
        <v>30</v>
      </c>
      <c r="Y9" s="34">
        <v>0</v>
      </c>
      <c r="Z9" s="34">
        <v>0</v>
      </c>
      <c r="AA9" s="34"/>
      <c r="AB9" s="34">
        <v>30</v>
      </c>
      <c r="AC9" s="33">
        <v>0</v>
      </c>
      <c r="AD9" s="33">
        <v>0</v>
      </c>
      <c r="AE9" s="34">
        <v>0</v>
      </c>
      <c r="AF9" s="34"/>
      <c r="AG9" s="34">
        <v>0</v>
      </c>
      <c r="AH9" s="28"/>
    </row>
    <row r="10" ht="24" customHeight="1" spans="1:34">
      <c r="A10" s="32" t="s">
        <v>14</v>
      </c>
      <c r="B10" s="33">
        <v>0</v>
      </c>
      <c r="C10" s="33">
        <v>0</v>
      </c>
      <c r="D10" s="33">
        <v>0</v>
      </c>
      <c r="E10" s="33"/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/>
      <c r="L10" s="33">
        <v>0</v>
      </c>
      <c r="M10" s="33">
        <v>0</v>
      </c>
      <c r="N10" s="33">
        <v>0</v>
      </c>
      <c r="O10" s="33">
        <v>0</v>
      </c>
      <c r="P10" s="33"/>
      <c r="Q10" s="33">
        <v>0</v>
      </c>
      <c r="R10" s="33">
        <v>0</v>
      </c>
      <c r="S10" s="34">
        <v>0</v>
      </c>
      <c r="T10" s="34">
        <v>0</v>
      </c>
      <c r="U10" s="34">
        <v>0</v>
      </c>
      <c r="V10" s="34">
        <v>0</v>
      </c>
      <c r="W10" s="33">
        <v>0</v>
      </c>
      <c r="X10" s="33">
        <v>0</v>
      </c>
      <c r="Y10" s="34">
        <v>0</v>
      </c>
      <c r="Z10" s="34">
        <v>0</v>
      </c>
      <c r="AA10" s="34"/>
      <c r="AB10" s="34">
        <v>0</v>
      </c>
      <c r="AC10" s="33">
        <v>0</v>
      </c>
      <c r="AD10" s="33">
        <v>0</v>
      </c>
      <c r="AE10" s="34">
        <v>0</v>
      </c>
      <c r="AF10" s="34"/>
      <c r="AG10" s="34">
        <v>0</v>
      </c>
      <c r="AH10" s="28"/>
    </row>
    <row r="11" ht="24" customHeight="1" spans="1:34">
      <c r="A11" s="32" t="s">
        <v>15</v>
      </c>
      <c r="B11" s="33">
        <v>1</v>
      </c>
      <c r="C11" s="33">
        <v>0</v>
      </c>
      <c r="D11" s="33">
        <v>1</v>
      </c>
      <c r="E11" s="33"/>
      <c r="F11" s="33">
        <v>0</v>
      </c>
      <c r="G11" s="33">
        <v>0</v>
      </c>
      <c r="H11" s="33">
        <v>1</v>
      </c>
      <c r="I11" s="33">
        <v>0</v>
      </c>
      <c r="J11" s="33">
        <v>1</v>
      </c>
      <c r="K11" s="33"/>
      <c r="L11" s="33">
        <v>0</v>
      </c>
      <c r="M11" s="33">
        <v>0</v>
      </c>
      <c r="N11" s="33">
        <v>0</v>
      </c>
      <c r="O11" s="33">
        <v>0</v>
      </c>
      <c r="P11" s="33"/>
      <c r="Q11" s="33">
        <v>0</v>
      </c>
      <c r="R11" s="33">
        <v>300</v>
      </c>
      <c r="S11" s="34">
        <v>0</v>
      </c>
      <c r="T11" s="34">
        <v>300</v>
      </c>
      <c r="U11" s="34">
        <v>0</v>
      </c>
      <c r="V11" s="34">
        <v>0</v>
      </c>
      <c r="W11" s="33">
        <v>0</v>
      </c>
      <c r="X11" s="33">
        <v>300</v>
      </c>
      <c r="Y11" s="34">
        <v>0</v>
      </c>
      <c r="Z11" s="34">
        <v>300</v>
      </c>
      <c r="AA11" s="34"/>
      <c r="AB11" s="34">
        <v>0</v>
      </c>
      <c r="AC11" s="33">
        <v>0</v>
      </c>
      <c r="AD11" s="33">
        <v>0</v>
      </c>
      <c r="AE11" s="34">
        <v>0</v>
      </c>
      <c r="AF11" s="34"/>
      <c r="AG11" s="34">
        <v>0</v>
      </c>
      <c r="AH11" s="38"/>
    </row>
    <row r="12" ht="24" customHeight="1" spans="1:34">
      <c r="A12" s="32" t="s">
        <v>16</v>
      </c>
      <c r="B12" s="33">
        <v>0</v>
      </c>
      <c r="C12" s="33">
        <v>0</v>
      </c>
      <c r="D12" s="33">
        <v>0</v>
      </c>
      <c r="E12" s="33"/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/>
      <c r="L12" s="33">
        <v>0</v>
      </c>
      <c r="M12" s="33">
        <v>0</v>
      </c>
      <c r="N12" s="33">
        <v>0</v>
      </c>
      <c r="O12" s="33">
        <v>0</v>
      </c>
      <c r="P12" s="33"/>
      <c r="Q12" s="33">
        <v>0</v>
      </c>
      <c r="R12" s="33">
        <v>0</v>
      </c>
      <c r="S12" s="34">
        <v>0</v>
      </c>
      <c r="T12" s="34">
        <v>0</v>
      </c>
      <c r="U12" s="34">
        <v>0</v>
      </c>
      <c r="V12" s="34">
        <v>0</v>
      </c>
      <c r="W12" s="33">
        <v>0</v>
      </c>
      <c r="X12" s="33">
        <v>0</v>
      </c>
      <c r="Y12" s="34">
        <v>0</v>
      </c>
      <c r="Z12" s="34">
        <v>0</v>
      </c>
      <c r="AA12" s="34"/>
      <c r="AB12" s="34">
        <v>0</v>
      </c>
      <c r="AC12" s="33">
        <v>0</v>
      </c>
      <c r="AD12" s="33">
        <v>0</v>
      </c>
      <c r="AE12" s="34">
        <v>0</v>
      </c>
      <c r="AF12" s="34"/>
      <c r="AG12" s="34">
        <v>0</v>
      </c>
      <c r="AH12" s="28"/>
    </row>
    <row r="13" ht="24" customHeight="1" spans="1:34">
      <c r="A13" s="32" t="s">
        <v>17</v>
      </c>
      <c r="B13" s="33">
        <v>1</v>
      </c>
      <c r="C13" s="33">
        <v>0</v>
      </c>
      <c r="D13" s="33">
        <v>0</v>
      </c>
      <c r="E13" s="33"/>
      <c r="F13" s="33">
        <v>1</v>
      </c>
      <c r="G13" s="33">
        <v>0</v>
      </c>
      <c r="H13" s="33">
        <v>0</v>
      </c>
      <c r="I13" s="33">
        <v>0</v>
      </c>
      <c r="J13" s="33">
        <v>0</v>
      </c>
      <c r="K13" s="33"/>
      <c r="L13" s="33">
        <v>0</v>
      </c>
      <c r="M13" s="33">
        <v>0</v>
      </c>
      <c r="N13" s="33">
        <v>1</v>
      </c>
      <c r="O13" s="33">
        <v>0</v>
      </c>
      <c r="P13" s="33"/>
      <c r="Q13" s="33">
        <v>1</v>
      </c>
      <c r="R13" s="33">
        <v>30</v>
      </c>
      <c r="S13" s="34">
        <v>0</v>
      </c>
      <c r="T13" s="34">
        <v>0</v>
      </c>
      <c r="U13" s="34">
        <v>0</v>
      </c>
      <c r="V13" s="34">
        <v>30</v>
      </c>
      <c r="W13" s="33">
        <v>0</v>
      </c>
      <c r="X13" s="33">
        <v>0</v>
      </c>
      <c r="Y13" s="34">
        <v>0</v>
      </c>
      <c r="Z13" s="34">
        <v>0</v>
      </c>
      <c r="AA13" s="34"/>
      <c r="AB13" s="34">
        <v>0</v>
      </c>
      <c r="AC13" s="33">
        <v>0</v>
      </c>
      <c r="AD13" s="33">
        <v>30</v>
      </c>
      <c r="AE13" s="34">
        <v>0</v>
      </c>
      <c r="AF13" s="34"/>
      <c r="AG13" s="34">
        <v>30</v>
      </c>
      <c r="AH13" s="28"/>
    </row>
    <row r="14" ht="24" customHeight="1" spans="1:34">
      <c r="A14" s="32" t="s">
        <v>18</v>
      </c>
      <c r="B14" s="33">
        <v>0</v>
      </c>
      <c r="C14" s="33">
        <v>0</v>
      </c>
      <c r="D14" s="33">
        <v>0</v>
      </c>
      <c r="E14" s="33"/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/>
      <c r="L14" s="33">
        <v>0</v>
      </c>
      <c r="M14" s="33">
        <v>0</v>
      </c>
      <c r="N14" s="33">
        <v>0</v>
      </c>
      <c r="O14" s="33">
        <v>0</v>
      </c>
      <c r="P14" s="33"/>
      <c r="Q14" s="33">
        <v>0</v>
      </c>
      <c r="R14" s="33">
        <v>0</v>
      </c>
      <c r="S14" s="34">
        <v>0</v>
      </c>
      <c r="T14" s="34">
        <v>0</v>
      </c>
      <c r="U14" s="34">
        <v>0</v>
      </c>
      <c r="V14" s="34">
        <v>0</v>
      </c>
      <c r="W14" s="33">
        <v>0</v>
      </c>
      <c r="X14" s="33">
        <v>0</v>
      </c>
      <c r="Y14" s="34">
        <v>0</v>
      </c>
      <c r="Z14" s="34">
        <v>0</v>
      </c>
      <c r="AA14" s="34"/>
      <c r="AB14" s="34">
        <v>0</v>
      </c>
      <c r="AC14" s="33">
        <v>0</v>
      </c>
      <c r="AD14" s="33">
        <v>0</v>
      </c>
      <c r="AE14" s="34">
        <v>0</v>
      </c>
      <c r="AF14" s="34"/>
      <c r="AG14" s="34">
        <v>0</v>
      </c>
      <c r="AH14" s="28"/>
    </row>
    <row r="15" ht="24" customHeight="1" spans="1:34">
      <c r="A15" s="32" t="s">
        <v>19</v>
      </c>
      <c r="B15" s="33">
        <v>1</v>
      </c>
      <c r="C15" s="33">
        <v>0</v>
      </c>
      <c r="D15" s="33">
        <v>1</v>
      </c>
      <c r="E15" s="33"/>
      <c r="F15" s="33">
        <v>0</v>
      </c>
      <c r="G15" s="33">
        <v>0</v>
      </c>
      <c r="H15" s="33">
        <v>1</v>
      </c>
      <c r="I15" s="33">
        <v>0</v>
      </c>
      <c r="J15" s="33">
        <v>1</v>
      </c>
      <c r="K15" s="33"/>
      <c r="L15" s="33">
        <v>0</v>
      </c>
      <c r="M15" s="33">
        <v>0</v>
      </c>
      <c r="N15" s="33">
        <v>0</v>
      </c>
      <c r="O15" s="33">
        <v>0</v>
      </c>
      <c r="P15" s="33"/>
      <c r="Q15" s="33">
        <v>0</v>
      </c>
      <c r="R15" s="33">
        <v>300</v>
      </c>
      <c r="S15" s="34">
        <v>0</v>
      </c>
      <c r="T15" s="34">
        <v>300</v>
      </c>
      <c r="U15" s="34">
        <v>0</v>
      </c>
      <c r="V15" s="34">
        <v>0</v>
      </c>
      <c r="W15" s="33">
        <v>0</v>
      </c>
      <c r="X15" s="33">
        <v>300</v>
      </c>
      <c r="Y15" s="34">
        <v>0</v>
      </c>
      <c r="Z15" s="34">
        <v>300</v>
      </c>
      <c r="AA15" s="34"/>
      <c r="AB15" s="34">
        <v>0</v>
      </c>
      <c r="AC15" s="33">
        <v>0</v>
      </c>
      <c r="AD15" s="33">
        <v>0</v>
      </c>
      <c r="AE15" s="34">
        <v>0</v>
      </c>
      <c r="AF15" s="34"/>
      <c r="AG15" s="34">
        <v>0</v>
      </c>
      <c r="AH15" s="28"/>
    </row>
    <row r="16" ht="24" customHeight="1" spans="1:34">
      <c r="A16" s="32" t="s">
        <v>20</v>
      </c>
      <c r="B16" s="33">
        <v>0</v>
      </c>
      <c r="C16" s="33">
        <v>0</v>
      </c>
      <c r="D16" s="33">
        <v>0</v>
      </c>
      <c r="E16" s="33"/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/>
      <c r="L16" s="33">
        <v>0</v>
      </c>
      <c r="M16" s="33">
        <v>0</v>
      </c>
      <c r="N16" s="33">
        <v>0</v>
      </c>
      <c r="O16" s="33">
        <v>0</v>
      </c>
      <c r="P16" s="33"/>
      <c r="Q16" s="33">
        <v>0</v>
      </c>
      <c r="R16" s="33">
        <v>0</v>
      </c>
      <c r="S16" s="34">
        <v>0</v>
      </c>
      <c r="T16" s="34">
        <v>0</v>
      </c>
      <c r="U16" s="34">
        <v>0</v>
      </c>
      <c r="V16" s="34">
        <v>0</v>
      </c>
      <c r="W16" s="33">
        <v>0</v>
      </c>
      <c r="X16" s="33">
        <v>0</v>
      </c>
      <c r="Y16" s="34">
        <v>0</v>
      </c>
      <c r="Z16" s="34">
        <v>0</v>
      </c>
      <c r="AA16" s="34"/>
      <c r="AB16" s="34">
        <v>0</v>
      </c>
      <c r="AC16" s="33">
        <v>0</v>
      </c>
      <c r="AD16" s="33">
        <v>0</v>
      </c>
      <c r="AE16" s="34">
        <v>0</v>
      </c>
      <c r="AF16" s="34"/>
      <c r="AG16" s="34">
        <v>0</v>
      </c>
      <c r="AH16" s="28"/>
    </row>
    <row r="17" ht="24" customHeight="1" spans="1:34">
      <c r="A17" s="32" t="s">
        <v>21</v>
      </c>
      <c r="B17" s="33">
        <v>0</v>
      </c>
      <c r="C17" s="33">
        <v>0</v>
      </c>
      <c r="D17" s="33">
        <v>0</v>
      </c>
      <c r="E17" s="33"/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/>
      <c r="L17" s="33">
        <v>0</v>
      </c>
      <c r="M17" s="33">
        <v>0</v>
      </c>
      <c r="N17" s="33">
        <v>0</v>
      </c>
      <c r="O17" s="33">
        <v>0</v>
      </c>
      <c r="P17" s="33"/>
      <c r="Q17" s="33">
        <v>0</v>
      </c>
      <c r="R17" s="33">
        <v>0</v>
      </c>
      <c r="S17" s="34">
        <v>0</v>
      </c>
      <c r="T17" s="34">
        <v>0</v>
      </c>
      <c r="U17" s="34">
        <v>0</v>
      </c>
      <c r="V17" s="34">
        <v>0</v>
      </c>
      <c r="W17" s="33">
        <v>0</v>
      </c>
      <c r="X17" s="33">
        <v>0</v>
      </c>
      <c r="Y17" s="34">
        <v>0</v>
      </c>
      <c r="Z17" s="34">
        <v>0</v>
      </c>
      <c r="AA17" s="34"/>
      <c r="AB17" s="34">
        <v>0</v>
      </c>
      <c r="AC17" s="33">
        <v>0</v>
      </c>
      <c r="AD17" s="33">
        <v>0</v>
      </c>
      <c r="AE17" s="34">
        <v>0</v>
      </c>
      <c r="AF17" s="34"/>
      <c r="AG17" s="34">
        <v>0</v>
      </c>
      <c r="AH17" s="38"/>
    </row>
    <row r="18" ht="24" customHeight="1" spans="1:34">
      <c r="A18" s="32" t="s">
        <v>22</v>
      </c>
      <c r="B18" s="33">
        <v>0</v>
      </c>
      <c r="C18" s="33">
        <v>0</v>
      </c>
      <c r="D18" s="33">
        <v>0</v>
      </c>
      <c r="E18" s="33"/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/>
      <c r="L18" s="33">
        <v>0</v>
      </c>
      <c r="M18" s="33">
        <v>0</v>
      </c>
      <c r="N18" s="33">
        <v>0</v>
      </c>
      <c r="O18" s="33">
        <v>0</v>
      </c>
      <c r="P18" s="33"/>
      <c r="Q18" s="33">
        <v>0</v>
      </c>
      <c r="R18" s="33">
        <v>0</v>
      </c>
      <c r="S18" s="34">
        <v>0</v>
      </c>
      <c r="T18" s="34">
        <v>0</v>
      </c>
      <c r="U18" s="34">
        <v>0</v>
      </c>
      <c r="V18" s="34">
        <v>0</v>
      </c>
      <c r="W18" s="33">
        <v>0</v>
      </c>
      <c r="X18" s="33">
        <v>0</v>
      </c>
      <c r="Y18" s="34">
        <v>0</v>
      </c>
      <c r="Z18" s="34">
        <v>0</v>
      </c>
      <c r="AA18" s="34"/>
      <c r="AB18" s="34">
        <v>0</v>
      </c>
      <c r="AC18" s="33">
        <v>0</v>
      </c>
      <c r="AD18" s="33">
        <v>0</v>
      </c>
      <c r="AE18" s="34">
        <v>0</v>
      </c>
      <c r="AF18" s="34"/>
      <c r="AG18" s="34">
        <v>0</v>
      </c>
      <c r="AH18" s="28"/>
    </row>
    <row r="19" ht="24" customHeight="1" spans="1:34">
      <c r="A19" s="32" t="s">
        <v>23</v>
      </c>
      <c r="B19" s="33">
        <v>2</v>
      </c>
      <c r="C19" s="33">
        <v>1</v>
      </c>
      <c r="D19" s="33">
        <v>0</v>
      </c>
      <c r="E19" s="33"/>
      <c r="F19" s="33">
        <v>2</v>
      </c>
      <c r="G19" s="33">
        <v>1</v>
      </c>
      <c r="H19" s="33">
        <v>2</v>
      </c>
      <c r="I19" s="33">
        <v>1</v>
      </c>
      <c r="J19" s="33">
        <v>0</v>
      </c>
      <c r="K19" s="33"/>
      <c r="L19" s="33">
        <v>2</v>
      </c>
      <c r="M19" s="33">
        <v>1</v>
      </c>
      <c r="N19" s="33">
        <v>0</v>
      </c>
      <c r="O19" s="33">
        <v>0</v>
      </c>
      <c r="P19" s="33"/>
      <c r="Q19" s="33">
        <v>0</v>
      </c>
      <c r="R19" s="33">
        <v>60</v>
      </c>
      <c r="S19" s="34">
        <v>-30</v>
      </c>
      <c r="T19" s="34">
        <v>0</v>
      </c>
      <c r="U19" s="34">
        <v>0</v>
      </c>
      <c r="V19" s="34">
        <v>60</v>
      </c>
      <c r="W19" s="33">
        <v>-30</v>
      </c>
      <c r="X19" s="33">
        <v>60</v>
      </c>
      <c r="Y19" s="34">
        <v>-30</v>
      </c>
      <c r="Z19" s="34">
        <v>0</v>
      </c>
      <c r="AA19" s="34"/>
      <c r="AB19" s="34">
        <v>60</v>
      </c>
      <c r="AC19" s="33">
        <v>-30</v>
      </c>
      <c r="AD19" s="33">
        <v>0</v>
      </c>
      <c r="AE19" s="34">
        <v>0</v>
      </c>
      <c r="AF19" s="34"/>
      <c r="AG19" s="34">
        <v>0</v>
      </c>
      <c r="AH19" s="28"/>
    </row>
    <row r="20" ht="24" customHeight="1" spans="1:34">
      <c r="A20" s="32" t="s">
        <v>24</v>
      </c>
      <c r="B20" s="33">
        <v>0</v>
      </c>
      <c r="C20" s="33">
        <v>0</v>
      </c>
      <c r="D20" s="33">
        <v>0</v>
      </c>
      <c r="E20" s="33"/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/>
      <c r="L20" s="33">
        <v>0</v>
      </c>
      <c r="M20" s="33">
        <v>0</v>
      </c>
      <c r="N20" s="33">
        <v>0</v>
      </c>
      <c r="O20" s="33">
        <v>0</v>
      </c>
      <c r="P20" s="33"/>
      <c r="Q20" s="33">
        <v>0</v>
      </c>
      <c r="R20" s="33">
        <v>0</v>
      </c>
      <c r="S20" s="34">
        <v>0</v>
      </c>
      <c r="T20" s="34">
        <v>0</v>
      </c>
      <c r="U20" s="34">
        <v>0</v>
      </c>
      <c r="V20" s="34">
        <v>0</v>
      </c>
      <c r="W20" s="33">
        <v>0</v>
      </c>
      <c r="X20" s="33">
        <v>0</v>
      </c>
      <c r="Y20" s="34">
        <v>0</v>
      </c>
      <c r="Z20" s="34">
        <v>0</v>
      </c>
      <c r="AA20" s="34"/>
      <c r="AB20" s="34">
        <v>0</v>
      </c>
      <c r="AC20" s="33">
        <v>0</v>
      </c>
      <c r="AD20" s="33">
        <v>0</v>
      </c>
      <c r="AE20" s="34">
        <v>0</v>
      </c>
      <c r="AF20" s="34"/>
      <c r="AG20" s="34">
        <v>0</v>
      </c>
      <c r="AH20" s="28"/>
    </row>
    <row r="21" ht="24" customHeight="1" spans="1:34">
      <c r="A21" s="32" t="s">
        <v>25</v>
      </c>
      <c r="B21" s="33">
        <v>0</v>
      </c>
      <c r="C21" s="33">
        <v>0</v>
      </c>
      <c r="D21" s="33">
        <v>0</v>
      </c>
      <c r="E21" s="33"/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/>
      <c r="L21" s="33">
        <v>0</v>
      </c>
      <c r="M21" s="33">
        <v>0</v>
      </c>
      <c r="N21" s="33">
        <v>0</v>
      </c>
      <c r="O21" s="33">
        <v>0</v>
      </c>
      <c r="P21" s="33"/>
      <c r="Q21" s="33">
        <v>0</v>
      </c>
      <c r="R21" s="33">
        <v>0</v>
      </c>
      <c r="S21" s="34">
        <v>0</v>
      </c>
      <c r="T21" s="34">
        <v>0</v>
      </c>
      <c r="U21" s="34">
        <v>0</v>
      </c>
      <c r="V21" s="34">
        <v>0</v>
      </c>
      <c r="W21" s="33">
        <v>0</v>
      </c>
      <c r="X21" s="33">
        <v>0</v>
      </c>
      <c r="Y21" s="34">
        <v>0</v>
      </c>
      <c r="Z21" s="34">
        <v>0</v>
      </c>
      <c r="AA21" s="34"/>
      <c r="AB21" s="34">
        <v>0</v>
      </c>
      <c r="AC21" s="33">
        <v>0</v>
      </c>
      <c r="AD21" s="33">
        <v>0</v>
      </c>
      <c r="AE21" s="34">
        <v>0</v>
      </c>
      <c r="AF21" s="34"/>
      <c r="AG21" s="34">
        <v>0</v>
      </c>
      <c r="AH21" s="38"/>
    </row>
  </sheetData>
  <mergeCells count="29">
    <mergeCell ref="A2:AH2"/>
    <mergeCell ref="B3:Q3"/>
    <mergeCell ref="R3:AG3"/>
    <mergeCell ref="B4:G4"/>
    <mergeCell ref="H4:M4"/>
    <mergeCell ref="N4:Q4"/>
    <mergeCell ref="R4:W4"/>
    <mergeCell ref="X4:AC4"/>
    <mergeCell ref="AD4:AG4"/>
    <mergeCell ref="B5:C5"/>
    <mergeCell ref="F5:G5"/>
    <mergeCell ref="H5:I5"/>
    <mergeCell ref="L5:M5"/>
    <mergeCell ref="R5:S5"/>
    <mergeCell ref="V5:W5"/>
    <mergeCell ref="X5:Y5"/>
    <mergeCell ref="AB5:AC5"/>
    <mergeCell ref="A3:A6"/>
    <mergeCell ref="D5:D6"/>
    <mergeCell ref="J5:J6"/>
    <mergeCell ref="N5:N6"/>
    <mergeCell ref="O5:O6"/>
    <mergeCell ref="Q5:Q6"/>
    <mergeCell ref="T5:T6"/>
    <mergeCell ref="Z5:Z6"/>
    <mergeCell ref="AD5:AD6"/>
    <mergeCell ref="AE5:AE6"/>
    <mergeCell ref="AG5:AG6"/>
    <mergeCell ref="AH3:AH6"/>
  </mergeCells>
  <printOptions horizontalCentered="1"/>
  <pageMargins left="0.550694444444444" right="0.393055555555556" top="0.354166666666667" bottom="0.314583333333333" header="0.236111111111111" footer="0.236111111111111"/>
  <pageSetup paperSize="9" scale="96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C8"/>
  <sheetViews>
    <sheetView tabSelected="1" workbookViewId="0">
      <selection activeCell="A1" sqref="A1"/>
    </sheetView>
  </sheetViews>
  <sheetFormatPr defaultColWidth="10.3333333333333" defaultRowHeight="15" outlineLevelRow="7"/>
  <cols>
    <col min="1" max="6" width="10.3333333333333" style="11"/>
    <col min="7" max="7" width="12.1047619047619" style="11"/>
    <col min="8" max="16331" width="10.3333333333333" style="11"/>
  </cols>
  <sheetData>
    <row r="1" spans="1:16331">
      <c r="A1" s="12" t="s">
        <v>35</v>
      </c>
      <c r="B1" s="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</row>
    <row r="2" ht="39.9" customHeight="1" spans="1:16331">
      <c r="A2" s="3" t="s">
        <v>36</v>
      </c>
      <c r="B2" s="13"/>
      <c r="C2" s="13"/>
      <c r="D2" s="13"/>
      <c r="E2" s="13"/>
      <c r="F2" s="13"/>
      <c r="G2" s="13"/>
      <c r="H2" s="13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</row>
    <row r="3" s="1" customFormat="1" ht="30" customHeight="1" spans="1:8">
      <c r="A3" s="6" t="s">
        <v>37</v>
      </c>
      <c r="B3" s="6" t="s">
        <v>2</v>
      </c>
      <c r="C3" s="6" t="s">
        <v>38</v>
      </c>
      <c r="D3" s="14" t="s">
        <v>39</v>
      </c>
      <c r="E3" s="14"/>
      <c r="F3" s="14"/>
      <c r="G3" s="14"/>
      <c r="H3" s="6" t="s">
        <v>7</v>
      </c>
    </row>
    <row r="4" s="1" customFormat="1" ht="55.95" customHeight="1" spans="1:8">
      <c r="A4" s="6"/>
      <c r="B4" s="6"/>
      <c r="C4" s="6"/>
      <c r="D4" s="15" t="s">
        <v>40</v>
      </c>
      <c r="E4" s="15" t="s">
        <v>41</v>
      </c>
      <c r="F4" s="15" t="s">
        <v>42</v>
      </c>
      <c r="G4" s="15" t="s">
        <v>43</v>
      </c>
      <c r="H4" s="6"/>
    </row>
    <row r="5" s="1" customFormat="1" ht="55.95" customHeight="1" spans="1:8">
      <c r="A5" s="6"/>
      <c r="B5" s="6" t="s">
        <v>44</v>
      </c>
      <c r="C5" s="6"/>
      <c r="D5" s="15">
        <v>1</v>
      </c>
      <c r="E5" s="15"/>
      <c r="F5" s="15"/>
      <c r="G5" s="15"/>
      <c r="H5" s="6"/>
    </row>
    <row r="6" s="1" customFormat="1" ht="102" customHeight="1" spans="1:16331">
      <c r="A6" s="16">
        <v>1</v>
      </c>
      <c r="B6" s="16" t="s">
        <v>19</v>
      </c>
      <c r="C6" s="16" t="s">
        <v>45</v>
      </c>
      <c r="D6" s="16" t="s">
        <v>46</v>
      </c>
      <c r="E6" s="16" t="s">
        <v>47</v>
      </c>
      <c r="F6" s="16" t="s">
        <v>48</v>
      </c>
      <c r="G6" s="16">
        <v>1381.626</v>
      </c>
      <c r="H6" s="1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</row>
    <row r="7" s="11" customFormat="1" ht="13.5"/>
    <row r="8" s="11" customFormat="1" ht="13.5"/>
  </sheetData>
  <mergeCells count="6">
    <mergeCell ref="A2:H2"/>
    <mergeCell ref="D3:G3"/>
    <mergeCell ref="A3:A4"/>
    <mergeCell ref="B3:B4"/>
    <mergeCell ref="C3:C4"/>
    <mergeCell ref="H3:H4"/>
  </mergeCells>
  <pageMargins left="0.75" right="0.75" top="1" bottom="1" header="0.5" footer="0.5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6"/>
  <sheetViews>
    <sheetView view="pageBreakPreview" zoomScale="85" zoomScaleNormal="80" workbookViewId="0">
      <pane ySplit="4" topLeftCell="A5" activePane="bottomLeft" state="frozen"/>
      <selection/>
      <selection pane="bottomLeft" activeCell="F27" sqref="F27"/>
    </sheetView>
  </sheetViews>
  <sheetFormatPr defaultColWidth="9.1047619047619" defaultRowHeight="15" outlineLevelRow="5" outlineLevelCol="7"/>
  <cols>
    <col min="1" max="1" width="7.1047619047619" customWidth="1"/>
    <col min="2" max="2" width="15.2190476190476" customWidth="1"/>
    <col min="3" max="3" width="14.1047619047619" customWidth="1"/>
    <col min="4" max="4" width="16.4380952380952" customWidth="1"/>
    <col min="5" max="5" width="10.6666666666667" customWidth="1"/>
    <col min="6" max="6" width="20" customWidth="1"/>
    <col min="7" max="7" width="13" customWidth="1"/>
    <col min="8" max="8" width="24.3333333333333" customWidth="1"/>
  </cols>
  <sheetData>
    <row r="1" spans="1:1">
      <c r="A1" s="2" t="s">
        <v>49</v>
      </c>
    </row>
    <row r="2" ht="39.9" customHeight="1" spans="1:8">
      <c r="A2" s="3" t="s">
        <v>50</v>
      </c>
      <c r="B2" s="4"/>
      <c r="C2" s="4"/>
      <c r="D2" s="4"/>
      <c r="E2" s="4"/>
      <c r="F2" s="4"/>
      <c r="G2" s="4"/>
      <c r="H2" s="4"/>
    </row>
    <row r="3" s="1" customFormat="1" ht="31.05" customHeight="1" spans="1:8">
      <c r="A3" s="5" t="s">
        <v>37</v>
      </c>
      <c r="B3" s="5" t="s">
        <v>2</v>
      </c>
      <c r="C3" s="5" t="s">
        <v>38</v>
      </c>
      <c r="D3" s="5" t="s">
        <v>39</v>
      </c>
      <c r="E3" s="5"/>
      <c r="F3" s="5"/>
      <c r="G3" s="5"/>
      <c r="H3" s="5" t="s">
        <v>7</v>
      </c>
    </row>
    <row r="4" s="1" customFormat="1" ht="55.2" customHeight="1" spans="1:8">
      <c r="A4" s="6"/>
      <c r="B4" s="6"/>
      <c r="C4" s="6"/>
      <c r="D4" s="6" t="s">
        <v>51</v>
      </c>
      <c r="E4" s="6" t="s">
        <v>52</v>
      </c>
      <c r="F4" s="6" t="s">
        <v>42</v>
      </c>
      <c r="G4" s="6" t="s">
        <v>43</v>
      </c>
      <c r="H4" s="6"/>
    </row>
    <row r="5" s="1" customFormat="1" ht="48" customHeight="1" spans="1:8">
      <c r="A5" s="6"/>
      <c r="B5" s="6" t="s">
        <v>53</v>
      </c>
      <c r="C5" s="6"/>
      <c r="D5" s="6">
        <v>1</v>
      </c>
      <c r="E5" s="6"/>
      <c r="F5" s="6"/>
      <c r="G5" s="6"/>
      <c r="H5" s="6"/>
    </row>
    <row r="6" s="1" customFormat="1" ht="72" customHeight="1" spans="1:8">
      <c r="A6" s="7">
        <v>1</v>
      </c>
      <c r="B6" s="8" t="s">
        <v>23</v>
      </c>
      <c r="C6" s="8" t="s">
        <v>54</v>
      </c>
      <c r="D6" s="8" t="s">
        <v>55</v>
      </c>
      <c r="E6" s="8" t="s">
        <v>56</v>
      </c>
      <c r="F6" s="8" t="s">
        <v>57</v>
      </c>
      <c r="G6" s="9">
        <v>127</v>
      </c>
      <c r="H6" s="10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D3:G3"/>
    <mergeCell ref="A3:A4"/>
    <mergeCell ref="B3:B4"/>
    <mergeCell ref="C3:C4"/>
    <mergeCell ref="H3:H4"/>
  </mergeCells>
  <pageMargins left="0.629861111111111" right="0.393055555555556" top="0.511805555555556" bottom="0.751388888888889" header="0.298611111111111" footer="0.298611111111111"/>
  <pageSetup paperSize="9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汇总表11</vt:lpstr>
      <vt:lpstr>省中心汇总表</vt:lpstr>
      <vt:lpstr>服务区</vt:lpstr>
      <vt:lpstr>观景台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刘永红</cp:lastModifiedBy>
  <dcterms:created xsi:type="dcterms:W3CDTF">2024-12-31T00:48:00Z</dcterms:created>
  <cp:lastPrinted>2025-08-21T01:51:00Z</cp:lastPrinted>
  <dcterms:modified xsi:type="dcterms:W3CDTF">2026-09-28T08:59:45Z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5B240E3442514B77B0205087A01E33E1_13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