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firstSheet="1" activeTab="4"/>
  </bookViews>
  <sheets>
    <sheet name="汇总表11" sheetId="5" state="hidden" r:id="rId1"/>
    <sheet name="中心养护站" sheetId="4" r:id="rId2"/>
    <sheet name="服务区" sheetId="3" r:id="rId3"/>
    <sheet name="观景台" sheetId="1" r:id="rId4"/>
    <sheet name="美丽公路" sheetId="7" r:id="rId5"/>
  </sheets>
  <definedNames>
    <definedName name="_xlnm._FilterDatabase" localSheetId="2" hidden="1">服务区!$A$6:$G$11</definedName>
    <definedName name="_xlnm._FilterDatabase" localSheetId="3" hidden="1">观景台!$A$6:$G$19</definedName>
    <definedName name="_xlnm._FilterDatabase" localSheetId="1" hidden="1">中心养护站!$A$5:$G$9</definedName>
    <definedName name="_xlnm.Print_Area" localSheetId="3">观景台!$A$1:$G$19</definedName>
    <definedName name="_xlnm.Print_Area" localSheetId="2">服务区!$A$1:$G$11</definedName>
    <definedName name="_xlnm.Print_Area" localSheetId="1">中心养护站!$A$1:$G$9</definedName>
    <definedName name="_xlnm.Print_Titles" localSheetId="3">观景台!$3:$4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<sst xmlns="http://schemas.openxmlformats.org/spreadsheetml/2006/main" count="168" uniqueCount="109">
  <si>
    <t>附件8</t>
  </si>
  <si>
    <t>普通国省道示范工程资金建议计划汇总表</t>
  </si>
  <si>
    <t>市州</t>
  </si>
  <si>
    <t>合计</t>
  </si>
  <si>
    <t>服务区</t>
  </si>
  <si>
    <t>养护站</t>
  </si>
  <si>
    <t>观景台</t>
  </si>
  <si>
    <t>备注</t>
  </si>
  <si>
    <t>市州上报数量（个）</t>
  </si>
  <si>
    <t>初审通过项目（个）</t>
  </si>
  <si>
    <t>其中任务计划项目（个）</t>
  </si>
  <si>
    <t>初审通过补助资金（万元）</t>
  </si>
  <si>
    <t>长沙市</t>
  </si>
  <si>
    <t>株洲市</t>
  </si>
  <si>
    <t>湘潭市</t>
  </si>
  <si>
    <t>衡阳市</t>
  </si>
  <si>
    <t>邵阳市</t>
  </si>
  <si>
    <t>岳阳市</t>
  </si>
  <si>
    <t>常德市</t>
  </si>
  <si>
    <t>张家界市</t>
  </si>
  <si>
    <t>益阳市</t>
  </si>
  <si>
    <t>郴州市</t>
  </si>
  <si>
    <t>永州市</t>
  </si>
  <si>
    <t>怀化市</t>
  </si>
  <si>
    <t>娄底市</t>
  </si>
  <si>
    <t>湘西州</t>
  </si>
  <si>
    <t>附件3-1</t>
  </si>
  <si>
    <t>2026年普通国省道第一批中心养护站（工区、道班）计划明细表</t>
  </si>
  <si>
    <t>序号</t>
  </si>
  <si>
    <t>县区</t>
  </si>
  <si>
    <t>项目信息</t>
  </si>
  <si>
    <t>中心养护站（工区、道班）名称</t>
  </si>
  <si>
    <t>路线编码</t>
  </si>
  <si>
    <t>所在路线名称</t>
  </si>
  <si>
    <t>位置桩号</t>
  </si>
  <si>
    <t>邵阳市 汇总</t>
  </si>
  <si>
    <t>城步苗族自治县</t>
  </si>
  <si>
    <t>城步县G356线K1503+500公路示范中心养护站</t>
  </si>
  <si>
    <t>G356</t>
  </si>
  <si>
    <t>湄洲-西昌</t>
  </si>
  <si>
    <t>常德市 汇总</t>
  </si>
  <si>
    <t>汉寿县</t>
  </si>
  <si>
    <t>军山铺中心养护站</t>
  </si>
  <si>
    <t>G319</t>
  </si>
  <si>
    <t>高雄-成都</t>
  </si>
  <si>
    <t>附件3-2</t>
  </si>
  <si>
    <t>2026年普通国省道第一批服务区计划明细表</t>
  </si>
  <si>
    <t>服务区名称</t>
  </si>
  <si>
    <t>线路编码</t>
  </si>
  <si>
    <t>长沙市 汇总</t>
  </si>
  <si>
    <t>望城区</t>
  </si>
  <si>
    <t>望城乌山示范服务区</t>
  </si>
  <si>
    <t>G240</t>
  </si>
  <si>
    <t>保定-台山</t>
  </si>
  <si>
    <t>岳阳市 汇总</t>
  </si>
  <si>
    <t>平江县</t>
  </si>
  <si>
    <t>龙门服务区</t>
  </si>
  <si>
    <t>S201</t>
  </si>
  <si>
    <t>平江虹桥（省界）-浏阳张坊（省界）</t>
  </si>
  <si>
    <t>益阳市 汇总</t>
  </si>
  <si>
    <t>安化县</t>
  </si>
  <si>
    <t>烟溪服务区</t>
  </si>
  <si>
    <t>G354</t>
  </si>
  <si>
    <t>南昌-兴义</t>
  </si>
  <si>
    <t>附件3-3</t>
  </si>
  <si>
    <t>2026年普通国省道第一批观景台计划明细表</t>
  </si>
  <si>
    <t>项目名称</t>
  </si>
  <si>
    <t>所在路线编码</t>
  </si>
  <si>
    <t>隆回县</t>
  </si>
  <si>
    <t>S322线黄金井观景台</t>
  </si>
  <si>
    <t>S322</t>
  </si>
  <si>
    <t>安化梅城-怀化市区</t>
  </si>
  <si>
    <t>张家界市 汇总</t>
  </si>
  <si>
    <t>慈利县</t>
  </si>
  <si>
    <t>禾田居观景台</t>
  </si>
  <si>
    <t>G241</t>
  </si>
  <si>
    <t>呼和浩特-北海</t>
  </si>
  <si>
    <t>溇水大桥观景台</t>
  </si>
  <si>
    <t>三桥观景台</t>
  </si>
  <si>
    <t>S306</t>
  </si>
  <si>
    <t>慈利苗市-永顺县城</t>
  </si>
  <si>
    <t>南方大寨观景台</t>
  </si>
  <si>
    <t>S518</t>
  </si>
  <si>
    <t>慈利县城-三官寺</t>
  </si>
  <si>
    <t>永州市 汇总</t>
  </si>
  <si>
    <t>江华瑶族自治县</t>
  </si>
  <si>
    <t>S349线K27+200梨壁冲观景台</t>
  </si>
  <si>
    <t>S349</t>
  </si>
  <si>
    <t>江华码市-江华白芒营</t>
  </si>
  <si>
    <t>双牌县</t>
  </si>
  <si>
    <t>双牌县红水岭观景平台</t>
  </si>
  <si>
    <t>S230</t>
  </si>
  <si>
    <t>零陵区-宁远县城</t>
  </si>
  <si>
    <t>江永县</t>
  </si>
  <si>
    <t>S348线上甘棠观景台</t>
  </si>
  <si>
    <t>S348</t>
  </si>
  <si>
    <t>宁远湾井-江永粗石江(省界)</t>
  </si>
  <si>
    <t>湘西州 汇总</t>
  </si>
  <si>
    <t>吉首市</t>
  </si>
  <si>
    <t>新建村观景台</t>
  </si>
  <si>
    <t>张排观景台</t>
  </si>
  <si>
    <t>附件3-4</t>
  </si>
  <si>
    <t>2026年普通国省道美丽公路建设绿化、美化等沿线设施工程计划明细表</t>
  </si>
  <si>
    <t>起点桩号</t>
  </si>
  <si>
    <t>终点桩号</t>
  </si>
  <si>
    <t>里程
（公里）</t>
  </si>
  <si>
    <t>怀化</t>
  </si>
  <si>
    <t>靖州县/通道县</t>
  </si>
  <si>
    <t>G209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</si>
</sst>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0_);[Red]\(0.000\)"/>
    <numFmt numFmtId="178" formatCode="0_ "/>
    <numFmt numFmtId="179" formatCode="0.000_ "/>
  </numFmts>
  <fonts count="43">
    <font>
      <sz val="11"/>
      <color indexed="8"/>
      <name val="Calibri"/>
      <charset val="134"/>
    </font>
    <font>
      <sz val="11"/>
      <color indexed="8"/>
      <name val="Calibri"/>
      <charset val="0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b/>
      <sz val="18"/>
      <color rgb="FF000000"/>
      <name val="宋体"/>
      <charset val="134"/>
      <scheme val="minor"/>
    </font>
    <font>
      <b/>
      <sz val="22"/>
      <color rgb="FF000000"/>
      <name val="方正小标宋简体"/>
      <charset val="134"/>
    </font>
    <font>
      <b/>
      <sz val="11"/>
      <color indexed="8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0"/>
      <scheme val="minor"/>
    </font>
    <font>
      <b/>
      <sz val="22"/>
      <color rgb="FF000000"/>
      <name val="宋体"/>
      <charset val="134"/>
      <scheme val="minor"/>
    </font>
    <font>
      <b/>
      <sz val="22"/>
      <color indexed="8"/>
      <name val="宋体"/>
      <charset val="134"/>
      <scheme val="minor"/>
    </font>
    <font>
      <b/>
      <sz val="11"/>
      <color indexed="8"/>
      <name val="宋体"/>
      <charset val="134"/>
    </font>
    <font>
      <b/>
      <sz val="11"/>
      <color rgb="FF000000"/>
      <name val="宋体"/>
      <charset val="134"/>
    </font>
    <font>
      <sz val="22"/>
      <color indexed="8"/>
      <name val="宋体"/>
      <charset val="134"/>
      <scheme val="minor"/>
    </font>
    <font>
      <b/>
      <sz val="11"/>
      <color indexed="8"/>
      <name val="Calibri"/>
      <charset val="134"/>
    </font>
    <font>
      <b/>
      <sz val="10"/>
      <color indexed="8"/>
      <name val="宋体"/>
      <charset val="134"/>
    </font>
    <font>
      <sz val="10"/>
      <color indexed="8"/>
      <name val="宋体"/>
      <charset val="134"/>
    </font>
    <font>
      <sz val="11"/>
      <color theme="1"/>
      <name val="宋体"/>
      <charset val="134"/>
      <scheme val="minor"/>
    </font>
    <font>
      <b/>
      <sz val="12"/>
      <color rgb="FF000000"/>
      <name val="宋体"/>
      <charset val="134"/>
    </font>
    <font>
      <sz val="12"/>
      <color rgb="FF000000"/>
      <name val="宋体"/>
      <charset val="134"/>
    </font>
    <font>
      <sz val="12"/>
      <color indexed="8"/>
      <name val="宋体"/>
      <charset val="134"/>
    </font>
    <font>
      <b/>
      <sz val="12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 applyFill="0" applyProtection="0"/>
    <xf numFmtId="43" fontId="18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42" fontId="18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8" fillId="2" borderId="13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3" borderId="16" applyNumberFormat="0" applyAlignment="0" applyProtection="0">
      <alignment vertical="center"/>
    </xf>
    <xf numFmtId="0" fontId="32" fillId="4" borderId="17" applyNumberFormat="0" applyAlignment="0" applyProtection="0">
      <alignment vertical="center"/>
    </xf>
    <xf numFmtId="0" fontId="33" fillId="4" borderId="16" applyNumberFormat="0" applyAlignment="0" applyProtection="0">
      <alignment vertical="center"/>
    </xf>
    <xf numFmtId="0" fontId="34" fillId="5" borderId="18" applyNumberFormat="0" applyAlignment="0" applyProtection="0">
      <alignment vertical="center"/>
    </xf>
    <xf numFmtId="0" fontId="35" fillId="0" borderId="19" applyNumberFormat="0" applyFill="0" applyAlignment="0" applyProtection="0">
      <alignment vertical="center"/>
    </xf>
    <xf numFmtId="0" fontId="36" fillId="0" borderId="20" applyNumberFormat="0" applyFill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2" fillId="0" borderId="0">
      <alignment vertical="center"/>
    </xf>
  </cellStyleXfs>
  <cellXfs count="78">
    <xf numFmtId="0" fontId="0" fillId="0" borderId="0" xfId="0" applyFill="1" applyProtection="1"/>
    <xf numFmtId="0" fontId="1" fillId="0" borderId="0" xfId="0" applyFont="1" applyFill="1" applyBorder="1" applyAlignment="1" applyProtection="1">
      <alignment horizontal="left"/>
    </xf>
    <xf numFmtId="0" fontId="1" fillId="0" borderId="0" xfId="0" applyFont="1" applyFill="1" applyBorder="1" applyAlignment="1" applyProtection="1"/>
    <xf numFmtId="0" fontId="2" fillId="0" borderId="0" xfId="0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left" vertical="center"/>
    </xf>
    <xf numFmtId="0" fontId="1" fillId="0" borderId="0" xfId="0" applyFont="1" applyFill="1" applyBorder="1" applyAlignment="1" applyProtection="1">
      <alignment horizontal="left" vertical="center"/>
    </xf>
    <xf numFmtId="0" fontId="4" fillId="0" borderId="0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 wrapText="1"/>
    </xf>
    <xf numFmtId="176" fontId="8" fillId="0" borderId="3" xfId="0" applyNumberFormat="1" applyFont="1" applyFill="1" applyBorder="1" applyAlignment="1" applyProtection="1">
      <alignment horizontal="center" vertical="center"/>
    </xf>
    <xf numFmtId="176" fontId="8" fillId="0" borderId="3" xfId="0" applyNumberFormat="1" applyFont="1" applyFill="1" applyBorder="1" applyAlignment="1" applyProtection="1">
      <alignment horizontal="center" vertical="center" wrapText="1"/>
    </xf>
    <xf numFmtId="176" fontId="9" fillId="0" borderId="3" xfId="0" applyNumberFormat="1" applyFont="1" applyFill="1" applyBorder="1" applyAlignment="1" applyProtection="1">
      <alignment horizontal="center" vertical="center"/>
    </xf>
    <xf numFmtId="177" fontId="9" fillId="0" borderId="3" xfId="0" applyNumberFormat="1" applyFont="1" applyFill="1" applyBorder="1" applyAlignment="1" applyProtection="1">
      <alignment horizontal="center" vertical="center"/>
    </xf>
    <xf numFmtId="0" fontId="2" fillId="0" borderId="0" xfId="0" applyFont="1" applyFill="1" applyProtection="1"/>
    <xf numFmtId="0" fontId="7" fillId="0" borderId="0" xfId="0" applyFont="1" applyFill="1" applyProtection="1"/>
    <xf numFmtId="0" fontId="3" fillId="0" borderId="0" xfId="0" applyFont="1" applyFill="1" applyProtection="1"/>
    <xf numFmtId="0" fontId="10" fillId="0" borderId="0" xfId="0" applyFont="1" applyFill="1" applyAlignment="1" applyProtection="1">
      <alignment horizontal="center" vertical="center" wrapText="1"/>
    </xf>
    <xf numFmtId="0" fontId="11" fillId="0" borderId="0" xfId="0" applyFont="1" applyFill="1" applyAlignment="1" applyProtection="1">
      <alignment horizontal="center" vertical="center" wrapText="1"/>
    </xf>
    <xf numFmtId="0" fontId="12" fillId="0" borderId="1" xfId="0" applyFont="1" applyFill="1" applyBorder="1" applyAlignment="1" applyProtection="1">
      <alignment horizontal="center" vertical="center" wrapText="1"/>
    </xf>
    <xf numFmtId="0" fontId="12" fillId="0" borderId="3" xfId="0" applyFont="1" applyFill="1" applyBorder="1" applyAlignment="1" applyProtection="1">
      <alignment horizontal="center" vertical="center" wrapText="1"/>
    </xf>
    <xf numFmtId="0" fontId="2" fillId="0" borderId="3" xfId="0" applyFont="1" applyFill="1" applyBorder="1" applyAlignment="1" applyProtection="1">
      <alignment horizontal="center" vertical="center" wrapText="1"/>
    </xf>
    <xf numFmtId="178" fontId="12" fillId="0" borderId="4" xfId="0" applyNumberFormat="1" applyFont="1" applyFill="1" applyBorder="1" applyAlignment="1" applyProtection="1">
      <alignment horizontal="center" vertical="center" wrapText="1"/>
    </xf>
    <xf numFmtId="179" fontId="2" fillId="0" borderId="3" xfId="0" applyNumberFormat="1" applyFont="1" applyFill="1" applyBorder="1" applyAlignment="1" applyProtection="1">
      <alignment horizontal="center" vertical="center" wrapText="1"/>
    </xf>
    <xf numFmtId="0" fontId="2" fillId="0" borderId="4" xfId="0" applyFont="1" applyFill="1" applyBorder="1" applyAlignment="1" applyProtection="1">
      <alignment horizontal="center" vertical="center" wrapText="1"/>
    </xf>
    <xf numFmtId="0" fontId="3" fillId="0" borderId="5" xfId="0" applyFont="1" applyFill="1" applyBorder="1" applyAlignment="1" applyProtection="1">
      <alignment horizontal="center" vertical="center" wrapText="1"/>
    </xf>
    <xf numFmtId="179" fontId="2" fillId="0" borderId="4" xfId="0" applyNumberFormat="1" applyFont="1" applyFill="1" applyBorder="1" applyAlignment="1" applyProtection="1">
      <alignment horizontal="center" vertical="center" wrapText="1"/>
    </xf>
    <xf numFmtId="0" fontId="2" fillId="0" borderId="5" xfId="0" applyFont="1" applyFill="1" applyBorder="1" applyAlignment="1" applyProtection="1">
      <alignment horizontal="center" vertical="center" wrapText="1"/>
    </xf>
    <xf numFmtId="0" fontId="13" fillId="0" borderId="3" xfId="0" applyFont="1" applyFill="1" applyBorder="1" applyAlignment="1" applyProtection="1">
      <alignment horizontal="center" vertical="center" wrapText="1"/>
    </xf>
    <xf numFmtId="0" fontId="2" fillId="0" borderId="6" xfId="0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 wrapText="1"/>
    </xf>
    <xf numFmtId="179" fontId="2" fillId="0" borderId="2" xfId="0" applyNumberFormat="1" applyFont="1" applyFill="1" applyBorder="1" applyAlignment="1" applyProtection="1">
      <alignment horizontal="center" vertical="center" wrapText="1"/>
    </xf>
    <xf numFmtId="0" fontId="0" fillId="0" borderId="3" xfId="0" applyFill="1" applyBorder="1" applyAlignment="1" applyProtection="1">
      <alignment horizontal="center" vertical="center"/>
    </xf>
    <xf numFmtId="0" fontId="3" fillId="0" borderId="7" xfId="0" applyFont="1" applyFill="1" applyBorder="1" applyAlignment="1" applyProtection="1">
      <alignment horizontal="center" vertical="center" wrapText="1"/>
    </xf>
    <xf numFmtId="0" fontId="14" fillId="0" borderId="0" xfId="0" applyFont="1" applyFill="1" applyAlignment="1" applyProtection="1">
      <alignment horizontal="center" vertical="center" wrapText="1"/>
    </xf>
    <xf numFmtId="0" fontId="12" fillId="0" borderId="1" xfId="0" applyFont="1" applyFill="1" applyBorder="1" applyAlignment="1" applyProtection="1">
      <alignment horizontal="center" vertical="center"/>
    </xf>
    <xf numFmtId="0" fontId="6" fillId="0" borderId="3" xfId="0" applyFont="1" applyFill="1" applyBorder="1" applyAlignment="1" applyProtection="1">
      <alignment horizontal="center" vertical="center" wrapText="1"/>
    </xf>
    <xf numFmtId="0" fontId="12" fillId="0" borderId="8" xfId="0" applyFont="1" applyFill="1" applyBorder="1" applyAlignment="1" applyProtection="1">
      <alignment horizontal="center" vertical="center" wrapText="1"/>
    </xf>
    <xf numFmtId="0" fontId="2" fillId="0" borderId="9" xfId="0" applyFont="1" applyFill="1" applyBorder="1" applyAlignment="1" applyProtection="1">
      <alignment horizontal="center" vertical="center" wrapText="1"/>
    </xf>
    <xf numFmtId="179" fontId="2" fillId="0" borderId="9" xfId="0" applyNumberFormat="1" applyFont="1" applyFill="1" applyBorder="1" applyAlignment="1" applyProtection="1">
      <alignment horizontal="center" vertical="center" wrapText="1"/>
    </xf>
    <xf numFmtId="0" fontId="12" fillId="0" borderId="10" xfId="0" applyFont="1" applyFill="1" applyBorder="1" applyAlignment="1" applyProtection="1">
      <alignment horizontal="center" vertical="center"/>
    </xf>
    <xf numFmtId="0" fontId="13" fillId="0" borderId="8" xfId="0" applyFont="1" applyFill="1" applyBorder="1" applyAlignment="1" applyProtection="1">
      <alignment horizontal="center" vertical="center" wrapText="1"/>
    </xf>
    <xf numFmtId="0" fontId="2" fillId="0" borderId="10" xfId="0" applyFont="1" applyFill="1" applyBorder="1" applyAlignment="1" applyProtection="1">
      <alignment horizontal="center" vertical="center"/>
    </xf>
    <xf numFmtId="0" fontId="3" fillId="0" borderId="8" xfId="0" applyFont="1" applyFill="1" applyBorder="1" applyAlignment="1" applyProtection="1">
      <alignment horizontal="center" vertical="center" wrapText="1"/>
    </xf>
    <xf numFmtId="0" fontId="13" fillId="0" borderId="4" xfId="0" applyFont="1" applyFill="1" applyBorder="1" applyAlignment="1" applyProtection="1">
      <alignment horizontal="center" vertical="center" wrapText="1"/>
    </xf>
    <xf numFmtId="0" fontId="2" fillId="0" borderId="11" xfId="0" applyFont="1" applyFill="1" applyBorder="1" applyAlignment="1" applyProtection="1">
      <alignment horizontal="center" vertical="center" wrapText="1"/>
    </xf>
    <xf numFmtId="0" fontId="2" fillId="0" borderId="12" xfId="0" applyFont="1" applyFill="1" applyBorder="1" applyAlignment="1" applyProtection="1">
      <alignment horizontal="center" vertical="center"/>
    </xf>
    <xf numFmtId="0" fontId="3" fillId="0" borderId="11" xfId="0" applyFont="1" applyFill="1" applyBorder="1" applyAlignment="1" applyProtection="1">
      <alignment horizontal="center" vertical="center" wrapText="1"/>
    </xf>
    <xf numFmtId="179" fontId="2" fillId="0" borderId="6" xfId="0" applyNumberFormat="1" applyFont="1" applyFill="1" applyBorder="1" applyAlignment="1" applyProtection="1">
      <alignment horizontal="center" vertical="center" wrapText="1"/>
    </xf>
    <xf numFmtId="0" fontId="15" fillId="0" borderId="3" xfId="0" applyFont="1" applyFill="1" applyBorder="1" applyAlignment="1" applyProtection="1">
      <alignment horizontal="center" vertical="center"/>
    </xf>
    <xf numFmtId="0" fontId="12" fillId="0" borderId="4" xfId="0" applyFont="1" applyFill="1" applyBorder="1" applyAlignment="1" applyProtection="1">
      <alignment horizontal="center" vertical="center" wrapText="1"/>
    </xf>
    <xf numFmtId="179" fontId="12" fillId="0" borderId="4" xfId="0" applyNumberFormat="1" applyFont="1" applyFill="1" applyBorder="1" applyAlignment="1" applyProtection="1">
      <alignment horizontal="center" vertical="center" wrapText="1"/>
    </xf>
    <xf numFmtId="0" fontId="7" fillId="0" borderId="0" xfId="0" applyFont="1" applyFill="1" applyAlignment="1" applyProtection="1">
      <alignment horizontal="center" vertical="center"/>
    </xf>
    <xf numFmtId="0" fontId="12" fillId="0" borderId="3" xfId="0" applyFont="1" applyFill="1" applyBorder="1" applyAlignment="1" applyProtection="1">
      <alignment horizontal="center" vertical="center"/>
    </xf>
    <xf numFmtId="178" fontId="12" fillId="0" borderId="3" xfId="0" applyNumberFormat="1" applyFont="1" applyFill="1" applyBorder="1" applyAlignment="1" applyProtection="1">
      <alignment horizontal="center" vertical="center" wrapText="1"/>
    </xf>
    <xf numFmtId="0" fontId="16" fillId="0" borderId="3" xfId="0" applyFont="1" applyFill="1" applyBorder="1" applyAlignment="1" applyProtection="1">
      <alignment horizontal="center" vertical="center" wrapText="1"/>
    </xf>
    <xf numFmtId="179" fontId="12" fillId="0" borderId="3" xfId="0" applyNumberFormat="1" applyFont="1" applyFill="1" applyBorder="1" applyAlignment="1" applyProtection="1">
      <alignment horizontal="center" vertical="center" wrapText="1"/>
    </xf>
    <xf numFmtId="0" fontId="3" fillId="0" borderId="3" xfId="0" applyFont="1" applyFill="1" applyBorder="1" applyAlignment="1" applyProtection="1">
      <alignment horizontal="center" vertical="center" wrapText="1"/>
    </xf>
    <xf numFmtId="0" fontId="17" fillId="0" borderId="3" xfId="0" applyFont="1" applyFill="1" applyBorder="1" applyAlignment="1" applyProtection="1">
      <alignment horizontal="center" vertical="center" wrapText="1"/>
    </xf>
    <xf numFmtId="0" fontId="18" fillId="0" borderId="0" xfId="0" applyFont="1" applyFill="1" applyAlignment="1" applyProtection="1">
      <alignment vertical="center"/>
    </xf>
    <xf numFmtId="178" fontId="18" fillId="0" borderId="0" xfId="0" applyNumberFormat="1" applyFont="1" applyFill="1" applyAlignment="1" applyProtection="1">
      <alignment vertical="center"/>
    </xf>
    <xf numFmtId="0" fontId="5" fillId="0" borderId="0" xfId="0" applyFont="1" applyFill="1" applyAlignment="1" applyProtection="1">
      <alignment horizontal="center" vertical="center" wrapText="1"/>
    </xf>
    <xf numFmtId="178" fontId="5" fillId="0" borderId="0" xfId="0" applyNumberFormat="1" applyFont="1" applyFill="1" applyAlignment="1" applyProtection="1">
      <alignment horizontal="center" vertical="center" wrapText="1"/>
    </xf>
    <xf numFmtId="0" fontId="19" fillId="0" borderId="6" xfId="0" applyFont="1" applyFill="1" applyBorder="1" applyAlignment="1" applyProtection="1">
      <alignment horizontal="center" vertical="center"/>
    </xf>
    <xf numFmtId="0" fontId="19" fillId="0" borderId="3" xfId="0" applyFont="1" applyFill="1" applyBorder="1" applyAlignment="1" applyProtection="1">
      <alignment horizontal="center" vertical="center" wrapText="1"/>
    </xf>
    <xf numFmtId="178" fontId="19" fillId="0" borderId="3" xfId="0" applyNumberFormat="1" applyFont="1" applyFill="1" applyBorder="1" applyAlignment="1" applyProtection="1">
      <alignment horizontal="center" vertical="center" wrapText="1"/>
    </xf>
    <xf numFmtId="0" fontId="19" fillId="0" borderId="9" xfId="0" applyFont="1" applyFill="1" applyBorder="1" applyAlignment="1" applyProtection="1">
      <alignment horizontal="center" vertical="center"/>
    </xf>
    <xf numFmtId="178" fontId="19" fillId="0" borderId="9" xfId="0" applyNumberFormat="1" applyFont="1" applyFill="1" applyBorder="1" applyAlignment="1" applyProtection="1">
      <alignment horizontal="center" vertical="center"/>
    </xf>
    <xf numFmtId="0" fontId="20" fillId="0" borderId="3" xfId="0" applyFont="1" applyFill="1" applyBorder="1" applyAlignment="1" applyProtection="1">
      <alignment horizontal="center" vertical="center"/>
    </xf>
    <xf numFmtId="0" fontId="20" fillId="0" borderId="3" xfId="0" applyFont="1" applyFill="1" applyBorder="1" applyAlignment="1" applyProtection="1">
      <alignment horizontal="center" vertical="center" wrapText="1"/>
    </xf>
    <xf numFmtId="0" fontId="21" fillId="0" borderId="3" xfId="0" applyFont="1" applyFill="1" applyBorder="1" applyAlignment="1" applyProtection="1">
      <alignment horizontal="center" vertical="center" wrapText="1"/>
    </xf>
    <xf numFmtId="178" fontId="20" fillId="0" borderId="3" xfId="0" applyNumberFormat="1" applyFont="1" applyFill="1" applyBorder="1" applyAlignment="1" applyProtection="1">
      <alignment horizontal="center" vertical="center" wrapText="1"/>
    </xf>
    <xf numFmtId="178" fontId="21" fillId="0" borderId="3" xfId="0" applyNumberFormat="1" applyFont="1" applyFill="1" applyBorder="1" applyAlignment="1" applyProtection="1">
      <alignment horizontal="center" vertical="center" wrapText="1"/>
    </xf>
    <xf numFmtId="0" fontId="19" fillId="0" borderId="6" xfId="0" applyFont="1" applyFill="1" applyBorder="1" applyAlignment="1" applyProtection="1">
      <alignment horizontal="center" vertical="center" wrapText="1"/>
    </xf>
    <xf numFmtId="0" fontId="19" fillId="0" borderId="9" xfId="0" applyFont="1" applyFill="1" applyBorder="1" applyAlignment="1" applyProtection="1">
      <alignment horizontal="center" vertical="center" wrapText="1"/>
    </xf>
    <xf numFmtId="0" fontId="22" fillId="0" borderId="3" xfId="0" applyFont="1" applyFill="1" applyBorder="1" applyAlignment="1" applyProtection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  <color rgb="0092D05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9"/>
  <sheetViews>
    <sheetView zoomScale="70" zoomScaleNormal="70" workbookViewId="0">
      <selection activeCell="A1" sqref="A1"/>
    </sheetView>
  </sheetViews>
  <sheetFormatPr defaultColWidth="10.3333333333333" defaultRowHeight="13.5"/>
  <cols>
    <col min="1" max="3" width="13.6666666666667" style="61" customWidth="1"/>
    <col min="4" max="4" width="13.6666666666667" style="61" hidden="1" customWidth="1"/>
    <col min="5" max="5" width="13.6666666666667" style="62" customWidth="1"/>
    <col min="6" max="7" width="13.6666666666667" style="61" customWidth="1"/>
    <col min="8" max="8" width="13.6666666666667" style="61" hidden="1" customWidth="1"/>
    <col min="9" max="9" width="13.6666666666667" style="62" customWidth="1"/>
    <col min="10" max="11" width="13.6666666666667" style="61" customWidth="1"/>
    <col min="12" max="12" width="13.6666666666667" style="61" hidden="1" customWidth="1"/>
    <col min="13" max="13" width="13.6666666666667" style="62" customWidth="1"/>
    <col min="14" max="15" width="13.6666666666667" style="61" customWidth="1"/>
    <col min="16" max="16" width="13.6666666666667" style="61" hidden="1" customWidth="1"/>
    <col min="17" max="17" width="13.6666666666667" style="62" customWidth="1"/>
    <col min="18" max="18" width="13.6666666666667" style="61" customWidth="1"/>
    <col min="19" max="16384" width="10.3333333333333" style="61"/>
  </cols>
  <sheetData>
    <row r="1" ht="23.1" customHeight="1" spans="1:1">
      <c r="A1" s="61" t="s">
        <v>0</v>
      </c>
    </row>
    <row r="2" ht="48" customHeight="1" spans="1:18">
      <c r="A2" s="63" t="s">
        <v>1</v>
      </c>
      <c r="B2" s="63"/>
      <c r="C2" s="63"/>
      <c r="D2" s="63"/>
      <c r="E2" s="64"/>
      <c r="F2" s="63"/>
      <c r="G2" s="63"/>
      <c r="H2" s="63"/>
      <c r="I2" s="64"/>
      <c r="J2" s="63"/>
      <c r="K2" s="63"/>
      <c r="L2" s="63"/>
      <c r="M2" s="64"/>
      <c r="N2" s="63"/>
      <c r="O2" s="63"/>
      <c r="P2" s="63"/>
      <c r="Q2" s="64"/>
      <c r="R2" s="63"/>
    </row>
    <row r="3" ht="30" customHeight="1" spans="1:18">
      <c r="A3" s="65" t="s">
        <v>2</v>
      </c>
      <c r="B3" s="66" t="s">
        <v>3</v>
      </c>
      <c r="C3" s="66"/>
      <c r="D3" s="66"/>
      <c r="E3" s="67"/>
      <c r="F3" s="66" t="s">
        <v>4</v>
      </c>
      <c r="G3" s="66"/>
      <c r="H3" s="66"/>
      <c r="I3" s="67"/>
      <c r="J3" s="66" t="s">
        <v>5</v>
      </c>
      <c r="K3" s="66"/>
      <c r="L3" s="66"/>
      <c r="M3" s="67"/>
      <c r="N3" s="66" t="s">
        <v>6</v>
      </c>
      <c r="O3" s="66"/>
      <c r="P3" s="66"/>
      <c r="Q3" s="67"/>
      <c r="R3" s="75" t="s">
        <v>7</v>
      </c>
    </row>
    <row r="4" ht="48" customHeight="1" spans="1:18">
      <c r="A4" s="68"/>
      <c r="B4" s="66" t="s">
        <v>8</v>
      </c>
      <c r="C4" s="66" t="s">
        <v>9</v>
      </c>
      <c r="D4" s="66" t="s">
        <v>10</v>
      </c>
      <c r="E4" s="67" t="s">
        <v>11</v>
      </c>
      <c r="F4" s="66" t="s">
        <v>8</v>
      </c>
      <c r="G4" s="66" t="s">
        <v>9</v>
      </c>
      <c r="H4" s="66" t="s">
        <v>10</v>
      </c>
      <c r="I4" s="67" t="s">
        <v>11</v>
      </c>
      <c r="J4" s="66" t="s">
        <v>8</v>
      </c>
      <c r="K4" s="66" t="s">
        <v>9</v>
      </c>
      <c r="L4" s="66" t="s">
        <v>10</v>
      </c>
      <c r="M4" s="67" t="s">
        <v>11</v>
      </c>
      <c r="N4" s="66" t="s">
        <v>8</v>
      </c>
      <c r="O4" s="66" t="s">
        <v>9</v>
      </c>
      <c r="P4" s="66" t="s">
        <v>10</v>
      </c>
      <c r="Q4" s="67" t="s">
        <v>11</v>
      </c>
      <c r="R4" s="76"/>
    </row>
    <row r="5" ht="30" customHeight="1" spans="1:18">
      <c r="A5" s="68" t="s">
        <v>3</v>
      </c>
      <c r="B5" s="68" t="e">
        <f>SUM(B6:B19)</f>
        <v>#REF!</v>
      </c>
      <c r="C5" s="68" t="e">
        <f t="shared" ref="C5:Q5" si="0">SUM(C6:C19)</f>
        <v>#REF!</v>
      </c>
      <c r="D5" s="68" t="e">
        <f t="shared" si="0"/>
        <v>#REF!</v>
      </c>
      <c r="E5" s="69" t="e">
        <f t="shared" si="0"/>
        <v>#REF!</v>
      </c>
      <c r="F5" s="68" t="e">
        <f t="shared" si="0"/>
        <v>#REF!</v>
      </c>
      <c r="G5" s="68" t="e">
        <f t="shared" si="0"/>
        <v>#REF!</v>
      </c>
      <c r="H5" s="68" t="e">
        <f t="shared" si="0"/>
        <v>#REF!</v>
      </c>
      <c r="I5" s="68" t="e">
        <f t="shared" si="0"/>
        <v>#REF!</v>
      </c>
      <c r="J5" s="68" t="e">
        <f t="shared" si="0"/>
        <v>#REF!</v>
      </c>
      <c r="K5" s="68" t="e">
        <f t="shared" si="0"/>
        <v>#REF!</v>
      </c>
      <c r="L5" s="68" t="e">
        <f t="shared" si="0"/>
        <v>#REF!</v>
      </c>
      <c r="M5" s="68" t="e">
        <f t="shared" si="0"/>
        <v>#REF!</v>
      </c>
      <c r="N5" s="68" t="e">
        <f t="shared" si="0"/>
        <v>#REF!</v>
      </c>
      <c r="O5" s="68" t="e">
        <f t="shared" si="0"/>
        <v>#REF!</v>
      </c>
      <c r="P5" s="68" t="e">
        <f t="shared" si="0"/>
        <v>#REF!</v>
      </c>
      <c r="Q5" s="69" t="e">
        <f t="shared" si="0"/>
        <v>#REF!</v>
      </c>
      <c r="R5" s="66"/>
    </row>
    <row r="6" ht="35.1" customHeight="1" spans="1:18">
      <c r="A6" s="70" t="s">
        <v>12</v>
      </c>
      <c r="B6" s="70" t="e">
        <f>F6+J6+N6</f>
        <v>#REF!</v>
      </c>
      <c r="C6" s="70" t="e">
        <f>G6+K6+O6</f>
        <v>#REF!</v>
      </c>
      <c r="D6" s="70" t="e">
        <f>H6+L6+P6</f>
        <v>#REF!</v>
      </c>
      <c r="E6" s="70" t="e">
        <f>I6+M6+Q6</f>
        <v>#REF!</v>
      </c>
      <c r="F6" s="71" t="e">
        <f>COUNTIFS(服务区!B:B,A6,服务区!#REF!,"省公路事务中心")</f>
        <v>#REF!</v>
      </c>
      <c r="G6" s="72" t="e">
        <f>COUNTIFS(服务区!B:B,A6,服务区!#REF!,"省公路事务中心",服务区!#REF!,"通过")</f>
        <v>#REF!</v>
      </c>
      <c r="H6" s="72" t="e">
        <f>COUNTIFS(服务区!B:B,A6,服务区!#REF!,"省公路事务中心",服务区!#REF!,"通过",服务区!#REF!,"是")</f>
        <v>#REF!</v>
      </c>
      <c r="I6" s="73" t="e">
        <f>SUMIFS(服务区!#REF!,服务区!B:B,A6,服务区!#REF!,"省公路事务中心",服务区!#REF!,"通过")</f>
        <v>#REF!</v>
      </c>
      <c r="J6" s="72" t="e">
        <f>COUNTIFS(中心养护站!B:B,A6,中心养护站!#REF!,"省公路事务中心")</f>
        <v>#REF!</v>
      </c>
      <c r="K6" s="72" t="e">
        <f>COUNTIFS(中心养护站!B:B,A6,中心养护站!#REF!,"省公路事务中心",中心养护站!#REF!,"通过")</f>
        <v>#REF!</v>
      </c>
      <c r="L6" s="72" t="e">
        <f>COUNTIFS(中心养护站!B:B,A6,中心养护站!#REF!,"省公路事务中心",中心养护站!#REF!,"通过",中心养护站!#REF!,"是")</f>
        <v>#REF!</v>
      </c>
      <c r="M6" s="74" t="e">
        <f>SUMIFS(中心养护站!#REF!,中心养护站!B:B,A6,中心养护站!#REF!,"省公路事务中心",中心养护站!#REF!,"通过")</f>
        <v>#REF!</v>
      </c>
      <c r="N6" s="72" t="e">
        <f>COUNTIFS(观景台!B:B,A6,观景台!#REF!,"省公路事务中心")</f>
        <v>#REF!</v>
      </c>
      <c r="O6" s="72" t="e">
        <f>COUNTIFS(观景台!B:B,A6,观景台!#REF!,"省公路事务中心",观景台!#REF!,"通过")</f>
        <v>#REF!</v>
      </c>
      <c r="P6" s="72" t="e">
        <f>COUNTIFS(观景台!B:B,A6,观景台!#REF!,"省公路事务中心",观景台!#REF!,"通过",观景台!#REF!,"是")</f>
        <v>#REF!</v>
      </c>
      <c r="Q6" s="73" t="e">
        <f>SUMIFS(观景台!#REF!,观景台!B:B,A6,观景台!#REF!,"省公路事务中心",观景台!#REF!,"通过")</f>
        <v>#REF!</v>
      </c>
      <c r="R6" s="77"/>
    </row>
    <row r="7" ht="35.1" hidden="1" customHeight="1" spans="1:18">
      <c r="A7" s="70" t="s">
        <v>13</v>
      </c>
      <c r="B7" s="70" t="e">
        <f t="shared" ref="B7:B19" si="1">F7+J7+N7</f>
        <v>#REF!</v>
      </c>
      <c r="C7" s="70" t="e">
        <f t="shared" ref="C7:C19" si="2">G7+K7+O7</f>
        <v>#REF!</v>
      </c>
      <c r="D7" s="70" t="e">
        <f t="shared" ref="D7:D19" si="3">H7+L7+P7</f>
        <v>#REF!</v>
      </c>
      <c r="E7" s="70" t="e">
        <f t="shared" ref="E7:E19" si="4">I7+M7+Q7</f>
        <v>#REF!</v>
      </c>
      <c r="F7" s="71" t="e">
        <f>COUNTIFS(服务区!B:B,A7,服务区!#REF!,"省公路事务中心")</f>
        <v>#REF!</v>
      </c>
      <c r="G7" s="72" t="e">
        <f>COUNTIFS(服务区!B:B,A7,服务区!#REF!,"省公路事务中心",服务区!#REF!,"通过")</f>
        <v>#REF!</v>
      </c>
      <c r="H7" s="72" t="e">
        <f>COUNTIFS(服务区!B:B,A7,服务区!#REF!,"省公路事务中心",服务区!#REF!,"通过",服务区!#REF!,"是")</f>
        <v>#REF!</v>
      </c>
      <c r="I7" s="73" t="e">
        <f>SUMIFS(服务区!#REF!,服务区!B:B,A7,服务区!#REF!,"省公路事务中心",服务区!#REF!,"通过")</f>
        <v>#REF!</v>
      </c>
      <c r="J7" s="72" t="e">
        <f>COUNTIFS(中心养护站!B:B,A7,中心养护站!#REF!,"省公路事务中心")</f>
        <v>#REF!</v>
      </c>
      <c r="K7" s="72" t="e">
        <f>COUNTIFS(中心养护站!B:B,A7,中心养护站!#REF!,"省公路事务中心",中心养护站!#REF!,"通过")</f>
        <v>#REF!</v>
      </c>
      <c r="L7" s="72" t="e">
        <f>COUNTIFS(中心养护站!B:B,A7,中心养护站!#REF!,"省公路事务中心",中心养护站!#REF!,"通过",中心养护站!#REF!,"是")</f>
        <v>#REF!</v>
      </c>
      <c r="M7" s="74" t="e">
        <f>SUMIFS(中心养护站!#REF!,中心养护站!B:B,A7,中心养护站!#REF!,"省公路事务中心",中心养护站!#REF!,"通过")</f>
        <v>#REF!</v>
      </c>
      <c r="N7" s="72" t="e">
        <f>COUNTIFS(观景台!B:B,A7,观景台!#REF!,"省公路事务中心")</f>
        <v>#REF!</v>
      </c>
      <c r="O7" s="72" t="e">
        <f>COUNTIFS(观景台!B:B,A7,观景台!#REF!,"省公路事务中心",观景台!#REF!,"通过")</f>
        <v>#REF!</v>
      </c>
      <c r="P7" s="72" t="e">
        <f>COUNTIFS(观景台!B:B,A7,观景台!#REF!,"省公路事务中心",观景台!#REF!,"通过",观景台!#REF!,"是")</f>
        <v>#REF!</v>
      </c>
      <c r="Q7" s="73" t="e">
        <f>SUMIFS(观景台!#REF!,观景台!B:B,A7,观景台!#REF!,"省公路事务中心",观景台!#REF!,"通过")</f>
        <v>#REF!</v>
      </c>
      <c r="R7" s="71"/>
    </row>
    <row r="8" ht="35.1" hidden="1" customHeight="1" spans="1:18">
      <c r="A8" s="70" t="s">
        <v>14</v>
      </c>
      <c r="B8" s="70" t="e">
        <f t="shared" si="1"/>
        <v>#REF!</v>
      </c>
      <c r="C8" s="70" t="e">
        <f t="shared" si="2"/>
        <v>#REF!</v>
      </c>
      <c r="D8" s="70" t="e">
        <f t="shared" si="3"/>
        <v>#REF!</v>
      </c>
      <c r="E8" s="70" t="e">
        <f t="shared" si="4"/>
        <v>#REF!</v>
      </c>
      <c r="F8" s="71" t="e">
        <f>COUNTIFS(服务区!B:B,A8,服务区!#REF!,"省公路事务中心")</f>
        <v>#REF!</v>
      </c>
      <c r="G8" s="72" t="e">
        <f>COUNTIFS(服务区!B:B,A8,服务区!#REF!,"省公路事务中心",服务区!#REF!,"通过")</f>
        <v>#REF!</v>
      </c>
      <c r="H8" s="72" t="e">
        <f>COUNTIFS(服务区!B:B,A8,服务区!#REF!,"省公路事务中心",服务区!#REF!,"通过",服务区!#REF!,"是")</f>
        <v>#REF!</v>
      </c>
      <c r="I8" s="73" t="e">
        <f>SUMIFS(服务区!#REF!,服务区!B:B,A8,服务区!#REF!,"省公路事务中心",服务区!#REF!,"通过")</f>
        <v>#REF!</v>
      </c>
      <c r="J8" s="72" t="e">
        <f>COUNTIFS(中心养护站!B:B,A8,中心养护站!#REF!,"省公路事务中心")</f>
        <v>#REF!</v>
      </c>
      <c r="K8" s="72" t="e">
        <f>COUNTIFS(中心养护站!B:B,A8,中心养护站!#REF!,"省公路事务中心",中心养护站!#REF!,"通过")</f>
        <v>#REF!</v>
      </c>
      <c r="L8" s="72" t="e">
        <f>COUNTIFS(中心养护站!B:B,A8,中心养护站!#REF!,"省公路事务中心",中心养护站!#REF!,"通过",中心养护站!#REF!,"是")</f>
        <v>#REF!</v>
      </c>
      <c r="M8" s="74" t="e">
        <f>SUMIFS(中心养护站!#REF!,中心养护站!B:B,A8,中心养护站!#REF!,"省公路事务中心",中心养护站!#REF!,"通过")</f>
        <v>#REF!</v>
      </c>
      <c r="N8" s="72" t="e">
        <f>COUNTIFS(观景台!B:B,A8,观景台!#REF!,"省公路事务中心")</f>
        <v>#REF!</v>
      </c>
      <c r="O8" s="72" t="e">
        <f>COUNTIFS(观景台!B:B,A8,观景台!#REF!,"省公路事务中心",观景台!#REF!,"通过")</f>
        <v>#REF!</v>
      </c>
      <c r="P8" s="72" t="e">
        <f>COUNTIFS(观景台!B:B,A8,观景台!#REF!,"省公路事务中心",观景台!#REF!,"通过",观景台!#REF!,"是")</f>
        <v>#REF!</v>
      </c>
      <c r="Q8" s="73" t="e">
        <f>SUMIFS(观景台!#REF!,观景台!B:B,A8,观景台!#REF!,"省公路事务中心",观景台!#REF!,"通过")</f>
        <v>#REF!</v>
      </c>
      <c r="R8" s="71"/>
    </row>
    <row r="9" ht="35.1" hidden="1" customHeight="1" spans="1:18">
      <c r="A9" s="70" t="s">
        <v>15</v>
      </c>
      <c r="B9" s="70" t="e">
        <f t="shared" si="1"/>
        <v>#REF!</v>
      </c>
      <c r="C9" s="70" t="e">
        <f t="shared" si="2"/>
        <v>#REF!</v>
      </c>
      <c r="D9" s="70" t="e">
        <f t="shared" si="3"/>
        <v>#REF!</v>
      </c>
      <c r="E9" s="70" t="e">
        <f t="shared" si="4"/>
        <v>#REF!</v>
      </c>
      <c r="F9" s="71" t="e">
        <f>COUNTIFS(服务区!B:B,A9,服务区!#REF!,"省公路事务中心")</f>
        <v>#REF!</v>
      </c>
      <c r="G9" s="72" t="e">
        <f>COUNTIFS(服务区!B:B,A9,服务区!#REF!,"省公路事务中心",服务区!#REF!,"通过")</f>
        <v>#REF!</v>
      </c>
      <c r="H9" s="72" t="e">
        <f>COUNTIFS(服务区!B:B,A9,服务区!#REF!,"省公路事务中心",服务区!#REF!,"通过",服务区!#REF!,"是")</f>
        <v>#REF!</v>
      </c>
      <c r="I9" s="73" t="e">
        <f>SUMIFS(服务区!#REF!,服务区!B:B,A9,服务区!#REF!,"省公路事务中心",服务区!#REF!,"通过")</f>
        <v>#REF!</v>
      </c>
      <c r="J9" s="72" t="e">
        <f>COUNTIFS(中心养护站!B:B,A9,中心养护站!#REF!,"省公路事务中心")</f>
        <v>#REF!</v>
      </c>
      <c r="K9" s="72" t="e">
        <f>COUNTIFS(中心养护站!B:B,A9,中心养护站!#REF!,"省公路事务中心",中心养护站!#REF!,"通过")</f>
        <v>#REF!</v>
      </c>
      <c r="L9" s="72" t="e">
        <f>COUNTIFS(中心养护站!B:B,A9,中心养护站!#REF!,"省公路事务中心",中心养护站!#REF!,"通过",中心养护站!#REF!,"是")</f>
        <v>#REF!</v>
      </c>
      <c r="M9" s="74" t="e">
        <f>SUMIFS(中心养护站!#REF!,中心养护站!B:B,A9,中心养护站!#REF!,"省公路事务中心",中心养护站!#REF!,"通过")</f>
        <v>#REF!</v>
      </c>
      <c r="N9" s="72" t="e">
        <f>COUNTIFS(观景台!B:B,A9,观景台!#REF!,"省公路事务中心")</f>
        <v>#REF!</v>
      </c>
      <c r="O9" s="72" t="e">
        <f>COUNTIFS(观景台!B:B,A9,观景台!#REF!,"省公路事务中心",观景台!#REF!,"通过")</f>
        <v>#REF!</v>
      </c>
      <c r="P9" s="72" t="e">
        <f>COUNTIFS(观景台!B:B,A9,观景台!#REF!,"省公路事务中心",观景台!#REF!,"通过",观景台!#REF!,"是")</f>
        <v>#REF!</v>
      </c>
      <c r="Q9" s="73" t="e">
        <f>SUMIFS(观景台!#REF!,观景台!B:B,A9,观景台!#REF!,"省公路事务中心",观景台!#REF!,"通过")</f>
        <v>#REF!</v>
      </c>
      <c r="R9" s="77"/>
    </row>
    <row r="10" ht="35.1" customHeight="1" spans="1:18">
      <c r="A10" s="70" t="s">
        <v>16</v>
      </c>
      <c r="B10" s="70" t="e">
        <f t="shared" si="1"/>
        <v>#REF!</v>
      </c>
      <c r="C10" s="70" t="e">
        <f t="shared" si="2"/>
        <v>#REF!</v>
      </c>
      <c r="D10" s="70" t="e">
        <f t="shared" si="3"/>
        <v>#REF!</v>
      </c>
      <c r="E10" s="70" t="e">
        <f t="shared" si="4"/>
        <v>#REF!</v>
      </c>
      <c r="F10" s="71" t="e">
        <f>COUNTIFS(服务区!B:B,A10,服务区!#REF!,"省公路事务中心")</f>
        <v>#REF!</v>
      </c>
      <c r="G10" s="72" t="e">
        <f>COUNTIFS(服务区!B:B,A10,服务区!#REF!,"省公路事务中心",服务区!#REF!,"通过")</f>
        <v>#REF!</v>
      </c>
      <c r="H10" s="72" t="e">
        <f>COUNTIFS(服务区!B:B,A10,服务区!#REF!,"省公路事务中心",服务区!#REF!,"通过",服务区!#REF!,"是")</f>
        <v>#REF!</v>
      </c>
      <c r="I10" s="73" t="e">
        <f>SUMIFS(服务区!#REF!,服务区!B:B,A10,服务区!#REF!,"省公路事务中心",服务区!#REF!,"通过")</f>
        <v>#REF!</v>
      </c>
      <c r="J10" s="72" t="e">
        <f>COUNTIFS(中心养护站!B:B,A10,中心养护站!#REF!,"省公路事务中心")</f>
        <v>#REF!</v>
      </c>
      <c r="K10" s="72" t="e">
        <f>COUNTIFS(中心养护站!B:B,A10,中心养护站!#REF!,"省公路事务中心",中心养护站!#REF!,"通过")</f>
        <v>#REF!</v>
      </c>
      <c r="L10" s="72" t="e">
        <f>COUNTIFS(中心养护站!B:B,A10,中心养护站!#REF!,"省公路事务中心",中心养护站!#REF!,"通过",中心养护站!#REF!,"是")</f>
        <v>#REF!</v>
      </c>
      <c r="M10" s="74" t="e">
        <f>SUMIFS(中心养护站!#REF!,中心养护站!B:B,A10,中心养护站!#REF!,"省公路事务中心",中心养护站!#REF!,"通过")</f>
        <v>#REF!</v>
      </c>
      <c r="N10" s="72" t="e">
        <f>COUNTIFS(观景台!B:B,A10,观景台!#REF!,"省公路事务中心")</f>
        <v>#REF!</v>
      </c>
      <c r="O10" s="72" t="e">
        <f>COUNTIFS(观景台!B:B,A10,观景台!#REF!,"省公路事务中心",观景台!#REF!,"通过")</f>
        <v>#REF!</v>
      </c>
      <c r="P10" s="72" t="e">
        <f>COUNTIFS(观景台!B:B,A10,观景台!#REF!,"省公路事务中心",观景台!#REF!,"通过",观景台!#REF!,"是")</f>
        <v>#REF!</v>
      </c>
      <c r="Q10" s="73" t="e">
        <f>SUMIFS(观景台!#REF!,观景台!B:B,A10,观景台!#REF!,"省公路事务中心",观景台!#REF!,"通过")</f>
        <v>#REF!</v>
      </c>
      <c r="R10" s="71"/>
    </row>
    <row r="11" ht="35.1" customHeight="1" spans="1:18">
      <c r="A11" s="70" t="s">
        <v>17</v>
      </c>
      <c r="B11" s="70" t="e">
        <f t="shared" si="1"/>
        <v>#REF!</v>
      </c>
      <c r="C11" s="70" t="e">
        <f t="shared" si="2"/>
        <v>#REF!</v>
      </c>
      <c r="D11" s="70" t="e">
        <f t="shared" si="3"/>
        <v>#REF!</v>
      </c>
      <c r="E11" s="70" t="e">
        <f t="shared" si="4"/>
        <v>#REF!</v>
      </c>
      <c r="F11" s="71" t="e">
        <f>COUNTIFS(服务区!B:B,A11,服务区!#REF!,"省公路事务中心")</f>
        <v>#REF!</v>
      </c>
      <c r="G11" s="72" t="e">
        <f>COUNTIFS(服务区!B:B,A11,服务区!#REF!,"省公路事务中心",服务区!#REF!,"通过")</f>
        <v>#REF!</v>
      </c>
      <c r="H11" s="72" t="e">
        <f>COUNTIFS(服务区!B:B,A11,服务区!#REF!,"省公路事务中心",服务区!#REF!,"通过",服务区!#REF!,"是")</f>
        <v>#REF!</v>
      </c>
      <c r="I11" s="73" t="e">
        <f>SUMIFS(服务区!#REF!,服务区!B:B,A11,服务区!#REF!,"省公路事务中心",服务区!#REF!,"通过")</f>
        <v>#REF!</v>
      </c>
      <c r="J11" s="72" t="e">
        <f>COUNTIFS(中心养护站!B:B,A11,中心养护站!#REF!,"省公路事务中心")</f>
        <v>#REF!</v>
      </c>
      <c r="K11" s="72" t="e">
        <f>COUNTIFS(中心养护站!B:B,A11,中心养护站!#REF!,"省公路事务中心",中心养护站!#REF!,"通过")</f>
        <v>#REF!</v>
      </c>
      <c r="L11" s="72" t="e">
        <f>COUNTIFS(中心养护站!B:B,A11,中心养护站!#REF!,"省公路事务中心",中心养护站!#REF!,"通过",中心养护站!#REF!,"是")</f>
        <v>#REF!</v>
      </c>
      <c r="M11" s="74" t="e">
        <f>SUMIFS(中心养护站!#REF!,中心养护站!B:B,A11,中心养护站!#REF!,"省公路事务中心",中心养护站!#REF!,"通过")</f>
        <v>#REF!</v>
      </c>
      <c r="N11" s="72" t="e">
        <f>COUNTIFS(观景台!B:B,A11,观景台!#REF!,"省公路事务中心")</f>
        <v>#REF!</v>
      </c>
      <c r="O11" s="72" t="e">
        <f>COUNTIFS(观景台!B:B,A11,观景台!#REF!,"省公路事务中心",观景台!#REF!,"通过")</f>
        <v>#REF!</v>
      </c>
      <c r="P11" s="72" t="e">
        <f>COUNTIFS(观景台!B:B,A11,观景台!#REF!,"省公路事务中心",观景台!#REF!,"通过",观景台!#REF!,"是")</f>
        <v>#REF!</v>
      </c>
      <c r="Q11" s="73" t="e">
        <f>SUMIFS(观景台!#REF!,观景台!B:B,A11,观景台!#REF!,"省公路事务中心",观景台!#REF!,"通过")</f>
        <v>#REF!</v>
      </c>
      <c r="R11" s="71"/>
    </row>
    <row r="12" ht="35.1" customHeight="1" spans="1:18">
      <c r="A12" s="70" t="s">
        <v>18</v>
      </c>
      <c r="B12" s="70" t="e">
        <f t="shared" si="1"/>
        <v>#REF!</v>
      </c>
      <c r="C12" s="70" t="e">
        <f t="shared" si="2"/>
        <v>#REF!</v>
      </c>
      <c r="D12" s="70" t="e">
        <f t="shared" si="3"/>
        <v>#REF!</v>
      </c>
      <c r="E12" s="70" t="e">
        <f t="shared" si="4"/>
        <v>#REF!</v>
      </c>
      <c r="F12" s="71" t="e">
        <f>COUNTIFS(服务区!B:B,A12,服务区!#REF!,"省公路事务中心")</f>
        <v>#REF!</v>
      </c>
      <c r="G12" s="72" t="e">
        <f>COUNTIFS(服务区!B:B,A12,服务区!#REF!,"省公路事务中心",服务区!#REF!,"通过")</f>
        <v>#REF!</v>
      </c>
      <c r="H12" s="72" t="e">
        <f>COUNTIFS(服务区!B:B,A12,服务区!#REF!,"省公路事务中心",服务区!#REF!,"通过",服务区!#REF!,"是")</f>
        <v>#REF!</v>
      </c>
      <c r="I12" s="73" t="e">
        <f>SUMIFS(服务区!#REF!,服务区!B:B,A12,服务区!#REF!,"省公路事务中心",服务区!#REF!,"通过")</f>
        <v>#REF!</v>
      </c>
      <c r="J12" s="72" t="e">
        <f>COUNTIFS(中心养护站!B:B,A12,中心养护站!#REF!,"省公路事务中心")</f>
        <v>#REF!</v>
      </c>
      <c r="K12" s="72" t="e">
        <f>COUNTIFS(中心养护站!B:B,A12,中心养护站!#REF!,"省公路事务中心",中心养护站!#REF!,"通过")</f>
        <v>#REF!</v>
      </c>
      <c r="L12" s="72" t="e">
        <f>COUNTIFS(中心养护站!B:B,A12,中心养护站!#REF!,"省公路事务中心",中心养护站!#REF!,"通过",中心养护站!#REF!,"是")</f>
        <v>#REF!</v>
      </c>
      <c r="M12" s="74" t="e">
        <f>SUMIFS(中心养护站!#REF!,中心养护站!B:B,A12,中心养护站!#REF!,"省公路事务中心",中心养护站!#REF!,"通过")</f>
        <v>#REF!</v>
      </c>
      <c r="N12" s="72" t="e">
        <f>COUNTIFS(观景台!B:B,A12,观景台!#REF!,"省公路事务中心")</f>
        <v>#REF!</v>
      </c>
      <c r="O12" s="72" t="e">
        <f>COUNTIFS(观景台!B:B,A12,观景台!#REF!,"省公路事务中心",观景台!#REF!,"通过")</f>
        <v>#REF!</v>
      </c>
      <c r="P12" s="72" t="e">
        <f>COUNTIFS(观景台!B:B,A12,观景台!#REF!,"省公路事务中心",观景台!#REF!,"通过",观景台!#REF!,"是")</f>
        <v>#REF!</v>
      </c>
      <c r="Q12" s="73" t="e">
        <f>SUMIFS(观景台!#REF!,观景台!B:B,A12,观景台!#REF!,"省公路事务中心",观景台!#REF!,"通过")</f>
        <v>#REF!</v>
      </c>
      <c r="R12" s="71"/>
    </row>
    <row r="13" ht="35.1" hidden="1" customHeight="1" spans="1:18">
      <c r="A13" s="70" t="s">
        <v>19</v>
      </c>
      <c r="B13" s="70" t="e">
        <f t="shared" si="1"/>
        <v>#REF!</v>
      </c>
      <c r="C13" s="70" t="e">
        <f t="shared" si="2"/>
        <v>#REF!</v>
      </c>
      <c r="D13" s="70" t="e">
        <f t="shared" si="3"/>
        <v>#REF!</v>
      </c>
      <c r="E13" s="70" t="e">
        <f t="shared" si="4"/>
        <v>#REF!</v>
      </c>
      <c r="F13" s="71" t="e">
        <f>COUNTIFS(服务区!B:B,A13,服务区!#REF!,"省公路事务中心")</f>
        <v>#REF!</v>
      </c>
      <c r="G13" s="72" t="e">
        <f>COUNTIFS(服务区!B:B,A13,服务区!#REF!,"省公路事务中心",服务区!#REF!,"通过")</f>
        <v>#REF!</v>
      </c>
      <c r="H13" s="72" t="e">
        <f>COUNTIFS(服务区!B:B,A13,服务区!#REF!,"省公路事务中心",服务区!#REF!,"通过",服务区!#REF!,"是")</f>
        <v>#REF!</v>
      </c>
      <c r="I13" s="73" t="e">
        <f>SUMIFS(服务区!#REF!,服务区!B:B,A13,服务区!#REF!,"省公路事务中心",服务区!#REF!,"通过")</f>
        <v>#REF!</v>
      </c>
      <c r="J13" s="72" t="e">
        <f>COUNTIFS(中心养护站!B:B,A13,中心养护站!#REF!,"省公路事务中心")</f>
        <v>#REF!</v>
      </c>
      <c r="K13" s="72" t="e">
        <f>COUNTIFS(中心养护站!B:B,A13,中心养护站!#REF!,"省公路事务中心",中心养护站!#REF!,"通过")</f>
        <v>#REF!</v>
      </c>
      <c r="L13" s="72" t="e">
        <f>COUNTIFS(中心养护站!B:B,A13,中心养护站!#REF!,"省公路事务中心",中心养护站!#REF!,"通过",中心养护站!#REF!,"是")</f>
        <v>#REF!</v>
      </c>
      <c r="M13" s="74" t="e">
        <f>SUMIFS(中心养护站!#REF!,中心养护站!B:B,A13,中心养护站!#REF!,"省公路事务中心",中心养护站!#REF!,"通过")</f>
        <v>#REF!</v>
      </c>
      <c r="N13" s="72" t="e">
        <f>COUNTIFS(观景台!B:B,A13,观景台!#REF!,"省公路事务中心")</f>
        <v>#REF!</v>
      </c>
      <c r="O13" s="72" t="e">
        <f>COUNTIFS(观景台!B:B,A13,观景台!#REF!,"省公路事务中心",观景台!#REF!,"通过")</f>
        <v>#REF!</v>
      </c>
      <c r="P13" s="72" t="e">
        <f>COUNTIFS(观景台!B:B,A13,观景台!#REF!,"省公路事务中心",观景台!#REF!,"通过",观景台!#REF!,"是")</f>
        <v>#REF!</v>
      </c>
      <c r="Q13" s="73" t="e">
        <f>SUMIFS(观景台!#REF!,观景台!B:B,A13,观景台!#REF!,"省公路事务中心",观景台!#REF!,"通过")</f>
        <v>#REF!</v>
      </c>
      <c r="R13" s="71"/>
    </row>
    <row r="14" ht="35.1" hidden="1" customHeight="1" spans="1:18">
      <c r="A14" s="70" t="s">
        <v>20</v>
      </c>
      <c r="B14" s="70" t="e">
        <f t="shared" si="1"/>
        <v>#REF!</v>
      </c>
      <c r="C14" s="70" t="e">
        <f t="shared" si="2"/>
        <v>#REF!</v>
      </c>
      <c r="D14" s="70" t="e">
        <f t="shared" si="3"/>
        <v>#REF!</v>
      </c>
      <c r="E14" s="70" t="e">
        <f t="shared" si="4"/>
        <v>#REF!</v>
      </c>
      <c r="F14" s="71" t="e">
        <f>COUNTIFS(服务区!B:B,A14,服务区!#REF!,"省公路事务中心")</f>
        <v>#REF!</v>
      </c>
      <c r="G14" s="72" t="e">
        <f>COUNTIFS(服务区!B:B,A14,服务区!#REF!,"省公路事务中心",服务区!#REF!,"通过")</f>
        <v>#REF!</v>
      </c>
      <c r="H14" s="72" t="e">
        <f>COUNTIFS(服务区!B:B,A14,服务区!#REF!,"省公路事务中心",服务区!#REF!,"通过",服务区!#REF!,"是")</f>
        <v>#REF!</v>
      </c>
      <c r="I14" s="73" t="e">
        <f>SUMIFS(服务区!#REF!,服务区!B:B,A14,服务区!#REF!,"省公路事务中心",服务区!#REF!,"通过")</f>
        <v>#REF!</v>
      </c>
      <c r="J14" s="72" t="e">
        <f>COUNTIFS(中心养护站!B:B,A14,中心养护站!#REF!,"省公路事务中心")</f>
        <v>#REF!</v>
      </c>
      <c r="K14" s="72" t="e">
        <f>COUNTIFS(中心养护站!B:B,A14,中心养护站!#REF!,"省公路事务中心",中心养护站!#REF!,"通过")</f>
        <v>#REF!</v>
      </c>
      <c r="L14" s="72" t="e">
        <f>COUNTIFS(中心养护站!B:B,A14,中心养护站!#REF!,"省公路事务中心",中心养护站!#REF!,"通过",中心养护站!#REF!,"是")</f>
        <v>#REF!</v>
      </c>
      <c r="M14" s="74" t="e">
        <f>SUMIFS(中心养护站!#REF!,中心养护站!B:B,A14,中心养护站!#REF!,"省公路事务中心",中心养护站!#REF!,"通过")</f>
        <v>#REF!</v>
      </c>
      <c r="N14" s="72" t="e">
        <f>COUNTIFS(观景台!B:B,A14,观景台!#REF!,"省公路事务中心")</f>
        <v>#REF!</v>
      </c>
      <c r="O14" s="72" t="e">
        <f>COUNTIFS(观景台!B:B,A14,观景台!#REF!,"省公路事务中心",观景台!#REF!,"通过")</f>
        <v>#REF!</v>
      </c>
      <c r="P14" s="72" t="e">
        <f>COUNTIFS(观景台!B:B,A14,观景台!#REF!,"省公路事务中心",观景台!#REF!,"通过",观景台!#REF!,"是")</f>
        <v>#REF!</v>
      </c>
      <c r="Q14" s="73" t="e">
        <f>SUMIFS(观景台!#REF!,观景台!B:B,A14,观景台!#REF!,"省公路事务中心",观景台!#REF!,"通过")</f>
        <v>#REF!</v>
      </c>
      <c r="R14" s="71"/>
    </row>
    <row r="15" ht="35.1" hidden="1" customHeight="1" spans="1:18">
      <c r="A15" s="70" t="s">
        <v>21</v>
      </c>
      <c r="B15" s="70" t="e">
        <f t="shared" si="1"/>
        <v>#REF!</v>
      </c>
      <c r="C15" s="70" t="e">
        <f t="shared" si="2"/>
        <v>#REF!</v>
      </c>
      <c r="D15" s="70" t="e">
        <f t="shared" si="3"/>
        <v>#REF!</v>
      </c>
      <c r="E15" s="70" t="e">
        <f t="shared" si="4"/>
        <v>#REF!</v>
      </c>
      <c r="F15" s="71" t="e">
        <f>COUNTIFS(服务区!B:B,A15,服务区!#REF!,"省公路事务中心")</f>
        <v>#REF!</v>
      </c>
      <c r="G15" s="72" t="e">
        <f>COUNTIFS(服务区!B:B,A15,服务区!#REF!,"省公路事务中心",服务区!#REF!,"通过")</f>
        <v>#REF!</v>
      </c>
      <c r="H15" s="72" t="e">
        <f>COUNTIFS(服务区!B:B,A15,服务区!#REF!,"省公路事务中心",服务区!#REF!,"通过",服务区!#REF!,"是")</f>
        <v>#REF!</v>
      </c>
      <c r="I15" s="73" t="e">
        <f>SUMIFS(服务区!#REF!,服务区!B:B,A15,服务区!#REF!,"省公路事务中心",服务区!#REF!,"通过")</f>
        <v>#REF!</v>
      </c>
      <c r="J15" s="72" t="e">
        <f>COUNTIFS(中心养护站!B:B,A15,中心养护站!#REF!,"省公路事务中心")</f>
        <v>#REF!</v>
      </c>
      <c r="K15" s="72" t="e">
        <f>COUNTIFS(中心养护站!B:B,A15,中心养护站!#REF!,"省公路事务中心",中心养护站!#REF!,"通过")</f>
        <v>#REF!</v>
      </c>
      <c r="L15" s="72" t="e">
        <f>COUNTIFS(中心养护站!B:B,A15,中心养护站!#REF!,"省公路事务中心",中心养护站!#REF!,"通过",中心养护站!#REF!,"是")</f>
        <v>#REF!</v>
      </c>
      <c r="M15" s="74" t="e">
        <f>SUMIFS(中心养护站!#REF!,中心养护站!B:B,A15,中心养护站!#REF!,"省公路事务中心",中心养护站!#REF!,"通过")</f>
        <v>#REF!</v>
      </c>
      <c r="N15" s="72" t="e">
        <f>COUNTIFS(观景台!B:B,A15,观景台!#REF!,"省公路事务中心")</f>
        <v>#REF!</v>
      </c>
      <c r="O15" s="72" t="e">
        <f>COUNTIFS(观景台!B:B,A15,观景台!#REF!,"省公路事务中心",观景台!#REF!,"通过")</f>
        <v>#REF!</v>
      </c>
      <c r="P15" s="72" t="e">
        <f>COUNTIFS(观景台!B:B,A15,观景台!#REF!,"省公路事务中心",观景台!#REF!,"通过",观景台!#REF!,"是")</f>
        <v>#REF!</v>
      </c>
      <c r="Q15" s="73" t="e">
        <f>SUMIFS(观景台!#REF!,观景台!B:B,A15,观景台!#REF!,"省公路事务中心",观景台!#REF!,"通过")</f>
        <v>#REF!</v>
      </c>
      <c r="R15" s="77"/>
    </row>
    <row r="16" ht="35.1" customHeight="1" spans="1:18">
      <c r="A16" s="70" t="s">
        <v>22</v>
      </c>
      <c r="B16" s="70" t="e">
        <f t="shared" si="1"/>
        <v>#REF!</v>
      </c>
      <c r="C16" s="70" t="e">
        <f t="shared" si="2"/>
        <v>#REF!</v>
      </c>
      <c r="D16" s="70" t="e">
        <f t="shared" si="3"/>
        <v>#REF!</v>
      </c>
      <c r="E16" s="70" t="e">
        <f t="shared" si="4"/>
        <v>#REF!</v>
      </c>
      <c r="F16" s="71" t="e">
        <f>COUNTIFS(服务区!B:B,A16,服务区!#REF!,"省公路事务中心")</f>
        <v>#REF!</v>
      </c>
      <c r="G16" s="72" t="e">
        <f>COUNTIFS(服务区!B:B,A16,服务区!#REF!,"省公路事务中心",服务区!#REF!,"通过")</f>
        <v>#REF!</v>
      </c>
      <c r="H16" s="72" t="e">
        <f>COUNTIFS(服务区!B:B,A16,服务区!#REF!,"省公路事务中心",服务区!#REF!,"通过",服务区!#REF!,"是")</f>
        <v>#REF!</v>
      </c>
      <c r="I16" s="73" t="e">
        <f>SUMIFS(服务区!#REF!,服务区!B:B,A16,服务区!#REF!,"省公路事务中心",服务区!#REF!,"通过")</f>
        <v>#REF!</v>
      </c>
      <c r="J16" s="72" t="e">
        <f>COUNTIFS(中心养护站!B:B,A16,中心养护站!#REF!,"省公路事务中心")</f>
        <v>#REF!</v>
      </c>
      <c r="K16" s="72" t="e">
        <f>COUNTIFS(中心养护站!B:B,A16,中心养护站!#REF!,"省公路事务中心",中心养护站!#REF!,"通过")</f>
        <v>#REF!</v>
      </c>
      <c r="L16" s="72" t="e">
        <f>COUNTIFS(中心养护站!B:B,A16,中心养护站!#REF!,"省公路事务中心",中心养护站!#REF!,"通过",中心养护站!#REF!,"是")</f>
        <v>#REF!</v>
      </c>
      <c r="M16" s="74" t="e">
        <f>SUMIFS(中心养护站!#REF!,中心养护站!B:B,A16,中心养护站!#REF!,"省公路事务中心",中心养护站!#REF!,"通过")</f>
        <v>#REF!</v>
      </c>
      <c r="N16" s="72" t="e">
        <f>COUNTIFS(观景台!B:B,A16,观景台!#REF!,"省公路事务中心")</f>
        <v>#REF!</v>
      </c>
      <c r="O16" s="72" t="e">
        <f>COUNTIFS(观景台!B:B,A16,观景台!#REF!,"省公路事务中心",观景台!#REF!,"通过")</f>
        <v>#REF!</v>
      </c>
      <c r="P16" s="72" t="e">
        <f>COUNTIFS(观景台!B:B,A16,观景台!#REF!,"省公路事务中心",观景台!#REF!,"通过",观景台!#REF!,"是")</f>
        <v>#REF!</v>
      </c>
      <c r="Q16" s="73" t="e">
        <f>SUMIFS(观景台!#REF!,观景台!B:B,A16,观景台!#REF!,"省公路事务中心",观景台!#REF!,"通过")</f>
        <v>#REF!</v>
      </c>
      <c r="R16" s="71"/>
    </row>
    <row r="17" ht="35.1" hidden="1" customHeight="1" spans="1:18">
      <c r="A17" s="70" t="s">
        <v>23</v>
      </c>
      <c r="B17" s="70" t="e">
        <f t="shared" si="1"/>
        <v>#REF!</v>
      </c>
      <c r="C17" s="70" t="e">
        <f t="shared" si="2"/>
        <v>#REF!</v>
      </c>
      <c r="D17" s="70" t="e">
        <f t="shared" si="3"/>
        <v>#REF!</v>
      </c>
      <c r="E17" s="70" t="e">
        <f t="shared" si="4"/>
        <v>#REF!</v>
      </c>
      <c r="F17" s="71" t="e">
        <f>COUNTIFS(服务区!B:B,A17,服务区!#REF!,"省公路事务中心")</f>
        <v>#REF!</v>
      </c>
      <c r="G17" s="72" t="e">
        <f>COUNTIFS(服务区!B:B,A17,服务区!#REF!,"省公路事务中心",服务区!#REF!,"通过")</f>
        <v>#REF!</v>
      </c>
      <c r="H17" s="72" t="e">
        <f>COUNTIFS(服务区!B:B,A17,服务区!#REF!,"省公路事务中心",服务区!#REF!,"通过",服务区!#REF!,"是")</f>
        <v>#REF!</v>
      </c>
      <c r="I17" s="73" t="e">
        <f>SUMIFS(服务区!#REF!,服务区!B:B,A17,服务区!#REF!,"省公路事务中心",服务区!#REF!,"通过")</f>
        <v>#REF!</v>
      </c>
      <c r="J17" s="72" t="e">
        <f>COUNTIFS(中心养护站!B:B,A17,中心养护站!#REF!,"省公路事务中心")</f>
        <v>#REF!</v>
      </c>
      <c r="K17" s="72" t="e">
        <f>COUNTIFS(中心养护站!B:B,A17,中心养护站!#REF!,"省公路事务中心",中心养护站!#REF!,"通过")</f>
        <v>#REF!</v>
      </c>
      <c r="L17" s="72" t="e">
        <f>COUNTIFS(中心养护站!B:B,A17,中心养护站!#REF!,"省公路事务中心",中心养护站!#REF!,"通过",中心养护站!#REF!,"是")</f>
        <v>#REF!</v>
      </c>
      <c r="M17" s="74" t="e">
        <f>SUMIFS(中心养护站!#REF!,中心养护站!B:B,A17,中心养护站!#REF!,"省公路事务中心",中心养护站!#REF!,"通过")</f>
        <v>#REF!</v>
      </c>
      <c r="N17" s="72" t="e">
        <f>COUNTIFS(观景台!B:B,A17,观景台!#REF!,"省公路事务中心")</f>
        <v>#REF!</v>
      </c>
      <c r="O17" s="72" t="e">
        <f>COUNTIFS(观景台!B:B,A17,观景台!#REF!,"省公路事务中心",观景台!#REF!,"通过")</f>
        <v>#REF!</v>
      </c>
      <c r="P17" s="72" t="e">
        <f>COUNTIFS(观景台!B:B,A17,观景台!#REF!,"省公路事务中心",观景台!#REF!,"通过",观景台!#REF!,"是")</f>
        <v>#REF!</v>
      </c>
      <c r="Q17" s="73" t="e">
        <f>SUMIFS(观景台!#REF!,观景台!B:B,A17,观景台!#REF!,"省公路事务中心",观景台!#REF!,"通过")</f>
        <v>#REF!</v>
      </c>
      <c r="R17" s="71"/>
    </row>
    <row r="18" ht="35.1" hidden="1" customHeight="1" spans="1:18">
      <c r="A18" s="70" t="s">
        <v>24</v>
      </c>
      <c r="B18" s="70" t="e">
        <f t="shared" si="1"/>
        <v>#REF!</v>
      </c>
      <c r="C18" s="70" t="e">
        <f t="shared" si="2"/>
        <v>#REF!</v>
      </c>
      <c r="D18" s="70" t="e">
        <f t="shared" si="3"/>
        <v>#REF!</v>
      </c>
      <c r="E18" s="70" t="e">
        <f t="shared" si="4"/>
        <v>#REF!</v>
      </c>
      <c r="F18" s="71" t="e">
        <f>COUNTIFS(服务区!B:B,A18,服务区!#REF!,"省公路事务中心")</f>
        <v>#REF!</v>
      </c>
      <c r="G18" s="72" t="e">
        <f>COUNTIFS(服务区!B:B,A18,服务区!#REF!,"省公路事务中心",服务区!#REF!,"通过")</f>
        <v>#REF!</v>
      </c>
      <c r="H18" s="72" t="e">
        <f>COUNTIFS(服务区!B:B,A18,服务区!#REF!,"省公路事务中心",服务区!#REF!,"通过",服务区!#REF!,"是")</f>
        <v>#REF!</v>
      </c>
      <c r="I18" s="73" t="e">
        <f>SUMIFS(服务区!#REF!,服务区!B:B,A18,服务区!#REF!,"省公路事务中心",服务区!#REF!,"通过")</f>
        <v>#REF!</v>
      </c>
      <c r="J18" s="72" t="e">
        <f>COUNTIFS(中心养护站!B:B,A18,中心养护站!#REF!,"省公路事务中心")</f>
        <v>#REF!</v>
      </c>
      <c r="K18" s="72" t="e">
        <f>COUNTIFS(中心养护站!B:B,A18,中心养护站!#REF!,"省公路事务中心",中心养护站!#REF!,"通过")</f>
        <v>#REF!</v>
      </c>
      <c r="L18" s="72" t="e">
        <f>COUNTIFS(中心养护站!B:B,A18,中心养护站!#REF!,"省公路事务中心",中心养护站!#REF!,"通过",中心养护站!#REF!,"是")</f>
        <v>#REF!</v>
      </c>
      <c r="M18" s="74" t="e">
        <f>SUMIFS(中心养护站!#REF!,中心养护站!B:B,A18,中心养护站!#REF!,"省公路事务中心",中心养护站!#REF!,"通过")</f>
        <v>#REF!</v>
      </c>
      <c r="N18" s="72" t="e">
        <f>COUNTIFS(观景台!B:B,A18,观景台!#REF!,"省公路事务中心")</f>
        <v>#REF!</v>
      </c>
      <c r="O18" s="72" t="e">
        <f>COUNTIFS(观景台!B:B,A18,观景台!#REF!,"省公路事务中心",观景台!#REF!,"通过")</f>
        <v>#REF!</v>
      </c>
      <c r="P18" s="72" t="e">
        <f>COUNTIFS(观景台!B:B,A18,观景台!#REF!,"省公路事务中心",观景台!#REF!,"通过",观景台!#REF!,"是")</f>
        <v>#REF!</v>
      </c>
      <c r="Q18" s="73" t="e">
        <f>SUMIFS(观景台!#REF!,观景台!B:B,A18,观景台!#REF!,"省公路事务中心",观景台!#REF!,"通过")</f>
        <v>#REF!</v>
      </c>
      <c r="R18" s="71"/>
    </row>
    <row r="19" ht="35.1" customHeight="1" spans="1:18">
      <c r="A19" s="70" t="s">
        <v>25</v>
      </c>
      <c r="B19" s="70" t="e">
        <f t="shared" si="1"/>
        <v>#REF!</v>
      </c>
      <c r="C19" s="70" t="e">
        <f t="shared" si="2"/>
        <v>#REF!</v>
      </c>
      <c r="D19" s="70" t="e">
        <f t="shared" si="3"/>
        <v>#REF!</v>
      </c>
      <c r="E19" s="70" t="e">
        <f t="shared" si="4"/>
        <v>#REF!</v>
      </c>
      <c r="F19" s="71" t="e">
        <f>COUNTIFS(服务区!B:B,A19,服务区!#REF!,"省公路事务中心")</f>
        <v>#REF!</v>
      </c>
      <c r="G19" s="72" t="e">
        <f>COUNTIFS(服务区!B:B,A19,服务区!#REF!,"省公路事务中心",服务区!#REF!,"通过")</f>
        <v>#REF!</v>
      </c>
      <c r="H19" s="72" t="e">
        <f>COUNTIFS(服务区!B:B,A19,服务区!#REF!,"省公路事务中心",服务区!#REF!,"通过",服务区!#REF!,"是")</f>
        <v>#REF!</v>
      </c>
      <c r="I19" s="73" t="e">
        <f>SUMIFS(服务区!#REF!,服务区!B:B,A19,服务区!#REF!,"省公路事务中心",服务区!#REF!,"通过")</f>
        <v>#REF!</v>
      </c>
      <c r="J19" s="72" t="e">
        <f>COUNTIFS(中心养护站!B:B,A19,中心养护站!#REF!,"省公路事务中心")</f>
        <v>#REF!</v>
      </c>
      <c r="K19" s="72" t="e">
        <f>COUNTIFS(中心养护站!B:B,A19,中心养护站!#REF!,"省公路事务中心",中心养护站!#REF!,"通过")</f>
        <v>#REF!</v>
      </c>
      <c r="L19" s="72" t="e">
        <f>COUNTIFS(中心养护站!B:B,A19,中心养护站!#REF!,"省公路事务中心",中心养护站!#REF!,"通过",中心养护站!#REF!,"是")</f>
        <v>#REF!</v>
      </c>
      <c r="M19" s="74" t="e">
        <f>SUMIFS(中心养护站!#REF!,中心养护站!B:B,A19,中心养护站!#REF!,"省公路事务中心",中心养护站!#REF!,"通过")</f>
        <v>#REF!</v>
      </c>
      <c r="N19" s="72" t="e">
        <f>COUNTIFS(观景台!B:B,A19,观景台!#REF!,"省公路事务中心")</f>
        <v>#REF!</v>
      </c>
      <c r="O19" s="72" t="e">
        <f>COUNTIFS(观景台!B:B,A19,观景台!#REF!,"省公路事务中心",观景台!#REF!,"通过")</f>
        <v>#REF!</v>
      </c>
      <c r="P19" s="72" t="e">
        <f>COUNTIFS(观景台!B:B,A19,观景台!#REF!,"省公路事务中心",观景台!#REF!,"通过",观景台!#REF!,"是")</f>
        <v>#REF!</v>
      </c>
      <c r="Q19" s="73" t="e">
        <f>SUMIFS(观景台!#REF!,观景台!B:B,A19,观景台!#REF!,"省公路事务中心",观景台!#REF!,"通过")</f>
        <v>#REF!</v>
      </c>
      <c r="R19" s="77"/>
    </row>
  </sheetData>
  <mergeCells count="7">
    <mergeCell ref="A2:R2"/>
    <mergeCell ref="B3:E3"/>
    <mergeCell ref="F3:I3"/>
    <mergeCell ref="J3:M3"/>
    <mergeCell ref="N3:Q3"/>
    <mergeCell ref="A3:A4"/>
    <mergeCell ref="R3:R4"/>
  </mergeCells>
  <pageMargins left="0.75" right="0.75" top="1" bottom="1" header="0.5" footer="0.5"/>
  <pageSetup paperSize="9" scale="52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  <pageSetUpPr fitToPage="1"/>
  </sheetPr>
  <dimension ref="A1:G9"/>
  <sheetViews>
    <sheetView view="pageBreakPreview" zoomScale="80" zoomScaleNormal="87" workbookViewId="0">
      <pane ySplit="4" topLeftCell="A5" activePane="bottomLeft" state="frozen"/>
      <selection/>
      <selection pane="bottomLeft" activeCell="G5" sqref="G5"/>
    </sheetView>
  </sheetViews>
  <sheetFormatPr defaultColWidth="9.1047619047619" defaultRowHeight="15" outlineLevelCol="6"/>
  <cols>
    <col min="1" max="1" width="6.55238095238095" customWidth="1"/>
    <col min="2" max="2" width="14.8857142857143" customWidth="1"/>
    <col min="3" max="3" width="12.3142857142857" customWidth="1"/>
    <col min="4" max="4" width="28.0285714285714" customWidth="1"/>
    <col min="5" max="5" width="20.352380952381" customWidth="1"/>
    <col min="6" max="7" width="24.1047619047619" customWidth="1"/>
  </cols>
  <sheetData>
    <row r="1" spans="1:2">
      <c r="A1" s="17" t="s">
        <v>26</v>
      </c>
      <c r="B1" s="15"/>
    </row>
    <row r="2" ht="42.9" customHeight="1" spans="1:7">
      <c r="A2" s="18" t="s">
        <v>27</v>
      </c>
      <c r="B2" s="36"/>
      <c r="C2" s="36"/>
      <c r="D2" s="36"/>
      <c r="E2" s="36"/>
      <c r="F2" s="36"/>
      <c r="G2" s="36"/>
    </row>
    <row r="3" s="15" customFormat="1" ht="30" customHeight="1" spans="1:7">
      <c r="A3" s="21" t="s">
        <v>28</v>
      </c>
      <c r="B3" s="21" t="s">
        <v>2</v>
      </c>
      <c r="C3" s="38" t="s">
        <v>29</v>
      </c>
      <c r="D3" s="55" t="s">
        <v>30</v>
      </c>
      <c r="E3" s="55"/>
      <c r="F3" s="55"/>
      <c r="G3" s="55"/>
    </row>
    <row r="4" s="15" customFormat="1" ht="44.1" customHeight="1" spans="1:7">
      <c r="A4" s="21"/>
      <c r="B4" s="21"/>
      <c r="C4" s="38"/>
      <c r="D4" s="21" t="s">
        <v>31</v>
      </c>
      <c r="E4" s="21" t="s">
        <v>32</v>
      </c>
      <c r="F4" s="21" t="s">
        <v>33</v>
      </c>
      <c r="G4" s="21" t="s">
        <v>34</v>
      </c>
    </row>
    <row r="5" s="16" customFormat="1" ht="46.95" customHeight="1" spans="1:7">
      <c r="A5" s="22"/>
      <c r="B5" s="21" t="s">
        <v>3</v>
      </c>
      <c r="C5" s="22"/>
      <c r="D5" s="56">
        <f>SUBTOTAL(9,D6:D9)</f>
        <v>2</v>
      </c>
      <c r="E5" s="56"/>
      <c r="F5" s="56"/>
      <c r="G5" s="56"/>
    </row>
    <row r="6" s="16" customFormat="1" ht="46.95" customHeight="1" outlineLevel="1" spans="1:7">
      <c r="A6" s="22"/>
      <c r="B6" s="21" t="s">
        <v>35</v>
      </c>
      <c r="C6" s="22"/>
      <c r="D6" s="29">
        <v>1</v>
      </c>
      <c r="E6" s="21"/>
      <c r="F6" s="57"/>
      <c r="G6" s="58"/>
    </row>
    <row r="7" s="16" customFormat="1" ht="112.05" customHeight="1" outlineLevel="2" spans="1:7">
      <c r="A7" s="22">
        <v>1</v>
      </c>
      <c r="B7" s="22" t="s">
        <v>16</v>
      </c>
      <c r="C7" s="22" t="s">
        <v>36</v>
      </c>
      <c r="D7" s="59" t="s">
        <v>37</v>
      </c>
      <c r="E7" s="22" t="s">
        <v>38</v>
      </c>
      <c r="F7" s="60" t="s">
        <v>39</v>
      </c>
      <c r="G7" s="24">
        <v>1503.5</v>
      </c>
    </row>
    <row r="8" s="54" customFormat="1" ht="52.95" customHeight="1" outlineLevel="1" spans="1:7">
      <c r="A8" s="22"/>
      <c r="B8" s="21" t="s">
        <v>40</v>
      </c>
      <c r="C8" s="22"/>
      <c r="D8" s="21">
        <v>1</v>
      </c>
      <c r="E8" s="21"/>
      <c r="F8" s="21"/>
      <c r="G8" s="21"/>
    </row>
    <row r="9" s="54" customFormat="1" ht="105" customHeight="1" outlineLevel="2" spans="1:7">
      <c r="A9" s="22">
        <v>2</v>
      </c>
      <c r="B9" s="22" t="s">
        <v>18</v>
      </c>
      <c r="C9" s="22" t="s">
        <v>41</v>
      </c>
      <c r="D9" s="22" t="s">
        <v>42</v>
      </c>
      <c r="E9" s="22" t="s">
        <v>43</v>
      </c>
      <c r="F9" s="22" t="s">
        <v>44</v>
      </c>
      <c r="G9" s="22">
        <v>1488.85</v>
      </c>
    </row>
  </sheetData>
  <mergeCells count="5">
    <mergeCell ref="A2:G2"/>
    <mergeCell ref="D3:G3"/>
    <mergeCell ref="A3:A4"/>
    <mergeCell ref="B3:B4"/>
    <mergeCell ref="C3:C4"/>
  </mergeCells>
  <pageMargins left="0.590277777777778" right="0.472222222222222" top="0.432638888888889" bottom="0.472222222222222" header="0.314583333333333" footer="0.275"/>
  <pageSetup paperSize="9" fitToHeight="0" orientation="landscape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  <pageSetUpPr fitToPage="1"/>
  </sheetPr>
  <dimension ref="A1:G11"/>
  <sheetViews>
    <sheetView view="pageBreakPreview" zoomScale="71" zoomScaleNormal="85" workbookViewId="0">
      <pane ySplit="4" topLeftCell="A5" activePane="bottomLeft" state="frozen"/>
      <selection/>
      <selection pane="bottomLeft" activeCell="E5" sqref="E5:E6"/>
    </sheetView>
  </sheetViews>
  <sheetFormatPr defaultColWidth="9.1047619047619" defaultRowHeight="15" outlineLevelCol="6"/>
  <cols>
    <col min="1" max="1" width="5.43809523809524" customWidth="1"/>
    <col min="2" max="2" width="15.3333333333333" customWidth="1"/>
    <col min="3" max="3" width="14.8857142857143" customWidth="1"/>
    <col min="4" max="4" width="21.9333333333333" customWidth="1"/>
    <col min="5" max="5" width="15.2857142857143" customWidth="1"/>
    <col min="6" max="6" width="17.4380952380952" customWidth="1"/>
    <col min="7" max="7" width="23.1333333333333" customWidth="1"/>
  </cols>
  <sheetData>
    <row r="1" spans="1:2">
      <c r="A1" s="17" t="s">
        <v>45</v>
      </c>
      <c r="B1" s="15"/>
    </row>
    <row r="2" ht="39.9" customHeight="1" spans="1:7">
      <c r="A2" s="18" t="s">
        <v>46</v>
      </c>
      <c r="B2" s="36"/>
      <c r="C2" s="36"/>
      <c r="D2" s="36"/>
      <c r="E2" s="36"/>
      <c r="F2" s="36"/>
      <c r="G2" s="36"/>
    </row>
    <row r="3" s="15" customFormat="1" ht="30" customHeight="1" spans="1:7">
      <c r="A3" s="21" t="s">
        <v>28</v>
      </c>
      <c r="B3" s="21" t="s">
        <v>2</v>
      </c>
      <c r="C3" s="21" t="s">
        <v>29</v>
      </c>
      <c r="D3" s="37" t="s">
        <v>30</v>
      </c>
      <c r="E3" s="37"/>
      <c r="F3" s="37"/>
      <c r="G3" s="37"/>
    </row>
    <row r="4" s="15" customFormat="1" ht="55.95" customHeight="1" spans="1:7">
      <c r="A4" s="21"/>
      <c r="B4" s="21"/>
      <c r="C4" s="21"/>
      <c r="D4" s="38" t="s">
        <v>47</v>
      </c>
      <c r="E4" s="38" t="s">
        <v>48</v>
      </c>
      <c r="F4" s="38" t="s">
        <v>33</v>
      </c>
      <c r="G4" s="38" t="s">
        <v>34</v>
      </c>
    </row>
    <row r="5" s="15" customFormat="1" ht="55.05" customHeight="1" spans="1:7">
      <c r="A5" s="25"/>
      <c r="B5" s="39" t="s">
        <v>3</v>
      </c>
      <c r="C5" s="22"/>
      <c r="D5" s="23">
        <f>SUBTOTAL(9,D6:D11)</f>
        <v>3</v>
      </c>
      <c r="E5" s="40"/>
      <c r="F5" s="40"/>
      <c r="G5" s="41"/>
    </row>
    <row r="6" s="15" customFormat="1" ht="55.05" customHeight="1" outlineLevel="1" spans="1:7">
      <c r="A6" s="25"/>
      <c r="B6" s="42" t="s">
        <v>49</v>
      </c>
      <c r="C6" s="22"/>
      <c r="D6" s="43">
        <v>1</v>
      </c>
      <c r="E6" s="40"/>
      <c r="F6" s="40"/>
      <c r="G6" s="41"/>
    </row>
    <row r="7" s="15" customFormat="1" ht="55.05" customHeight="1" outlineLevel="2" spans="1:7">
      <c r="A7" s="25">
        <v>1</v>
      </c>
      <c r="B7" s="44" t="s">
        <v>12</v>
      </c>
      <c r="C7" s="22" t="s">
        <v>50</v>
      </c>
      <c r="D7" s="45" t="s">
        <v>51</v>
      </c>
      <c r="E7" s="40" t="s">
        <v>52</v>
      </c>
      <c r="F7" s="40" t="s">
        <v>53</v>
      </c>
      <c r="G7" s="41">
        <v>1696.1</v>
      </c>
    </row>
    <row r="8" s="15" customFormat="1" ht="55.05" customHeight="1" outlineLevel="1" spans="1:7">
      <c r="A8" s="25"/>
      <c r="B8" s="42" t="s">
        <v>54</v>
      </c>
      <c r="C8" s="22"/>
      <c r="D8" s="46">
        <v>1</v>
      </c>
      <c r="E8" s="22"/>
      <c r="F8" s="22"/>
      <c r="G8" s="24"/>
    </row>
    <row r="9" s="15" customFormat="1" ht="55.05" customHeight="1" outlineLevel="2" spans="1:7">
      <c r="A9" s="47">
        <v>2</v>
      </c>
      <c r="B9" s="48" t="s">
        <v>17</v>
      </c>
      <c r="C9" s="30" t="s">
        <v>55</v>
      </c>
      <c r="D9" s="49" t="s">
        <v>56</v>
      </c>
      <c r="E9" s="30" t="s">
        <v>57</v>
      </c>
      <c r="F9" s="30" t="s">
        <v>58</v>
      </c>
      <c r="G9" s="50">
        <v>5.659</v>
      </c>
    </row>
    <row r="10" ht="55.05" customHeight="1" spans="1:7">
      <c r="A10" s="51"/>
      <c r="B10" s="52" t="s">
        <v>59</v>
      </c>
      <c r="C10" s="25"/>
      <c r="D10" s="52">
        <v>1</v>
      </c>
      <c r="E10" s="52"/>
      <c r="F10" s="52"/>
      <c r="G10" s="53"/>
    </row>
    <row r="11" ht="55.05" customHeight="1" spans="1:7">
      <c r="A11" s="51">
        <v>3</v>
      </c>
      <c r="B11" s="25" t="s">
        <v>20</v>
      </c>
      <c r="C11" s="25" t="s">
        <v>60</v>
      </c>
      <c r="D11" s="25" t="s">
        <v>61</v>
      </c>
      <c r="E11" s="25" t="s">
        <v>62</v>
      </c>
      <c r="F11" s="25" t="s">
        <v>63</v>
      </c>
      <c r="G11" s="27">
        <v>750.78</v>
      </c>
    </row>
  </sheetData>
  <autoFilter xmlns:etc="http://www.wps.cn/officeDocument/2017/etCustomData" ref="A6:G11" etc:filterBottomFollowUsedRange="0">
    <extLst/>
  </autoFilter>
  <mergeCells count="5">
    <mergeCell ref="A2:G2"/>
    <mergeCell ref="D3:G3"/>
    <mergeCell ref="A3:A4"/>
    <mergeCell ref="B3:B4"/>
    <mergeCell ref="C3:C4"/>
  </mergeCells>
  <pageMargins left="0.708333333333333" right="0.432638888888889" top="0.472222222222222" bottom="0.786805555555556" header="0.354166666666667" footer="0.5"/>
  <pageSetup paperSize="9" fitToHeight="0" orientation="landscape"/>
  <headerFooter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  <pageSetUpPr fitToPage="1"/>
  </sheetPr>
  <dimension ref="A1:G19"/>
  <sheetViews>
    <sheetView view="pageBreakPreview" zoomScale="60" zoomScaleNormal="80" workbookViewId="0">
      <pane ySplit="4" topLeftCell="A5" activePane="bottomLeft" state="frozen"/>
      <selection/>
      <selection pane="bottomLeft" activeCell="O12" sqref="O12"/>
    </sheetView>
  </sheetViews>
  <sheetFormatPr defaultColWidth="9.1047619047619" defaultRowHeight="15" outlineLevelCol="6"/>
  <cols>
    <col min="1" max="1" width="7.1047619047619" customWidth="1"/>
    <col min="2" max="2" width="15.2190476190476" customWidth="1"/>
    <col min="3" max="3" width="14.1047619047619" customWidth="1"/>
    <col min="4" max="4" width="18.8095238095238" customWidth="1"/>
    <col min="5" max="5" width="15.7142857142857" customWidth="1"/>
    <col min="6" max="6" width="25.952380952381" customWidth="1"/>
    <col min="7" max="7" width="26.4285714285714" customWidth="1"/>
  </cols>
  <sheetData>
    <row r="1" spans="1:1">
      <c r="A1" s="17" t="s">
        <v>64</v>
      </c>
    </row>
    <row r="2" ht="39.9" customHeight="1" spans="1:7">
      <c r="A2" s="18" t="s">
        <v>65</v>
      </c>
      <c r="B2" s="19"/>
      <c r="C2" s="19"/>
      <c r="D2" s="19"/>
      <c r="E2" s="19"/>
      <c r="F2" s="19"/>
      <c r="G2" s="19"/>
    </row>
    <row r="3" s="15" customFormat="1" ht="31.05" customHeight="1" spans="1:7">
      <c r="A3" s="20" t="s">
        <v>28</v>
      </c>
      <c r="B3" s="20" t="s">
        <v>2</v>
      </c>
      <c r="C3" s="20" t="s">
        <v>29</v>
      </c>
      <c r="D3" s="20" t="s">
        <v>30</v>
      </c>
      <c r="E3" s="20"/>
      <c r="F3" s="20"/>
      <c r="G3" s="20"/>
    </row>
    <row r="4" s="15" customFormat="1" ht="31.05" customHeight="1" spans="1:7">
      <c r="A4" s="21"/>
      <c r="B4" s="21"/>
      <c r="C4" s="21"/>
      <c r="D4" s="21" t="s">
        <v>66</v>
      </c>
      <c r="E4" s="21" t="s">
        <v>67</v>
      </c>
      <c r="F4" s="21" t="s">
        <v>33</v>
      </c>
      <c r="G4" s="21" t="s">
        <v>34</v>
      </c>
    </row>
    <row r="5" s="16" customFormat="1" ht="52.95" customHeight="1" spans="1:7">
      <c r="A5" s="22"/>
      <c r="B5" s="21" t="s">
        <v>3</v>
      </c>
      <c r="C5" s="22"/>
      <c r="D5" s="23">
        <f>SUBTOTAL(9,D6:D19)</f>
        <v>10</v>
      </c>
      <c r="E5" s="23"/>
      <c r="F5" s="23"/>
      <c r="G5" s="23"/>
    </row>
    <row r="6" s="16" customFormat="1" ht="52.95" customHeight="1" outlineLevel="1" spans="1:7">
      <c r="A6" s="22"/>
      <c r="B6" s="21" t="s">
        <v>35</v>
      </c>
      <c r="C6" s="22"/>
      <c r="D6" s="21">
        <v>1</v>
      </c>
      <c r="E6" s="22"/>
      <c r="F6" s="22"/>
      <c r="G6" s="22"/>
    </row>
    <row r="7" s="16" customFormat="1" ht="52.95" customHeight="1" outlineLevel="2" spans="1:7">
      <c r="A7" s="22">
        <v>1</v>
      </c>
      <c r="B7" s="22" t="s">
        <v>16</v>
      </c>
      <c r="C7" s="22" t="s">
        <v>68</v>
      </c>
      <c r="D7" s="22" t="s">
        <v>69</v>
      </c>
      <c r="E7" s="22" t="s">
        <v>70</v>
      </c>
      <c r="F7" s="22" t="s">
        <v>71</v>
      </c>
      <c r="G7" s="24">
        <v>120.4</v>
      </c>
    </row>
    <row r="8" s="16" customFormat="1" ht="52.95" customHeight="1" outlineLevel="2" spans="1:7">
      <c r="A8" s="22"/>
      <c r="B8" s="21" t="s">
        <v>72</v>
      </c>
      <c r="C8" s="22"/>
      <c r="D8" s="22">
        <v>4</v>
      </c>
      <c r="E8" s="22"/>
      <c r="F8" s="22"/>
      <c r="G8" s="24"/>
    </row>
    <row r="9" s="16" customFormat="1" ht="52.95" customHeight="1" outlineLevel="2" spans="1:7">
      <c r="A9" s="22">
        <v>2</v>
      </c>
      <c r="B9" s="25" t="s">
        <v>19</v>
      </c>
      <c r="C9" s="25" t="s">
        <v>73</v>
      </c>
      <c r="D9" s="26" t="s">
        <v>74</v>
      </c>
      <c r="E9" s="25" t="s">
        <v>75</v>
      </c>
      <c r="F9" s="25" t="s">
        <v>76</v>
      </c>
      <c r="G9" s="27">
        <v>2084.268</v>
      </c>
    </row>
    <row r="10" s="16" customFormat="1" ht="52.95" customHeight="1" outlineLevel="2" spans="1:7">
      <c r="A10" s="22">
        <v>3</v>
      </c>
      <c r="B10" s="25" t="s">
        <v>19</v>
      </c>
      <c r="C10" s="25" t="s">
        <v>73</v>
      </c>
      <c r="D10" s="26" t="s">
        <v>77</v>
      </c>
      <c r="E10" s="25" t="s">
        <v>75</v>
      </c>
      <c r="F10" s="25" t="s">
        <v>76</v>
      </c>
      <c r="G10" s="27">
        <v>2058.103</v>
      </c>
    </row>
    <row r="11" s="16" customFormat="1" ht="44.4" customHeight="1" outlineLevel="2" spans="1:7">
      <c r="A11" s="22">
        <v>4</v>
      </c>
      <c r="B11" s="25" t="s">
        <v>19</v>
      </c>
      <c r="C11" s="25" t="s">
        <v>73</v>
      </c>
      <c r="D11" s="28" t="s">
        <v>78</v>
      </c>
      <c r="E11" s="25" t="s">
        <v>79</v>
      </c>
      <c r="F11" s="25" t="s">
        <v>80</v>
      </c>
      <c r="G11" s="27">
        <v>27.12</v>
      </c>
    </row>
    <row r="12" s="16" customFormat="1" ht="52.95" customHeight="1" outlineLevel="2" spans="1:7">
      <c r="A12" s="22">
        <v>5</v>
      </c>
      <c r="B12" s="25" t="s">
        <v>19</v>
      </c>
      <c r="C12" s="25" t="s">
        <v>73</v>
      </c>
      <c r="D12" s="28" t="s">
        <v>81</v>
      </c>
      <c r="E12" s="25" t="s">
        <v>82</v>
      </c>
      <c r="F12" s="25" t="s">
        <v>83</v>
      </c>
      <c r="G12" s="27">
        <v>18.04</v>
      </c>
    </row>
    <row r="13" s="16" customFormat="1" ht="52.95" customHeight="1" outlineLevel="1" spans="1:7">
      <c r="A13" s="22"/>
      <c r="B13" s="21" t="s">
        <v>84</v>
      </c>
      <c r="C13" s="22"/>
      <c r="D13" s="21">
        <v>3</v>
      </c>
      <c r="E13" s="22"/>
      <c r="F13" s="22"/>
      <c r="G13" s="24"/>
    </row>
    <row r="14" s="16" customFormat="1" ht="67.95" customHeight="1" outlineLevel="2" spans="1:7">
      <c r="A14" s="22">
        <v>6</v>
      </c>
      <c r="B14" s="22" t="s">
        <v>22</v>
      </c>
      <c r="C14" s="22" t="s">
        <v>85</v>
      </c>
      <c r="D14" s="22" t="s">
        <v>86</v>
      </c>
      <c r="E14" s="22" t="s">
        <v>87</v>
      </c>
      <c r="F14" s="22" t="s">
        <v>88</v>
      </c>
      <c r="G14" s="24">
        <v>27.2</v>
      </c>
    </row>
    <row r="15" s="16" customFormat="1" ht="52.95" customHeight="1" outlineLevel="1" spans="1:7">
      <c r="A15" s="22">
        <v>7</v>
      </c>
      <c r="B15" s="25" t="s">
        <v>22</v>
      </c>
      <c r="C15" s="25" t="s">
        <v>89</v>
      </c>
      <c r="D15" s="26" t="s">
        <v>90</v>
      </c>
      <c r="E15" s="25" t="s">
        <v>91</v>
      </c>
      <c r="F15" s="25" t="s">
        <v>92</v>
      </c>
      <c r="G15" s="27">
        <v>45.6</v>
      </c>
    </row>
    <row r="16" s="16" customFormat="1" ht="76.8" customHeight="1" outlineLevel="1" spans="1:7">
      <c r="A16" s="22">
        <v>8</v>
      </c>
      <c r="B16" s="25" t="s">
        <v>22</v>
      </c>
      <c r="C16" s="25" t="s">
        <v>93</v>
      </c>
      <c r="D16" s="26" t="s">
        <v>94</v>
      </c>
      <c r="E16" s="25" t="s">
        <v>95</v>
      </c>
      <c r="F16" s="25" t="s">
        <v>96</v>
      </c>
      <c r="G16" s="27">
        <v>130.6</v>
      </c>
    </row>
    <row r="17" s="16" customFormat="1" ht="52.95" customHeight="1" outlineLevel="1" spans="1:7">
      <c r="A17" s="22"/>
      <c r="B17" s="29" t="s">
        <v>97</v>
      </c>
      <c r="C17" s="22"/>
      <c r="D17" s="21">
        <v>2</v>
      </c>
      <c r="E17" s="22"/>
      <c r="F17" s="22"/>
      <c r="G17" s="24"/>
    </row>
    <row r="18" s="16" customFormat="1" ht="55.05" customHeight="1" outlineLevel="2" spans="1:7">
      <c r="A18" s="30">
        <v>9</v>
      </c>
      <c r="B18" s="31" t="s">
        <v>25</v>
      </c>
      <c r="C18" s="32" t="s">
        <v>98</v>
      </c>
      <c r="D18" s="32" t="s">
        <v>99</v>
      </c>
      <c r="E18" s="32" t="s">
        <v>43</v>
      </c>
      <c r="F18" s="32" t="s">
        <v>44</v>
      </c>
      <c r="G18" s="33">
        <v>1837.05</v>
      </c>
    </row>
    <row r="19" ht="55.05" customHeight="1" spans="1:7">
      <c r="A19" s="34">
        <v>10</v>
      </c>
      <c r="B19" s="35" t="s">
        <v>25</v>
      </c>
      <c r="C19" s="25" t="s">
        <v>98</v>
      </c>
      <c r="D19" s="25" t="s">
        <v>100</v>
      </c>
      <c r="E19" s="25" t="s">
        <v>43</v>
      </c>
      <c r="F19" s="25" t="s">
        <v>44</v>
      </c>
      <c r="G19" s="27">
        <v>1846.08</v>
      </c>
    </row>
  </sheetData>
  <sheetProtection formatCells="0" formatColumns="0" formatRows="0" insertRows="0" insertColumns="0" insertHyperlinks="0" deleteColumns="0" deleteRows="0" sort="0" autoFilter="0" pivotTables="0"/>
  <mergeCells count="5">
    <mergeCell ref="A2:G2"/>
    <mergeCell ref="D3:G3"/>
    <mergeCell ref="A3:A4"/>
    <mergeCell ref="B3:B4"/>
    <mergeCell ref="C3:C4"/>
  </mergeCells>
  <pageMargins left="0.629861111111111" right="0.393055555555556" top="0.511805555555556" bottom="0.751388888888889" header="0.298611111111111" footer="0.298611111111111"/>
  <pageSetup paperSize="9" fitToHeight="0" orientation="landscape"/>
  <headerFooter alignWithMargins="0" scaleWithDoc="0"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4"/>
  <sheetViews>
    <sheetView tabSelected="1" workbookViewId="0">
      <selection activeCell="M4" sqref="M4"/>
    </sheetView>
  </sheetViews>
  <sheetFormatPr defaultColWidth="8.84761904761905" defaultRowHeight="15" outlineLevelRow="3"/>
  <cols>
    <col min="1" max="1" width="16.1428571428571" style="4" customWidth="1"/>
    <col min="2" max="7" width="19" style="4" customWidth="1"/>
    <col min="8" max="16384" width="8.84761904761905" style="2"/>
  </cols>
  <sheetData>
    <row r="1" s="1" customFormat="1" ht="14.1" customHeight="1" spans="1:7">
      <c r="A1" s="5" t="s">
        <v>101</v>
      </c>
      <c r="B1" s="6"/>
      <c r="C1" s="6"/>
      <c r="D1" s="6"/>
      <c r="E1" s="6"/>
      <c r="F1" s="6"/>
      <c r="G1" s="6"/>
    </row>
    <row r="2" s="2" customFormat="1" ht="44.1" customHeight="1" spans="1:22">
      <c r="A2" s="7" t="s">
        <v>102</v>
      </c>
      <c r="B2" s="7"/>
      <c r="C2" s="7"/>
      <c r="D2" s="7"/>
      <c r="E2" s="7"/>
      <c r="F2" s="7"/>
      <c r="G2" s="7"/>
      <c r="H2" s="8"/>
      <c r="I2" s="8"/>
      <c r="J2" s="8"/>
      <c r="K2" s="8"/>
      <c r="L2" s="8"/>
      <c r="M2" s="8"/>
      <c r="N2" s="8"/>
      <c r="T2" s="4"/>
      <c r="V2" s="4"/>
    </row>
    <row r="3" s="3" customFormat="1" ht="68" customHeight="1" spans="1:7">
      <c r="A3" s="9" t="s">
        <v>28</v>
      </c>
      <c r="B3" s="9" t="s">
        <v>2</v>
      </c>
      <c r="C3" s="9" t="s">
        <v>29</v>
      </c>
      <c r="D3" s="9" t="s">
        <v>32</v>
      </c>
      <c r="E3" s="9" t="s">
        <v>103</v>
      </c>
      <c r="F3" s="9" t="s">
        <v>104</v>
      </c>
      <c r="G3" s="9" t="s">
        <v>105</v>
      </c>
    </row>
    <row r="4" s="3" customFormat="1" ht="178" customHeight="1" spans="1:7">
      <c r="A4" s="10">
        <v>1</v>
      </c>
      <c r="B4" s="11" t="s">
        <v>106</v>
      </c>
      <c r="C4" s="12" t="s">
        <v>107</v>
      </c>
      <c r="D4" s="13" t="s">
        <v>108</v>
      </c>
      <c r="E4" s="14">
        <v>2984.6</v>
      </c>
      <c r="F4" s="14">
        <v>3064.305</v>
      </c>
      <c r="G4" s="14">
        <f>F4-E4</f>
        <v>79.7049999999999</v>
      </c>
    </row>
  </sheetData>
  <mergeCells count="1">
    <mergeCell ref="A2:G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汇总表11</vt:lpstr>
      <vt:lpstr>中心养护站</vt:lpstr>
      <vt:lpstr>服务区</vt:lpstr>
      <vt:lpstr>观景台</vt:lpstr>
      <vt:lpstr>美丽公路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刘永红</cp:lastModifiedBy>
  <dcterms:created xsi:type="dcterms:W3CDTF">2024-12-31T00:48:00Z</dcterms:created>
  <cp:lastPrinted>2025-08-21T01:51:00Z</cp:lastPrinted>
  <dcterms:modified xsi:type="dcterms:W3CDTF">2026-05-22T02:42:18Z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312028DDDB564104BEB62C479F404DF3_13</vt:lpwstr>
  </property>
  <property fmtid="{D5CDD505-2E9C-101B-9397-08002B2CF9AE}" pid="3" name="KSOProductBuildVer">
    <vt:lpwstr>2052-12.1.0.18912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