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5" yWindow="90" windowWidth="12315" windowHeight="9720" activeTab="4"/>
  </bookViews>
  <sheets>
    <sheet name="大中修" sheetId="12" r:id="rId1"/>
    <sheet name="标志标牌桩号传递" sheetId="11" r:id="rId2"/>
    <sheet name="治超站 (发文稿)" sheetId="7" r:id="rId3"/>
    <sheet name="不停车检测系统 (发文稿)" sheetId="6" r:id="rId4"/>
    <sheet name="信息平台 (2.25)" sheetId="10" r:id="rId5"/>
    <sheet name="服务区" sheetId="15" r:id="rId6"/>
    <sheet name="小型交通扶贫项目" sheetId="14" r:id="rId7"/>
    <sheet name="Sheet3" sheetId="13" r:id="rId8"/>
  </sheets>
  <definedNames>
    <definedName name="_xlnm._FilterDatabase" localSheetId="3" hidden="1">'不停车检测系统 (发文稿)'!$A$4:$O$141</definedName>
    <definedName name="_GoBack" localSheetId="3">'不停车检测系统 (发文稿)'!#REF!</definedName>
    <definedName name="_xlnm.Print_Titles" localSheetId="3">'不停车检测系统 (发文稿)'!$1:$3</definedName>
    <definedName name="_xlnm.Print_Titles" localSheetId="4">'信息平台 (2.25)'!$1:$4</definedName>
  </definedNames>
  <calcPr calcId="124519"/>
</workbook>
</file>

<file path=xl/calcChain.xml><?xml version="1.0" encoding="utf-8"?>
<calcChain xmlns="http://schemas.openxmlformats.org/spreadsheetml/2006/main">
  <c r="N13" i="14"/>
  <c r="N6"/>
  <c r="K7" i="11" l="1"/>
  <c r="Q89" i="10"/>
  <c r="X89" s="1"/>
  <c r="N89"/>
  <c r="X88"/>
  <c r="Q88"/>
  <c r="N88"/>
  <c r="Q87"/>
  <c r="X87" s="1"/>
  <c r="N87"/>
  <c r="X86"/>
  <c r="Q86"/>
  <c r="N86"/>
  <c r="Q85"/>
  <c r="X85" s="1"/>
  <c r="P85"/>
  <c r="N85"/>
  <c r="Q84"/>
  <c r="P84"/>
  <c r="N84"/>
  <c r="C84"/>
  <c r="X83"/>
  <c r="Q82"/>
  <c r="X82" s="1"/>
  <c r="P82"/>
  <c r="N82"/>
  <c r="Q81"/>
  <c r="X81" s="1"/>
  <c r="N81"/>
  <c r="X80"/>
  <c r="Q80"/>
  <c r="N80"/>
  <c r="N76" s="1"/>
  <c r="Q79"/>
  <c r="X79" s="1"/>
  <c r="Q78"/>
  <c r="X78" s="1"/>
  <c r="N78"/>
  <c r="P76"/>
  <c r="C76"/>
  <c r="Q75"/>
  <c r="X75" s="1"/>
  <c r="N75"/>
  <c r="X74"/>
  <c r="Q74"/>
  <c r="N74"/>
  <c r="N72" s="1"/>
  <c r="Q73"/>
  <c r="X73" s="1"/>
  <c r="N73"/>
  <c r="P72"/>
  <c r="C72"/>
  <c r="Q71"/>
  <c r="X71" s="1"/>
  <c r="N71"/>
  <c r="X70"/>
  <c r="Q70"/>
  <c r="N70"/>
  <c r="Q69"/>
  <c r="X69" s="1"/>
  <c r="X68" s="1"/>
  <c r="N69"/>
  <c r="P68"/>
  <c r="N68"/>
  <c r="C68"/>
  <c r="Q67"/>
  <c r="X67" s="1"/>
  <c r="N67"/>
  <c r="X66"/>
  <c r="Q66"/>
  <c r="N66"/>
  <c r="Q65"/>
  <c r="X65" s="1"/>
  <c r="N65"/>
  <c r="X64"/>
  <c r="Q64"/>
  <c r="N64"/>
  <c r="Q63"/>
  <c r="X63" s="1"/>
  <c r="N63"/>
  <c r="X62"/>
  <c r="Q62"/>
  <c r="N62"/>
  <c r="Q61"/>
  <c r="X61" s="1"/>
  <c r="N61"/>
  <c r="X60"/>
  <c r="Q60"/>
  <c r="N60"/>
  <c r="P59"/>
  <c r="N59"/>
  <c r="C59"/>
  <c r="X58"/>
  <c r="Q58"/>
  <c r="N58"/>
  <c r="Q57"/>
  <c r="X57" s="1"/>
  <c r="N57"/>
  <c r="X56"/>
  <c r="Q56"/>
  <c r="N56"/>
  <c r="Q55"/>
  <c r="X55" s="1"/>
  <c r="X53" s="1"/>
  <c r="N55"/>
  <c r="X54"/>
  <c r="Q53"/>
  <c r="P53"/>
  <c r="N53"/>
  <c r="C53"/>
  <c r="X52"/>
  <c r="Q52"/>
  <c r="X51"/>
  <c r="Q51"/>
  <c r="X50"/>
  <c r="Q50"/>
  <c r="X49"/>
  <c r="Q49"/>
  <c r="C49"/>
  <c r="C43" s="1"/>
  <c r="C5" s="1"/>
  <c r="Q48"/>
  <c r="X48" s="1"/>
  <c r="Q47"/>
  <c r="X47" s="1"/>
  <c r="Q46"/>
  <c r="X46" s="1"/>
  <c r="Q45"/>
  <c r="X45" s="1"/>
  <c r="X44"/>
  <c r="N44"/>
  <c r="Q43"/>
  <c r="P43"/>
  <c r="N43"/>
  <c r="N42"/>
  <c r="X41"/>
  <c r="N41"/>
  <c r="N39" s="1"/>
  <c r="X40"/>
  <c r="X39"/>
  <c r="W39"/>
  <c r="V39"/>
  <c r="U39"/>
  <c r="T39"/>
  <c r="S39"/>
  <c r="R39"/>
  <c r="Q39"/>
  <c r="P39"/>
  <c r="C39"/>
  <c r="Q38"/>
  <c r="X38" s="1"/>
  <c r="N38"/>
  <c r="X37"/>
  <c r="Q37"/>
  <c r="N37"/>
  <c r="Q36"/>
  <c r="X36" s="1"/>
  <c r="N36"/>
  <c r="X35"/>
  <c r="Q35"/>
  <c r="N35"/>
  <c r="Q34"/>
  <c r="X34" s="1"/>
  <c r="N34"/>
  <c r="X33"/>
  <c r="Q33"/>
  <c r="N33"/>
  <c r="Q32"/>
  <c r="X32" s="1"/>
  <c r="N32"/>
  <c r="X31"/>
  <c r="X30" s="1"/>
  <c r="Q31"/>
  <c r="N31"/>
  <c r="Q30"/>
  <c r="P30"/>
  <c r="N30"/>
  <c r="C30"/>
  <c r="X29"/>
  <c r="Q29"/>
  <c r="N29"/>
  <c r="Q28"/>
  <c r="X27"/>
  <c r="Q27"/>
  <c r="N27"/>
  <c r="Q26"/>
  <c r="X26" s="1"/>
  <c r="N26"/>
  <c r="X25"/>
  <c r="Q25"/>
  <c r="N25"/>
  <c r="N23" s="1"/>
  <c r="Q24"/>
  <c r="X24" s="1"/>
  <c r="N24"/>
  <c r="P23"/>
  <c r="C23"/>
  <c r="Q22"/>
  <c r="X22" s="1"/>
  <c r="N22"/>
  <c r="X21"/>
  <c r="Q21"/>
  <c r="N21"/>
  <c r="N19" s="1"/>
  <c r="Q20"/>
  <c r="X20" s="1"/>
  <c r="X19" s="1"/>
  <c r="N20"/>
  <c r="P19"/>
  <c r="C19"/>
  <c r="X18"/>
  <c r="X17"/>
  <c r="Q17"/>
  <c r="P17"/>
  <c r="N17"/>
  <c r="Q16"/>
  <c r="O16"/>
  <c r="Q15"/>
  <c r="O15"/>
  <c r="Q14"/>
  <c r="O14"/>
  <c r="Q13"/>
  <c r="O13"/>
  <c r="Q12"/>
  <c r="O12"/>
  <c r="Q11"/>
  <c r="O11"/>
  <c r="Q10"/>
  <c r="O10"/>
  <c r="Q9"/>
  <c r="O9"/>
  <c r="Q8"/>
  <c r="O8"/>
  <c r="Q7"/>
  <c r="R7" s="1"/>
  <c r="X6"/>
  <c r="Q6"/>
  <c r="P6"/>
  <c r="N6"/>
  <c r="N5" s="1"/>
  <c r="C6"/>
  <c r="P5"/>
  <c r="BB455" i="12"/>
  <c r="AC455"/>
  <c r="AB455"/>
  <c r="K455"/>
  <c r="J455"/>
  <c r="BB454"/>
  <c r="AC454"/>
  <c r="AB454"/>
  <c r="K454"/>
  <c r="J454"/>
  <c r="BA453"/>
  <c r="AC453"/>
  <c r="AB453"/>
  <c r="K453"/>
  <c r="J453"/>
  <c r="BB452"/>
  <c r="AB452"/>
  <c r="AC452" s="1"/>
  <c r="K452"/>
  <c r="J452"/>
  <c r="BB451"/>
  <c r="AC451"/>
  <c r="AB451"/>
  <c r="K451"/>
  <c r="J451"/>
  <c r="BA450"/>
  <c r="AC450"/>
  <c r="AB450"/>
  <c r="K450"/>
  <c r="J450"/>
  <c r="AC449"/>
  <c r="AB449"/>
  <c r="K449"/>
  <c r="J449"/>
  <c r="BB448"/>
  <c r="AC448"/>
  <c r="AB448"/>
  <c r="K448"/>
  <c r="J448"/>
  <c r="BB447"/>
  <c r="AB447"/>
  <c r="AC447" s="1"/>
  <c r="K447"/>
  <c r="J447"/>
  <c r="BB446"/>
  <c r="AC446"/>
  <c r="AB446"/>
  <c r="K446"/>
  <c r="J446"/>
  <c r="BB445"/>
  <c r="AC445"/>
  <c r="AB445"/>
  <c r="K445"/>
  <c r="J445"/>
  <c r="E445"/>
  <c r="BB444"/>
  <c r="AB444"/>
  <c r="AC444" s="1"/>
  <c r="K444"/>
  <c r="J444"/>
  <c r="BB443"/>
  <c r="AC443"/>
  <c r="AB443"/>
  <c r="K443"/>
  <c r="J443"/>
  <c r="AC442"/>
  <c r="AB442"/>
  <c r="K442"/>
  <c r="J442"/>
  <c r="AC441"/>
  <c r="AB441"/>
  <c r="K441"/>
  <c r="J441"/>
  <c r="AC440"/>
  <c r="AB440"/>
  <c r="K440"/>
  <c r="J440"/>
  <c r="AC439"/>
  <c r="AB439"/>
  <c r="K439"/>
  <c r="J439"/>
  <c r="AB438"/>
  <c r="AB437" s="1"/>
  <c r="L438"/>
  <c r="L437" s="1"/>
  <c r="K438"/>
  <c r="J438"/>
  <c r="K437"/>
  <c r="J437"/>
  <c r="K436"/>
  <c r="J436"/>
  <c r="K435"/>
  <c r="J435"/>
  <c r="AC434"/>
  <c r="AB434"/>
  <c r="K434"/>
  <c r="J434"/>
  <c r="I434"/>
  <c r="F434"/>
  <c r="BB433"/>
  <c r="AC433"/>
  <c r="AB433"/>
  <c r="J433"/>
  <c r="I433"/>
  <c r="K433" s="1"/>
  <c r="F433"/>
  <c r="BB432"/>
  <c r="AC432"/>
  <c r="AB432"/>
  <c r="K432"/>
  <c r="F432"/>
  <c r="J432" s="1"/>
  <c r="BB431"/>
  <c r="AC431"/>
  <c r="AB431"/>
  <c r="K431"/>
  <c r="J431"/>
  <c r="BB430"/>
  <c r="AB430"/>
  <c r="AC430" s="1"/>
  <c r="AC428" s="1"/>
  <c r="AC427" s="1"/>
  <c r="K430"/>
  <c r="J430"/>
  <c r="BB429"/>
  <c r="AC429"/>
  <c r="AB429"/>
  <c r="K429"/>
  <c r="J429"/>
  <c r="L428"/>
  <c r="L427" s="1"/>
  <c r="L426" s="1"/>
  <c r="K428"/>
  <c r="J428"/>
  <c r="K427"/>
  <c r="J427"/>
  <c r="K426"/>
  <c r="J426"/>
  <c r="AB425"/>
  <c r="AC425" s="1"/>
  <c r="K425"/>
  <c r="J425"/>
  <c r="BA424"/>
  <c r="AC424"/>
  <c r="AC422" s="1"/>
  <c r="AB424"/>
  <c r="AB422" s="1"/>
  <c r="K424"/>
  <c r="J424"/>
  <c r="BA423"/>
  <c r="AC423"/>
  <c r="AB423"/>
  <c r="K423"/>
  <c r="J423"/>
  <c r="L422"/>
  <c r="K422"/>
  <c r="J422"/>
  <c r="K421"/>
  <c r="J421"/>
  <c r="BC420"/>
  <c r="AC420"/>
  <c r="AB420"/>
  <c r="K420"/>
  <c r="J420"/>
  <c r="BB419"/>
  <c r="AC419"/>
  <c r="AB419"/>
  <c r="K419"/>
  <c r="J419"/>
  <c r="AC418"/>
  <c r="AB418"/>
  <c r="K418"/>
  <c r="J418"/>
  <c r="AC417"/>
  <c r="AB417"/>
  <c r="K417"/>
  <c r="J417"/>
  <c r="BC416"/>
  <c r="AB416"/>
  <c r="K416"/>
  <c r="J416"/>
  <c r="AC415"/>
  <c r="AB415"/>
  <c r="K415"/>
  <c r="J415"/>
  <c r="AC414"/>
  <c r="AC413" s="1"/>
  <c r="L414"/>
  <c r="L413" s="1"/>
  <c r="K414"/>
  <c r="J414"/>
  <c r="K413"/>
  <c r="J413"/>
  <c r="K412"/>
  <c r="J412"/>
  <c r="K411"/>
  <c r="J411"/>
  <c r="AC410"/>
  <c r="AB410"/>
  <c r="K410"/>
  <c r="J410"/>
  <c r="BC409"/>
  <c r="AC409"/>
  <c r="AB409"/>
  <c r="K409"/>
  <c r="J409"/>
  <c r="AC408"/>
  <c r="AB408"/>
  <c r="K408"/>
  <c r="J408"/>
  <c r="F408"/>
  <c r="L407"/>
  <c r="AB407" s="1"/>
  <c r="AC407" s="1"/>
  <c r="K407"/>
  <c r="J407"/>
  <c r="AB406"/>
  <c r="AC406" s="1"/>
  <c r="L406"/>
  <c r="K406"/>
  <c r="J406"/>
  <c r="AC405"/>
  <c r="AB405"/>
  <c r="K405"/>
  <c r="J405"/>
  <c r="AC404"/>
  <c r="AB404"/>
  <c r="K404"/>
  <c r="J404"/>
  <c r="AC403"/>
  <c r="AB403"/>
  <c r="K403"/>
  <c r="J403"/>
  <c r="BB402"/>
  <c r="AC402"/>
  <c r="AB402"/>
  <c r="K402"/>
  <c r="J402"/>
  <c r="AC401"/>
  <c r="AB401"/>
  <c r="K401"/>
  <c r="J401"/>
  <c r="F401"/>
  <c r="AC400"/>
  <c r="AB400"/>
  <c r="K400"/>
  <c r="J400"/>
  <c r="AC399"/>
  <c r="AB399"/>
  <c r="AB414" s="1"/>
  <c r="AB413" s="1"/>
  <c r="K399"/>
  <c r="J399"/>
  <c r="BB398"/>
  <c r="AB398"/>
  <c r="AC398" s="1"/>
  <c r="K398"/>
  <c r="J398"/>
  <c r="BB397"/>
  <c r="AC397"/>
  <c r="AB397"/>
  <c r="AB396" s="1"/>
  <c r="AB395" s="1"/>
  <c r="AB394" s="1"/>
  <c r="I397"/>
  <c r="K397" s="1"/>
  <c r="F397"/>
  <c r="J397" s="1"/>
  <c r="L396"/>
  <c r="L395" s="1"/>
  <c r="L394" s="1"/>
  <c r="K396"/>
  <c r="J396"/>
  <c r="K395"/>
  <c r="J395"/>
  <c r="K394"/>
  <c r="J394"/>
  <c r="AC393"/>
  <c r="AB393"/>
  <c r="I393"/>
  <c r="F393"/>
  <c r="AC392"/>
  <c r="AC391" s="1"/>
  <c r="AB392"/>
  <c r="AA392"/>
  <c r="L392"/>
  <c r="L391" s="1"/>
  <c r="L347" s="1"/>
  <c r="K392"/>
  <c r="J392"/>
  <c r="AB391"/>
  <c r="AA391"/>
  <c r="K391"/>
  <c r="J391"/>
  <c r="BA390"/>
  <c r="AC390"/>
  <c r="K390"/>
  <c r="J390"/>
  <c r="BA389"/>
  <c r="AC389"/>
  <c r="K389"/>
  <c r="J389"/>
  <c r="AC388"/>
  <c r="AB388"/>
  <c r="L388"/>
  <c r="K388"/>
  <c r="J388"/>
  <c r="BB387"/>
  <c r="AB387"/>
  <c r="AC387" s="1"/>
  <c r="K387"/>
  <c r="J387"/>
  <c r="BB386"/>
  <c r="AC386"/>
  <c r="AB386"/>
  <c r="K386"/>
  <c r="J386"/>
  <c r="BB385"/>
  <c r="AC385"/>
  <c r="AB385"/>
  <c r="K385"/>
  <c r="J385"/>
  <c r="BB384"/>
  <c r="AC384"/>
  <c r="AB384"/>
  <c r="K384"/>
  <c r="J384"/>
  <c r="BB383"/>
  <c r="AB383"/>
  <c r="AC383" s="1"/>
  <c r="K383"/>
  <c r="J383"/>
  <c r="BB382"/>
  <c r="AC382"/>
  <c r="AB382"/>
  <c r="K382"/>
  <c r="J382"/>
  <c r="AC381"/>
  <c r="AB381"/>
  <c r="K381"/>
  <c r="J381"/>
  <c r="BB380"/>
  <c r="AC380"/>
  <c r="AB380"/>
  <c r="K380"/>
  <c r="J380"/>
  <c r="BB379"/>
  <c r="AC379"/>
  <c r="AB379"/>
  <c r="K379"/>
  <c r="J379"/>
  <c r="BB378"/>
  <c r="AB378"/>
  <c r="AC378" s="1"/>
  <c r="K378"/>
  <c r="J378"/>
  <c r="BB377"/>
  <c r="AC377"/>
  <c r="AB377"/>
  <c r="K377"/>
  <c r="J377"/>
  <c r="BB376"/>
  <c r="AC376"/>
  <c r="AB376"/>
  <c r="K376"/>
  <c r="J376"/>
  <c r="AC375"/>
  <c r="AB375"/>
  <c r="K375"/>
  <c r="J375"/>
  <c r="AB374"/>
  <c r="AC374" s="1"/>
  <c r="K374"/>
  <c r="J374"/>
  <c r="AB373"/>
  <c r="AC373" s="1"/>
  <c r="K373"/>
  <c r="J373"/>
  <c r="BA372"/>
  <c r="AC372"/>
  <c r="AB372"/>
  <c r="K372"/>
  <c r="J372"/>
  <c r="BA371"/>
  <c r="AB371"/>
  <c r="AC371" s="1"/>
  <c r="K371"/>
  <c r="J371"/>
  <c r="AB370"/>
  <c r="L370"/>
  <c r="K370"/>
  <c r="J370"/>
  <c r="BB369"/>
  <c r="AB369"/>
  <c r="AC369" s="1"/>
  <c r="K369"/>
  <c r="J369"/>
  <c r="AB368"/>
  <c r="AC368" s="1"/>
  <c r="K368"/>
  <c r="J368"/>
  <c r="AB367"/>
  <c r="AC367" s="1"/>
  <c r="K367"/>
  <c r="J367"/>
  <c r="AB366"/>
  <c r="AC366" s="1"/>
  <c r="K366"/>
  <c r="J366"/>
  <c r="AB365"/>
  <c r="AC365" s="1"/>
  <c r="K365"/>
  <c r="J365"/>
  <c r="AB364"/>
  <c r="AC364" s="1"/>
  <c r="K364"/>
  <c r="J364"/>
  <c r="AB363"/>
  <c r="AC363" s="1"/>
  <c r="K363"/>
  <c r="J363"/>
  <c r="AB362"/>
  <c r="AB361" s="1"/>
  <c r="L362"/>
  <c r="K362"/>
  <c r="J362"/>
  <c r="L361"/>
  <c r="K361"/>
  <c r="J361"/>
  <c r="K360"/>
  <c r="J360"/>
  <c r="AC359"/>
  <c r="AB359"/>
  <c r="AB357" s="1"/>
  <c r="AB356" s="1"/>
  <c r="K359"/>
  <c r="J359"/>
  <c r="BC358"/>
  <c r="AC358"/>
  <c r="AC357" s="1"/>
  <c r="AC356" s="1"/>
  <c r="AB358"/>
  <c r="K358"/>
  <c r="J358"/>
  <c r="F358"/>
  <c r="L357"/>
  <c r="K357"/>
  <c r="J357"/>
  <c r="L356"/>
  <c r="K356"/>
  <c r="J356"/>
  <c r="K355"/>
  <c r="J355"/>
  <c r="AB354"/>
  <c r="AC354" s="1"/>
  <c r="K354"/>
  <c r="J354"/>
  <c r="BB353"/>
  <c r="AB353"/>
  <c r="AC353" s="1"/>
  <c r="AC349" s="1"/>
  <c r="AC348" s="1"/>
  <c r="K353"/>
  <c r="J353"/>
  <c r="BB352"/>
  <c r="AC352"/>
  <c r="AB352"/>
  <c r="K352"/>
  <c r="J352"/>
  <c r="AC351"/>
  <c r="AB351"/>
  <c r="K351"/>
  <c r="J351"/>
  <c r="AC350"/>
  <c r="AB350"/>
  <c r="K350"/>
  <c r="J350"/>
  <c r="AB349"/>
  <c r="AB348" s="1"/>
  <c r="L349"/>
  <c r="K349"/>
  <c r="J349"/>
  <c r="L348"/>
  <c r="K348"/>
  <c r="J348"/>
  <c r="K347"/>
  <c r="J347"/>
  <c r="AB346"/>
  <c r="AC346" s="1"/>
  <c r="K346"/>
  <c r="J346"/>
  <c r="AB345"/>
  <c r="AC345" s="1"/>
  <c r="K345"/>
  <c r="J345"/>
  <c r="AB344"/>
  <c r="AC344" s="1"/>
  <c r="K344"/>
  <c r="J344"/>
  <c r="AB343"/>
  <c r="AC343" s="1"/>
  <c r="K343"/>
  <c r="J343"/>
  <c r="AB342"/>
  <c r="AC342" s="1"/>
  <c r="K342"/>
  <c r="J342"/>
  <c r="AB341"/>
  <c r="AC341" s="1"/>
  <c r="K341"/>
  <c r="J341"/>
  <c r="AB340"/>
  <c r="AC340" s="1"/>
  <c r="K340"/>
  <c r="J340"/>
  <c r="AB339"/>
  <c r="AC339" s="1"/>
  <c r="K339"/>
  <c r="J339"/>
  <c r="AB338"/>
  <c r="AC338" s="1"/>
  <c r="K338"/>
  <c r="J338"/>
  <c r="AB337"/>
  <c r="AC337" s="1"/>
  <c r="K337"/>
  <c r="J337"/>
  <c r="AB336"/>
  <c r="L336"/>
  <c r="K336"/>
  <c r="J336"/>
  <c r="AC335"/>
  <c r="AB335"/>
  <c r="K335"/>
  <c r="J335"/>
  <c r="AC334"/>
  <c r="AB334"/>
  <c r="K334"/>
  <c r="J334"/>
  <c r="AC333"/>
  <c r="AB333"/>
  <c r="K333"/>
  <c r="J333"/>
  <c r="AC332"/>
  <c r="AB332"/>
  <c r="AB331" s="1"/>
  <c r="L332"/>
  <c r="K332"/>
  <c r="J332"/>
  <c r="L331"/>
  <c r="K331"/>
  <c r="J331"/>
  <c r="K330"/>
  <c r="J330"/>
  <c r="AC329"/>
  <c r="AB329"/>
  <c r="AC328"/>
  <c r="AB328"/>
  <c r="AB327" s="1"/>
  <c r="AB326" s="1"/>
  <c r="AC327"/>
  <c r="AC326" s="1"/>
  <c r="L327"/>
  <c r="K327"/>
  <c r="J327"/>
  <c r="L326"/>
  <c r="K326"/>
  <c r="J326"/>
  <c r="AB325"/>
  <c r="AC325" s="1"/>
  <c r="K325"/>
  <c r="J325"/>
  <c r="BA324"/>
  <c r="AB324"/>
  <c r="AC324" s="1"/>
  <c r="AC322" s="1"/>
  <c r="K324"/>
  <c r="J324"/>
  <c r="BA323"/>
  <c r="AC323"/>
  <c r="AB323"/>
  <c r="K323"/>
  <c r="J323"/>
  <c r="L322"/>
  <c r="K322"/>
  <c r="J322"/>
  <c r="K321"/>
  <c r="J321"/>
  <c r="BA320"/>
  <c r="AC320"/>
  <c r="AB320"/>
  <c r="K320"/>
  <c r="J320"/>
  <c r="BA319"/>
  <c r="AC319"/>
  <c r="AB319"/>
  <c r="K319"/>
  <c r="J319"/>
  <c r="AC318"/>
  <c r="AB318"/>
  <c r="K318"/>
  <c r="J318"/>
  <c r="F318"/>
  <c r="AB317"/>
  <c r="AC317" s="1"/>
  <c r="K317"/>
  <c r="J317"/>
  <c r="F317"/>
  <c r="AB316"/>
  <c r="AC316" s="1"/>
  <c r="K316"/>
  <c r="F316"/>
  <c r="J316" s="1"/>
  <c r="AC315"/>
  <c r="AB315"/>
  <c r="J315"/>
  <c r="I315"/>
  <c r="K315" s="1"/>
  <c r="F315"/>
  <c r="AB314"/>
  <c r="AC314" s="1"/>
  <c r="AC313" s="1"/>
  <c r="AC312" s="1"/>
  <c r="AC309" s="1"/>
  <c r="K314"/>
  <c r="J314"/>
  <c r="E314"/>
  <c r="AB313"/>
  <c r="L313"/>
  <c r="L312" s="1"/>
  <c r="L309" s="1"/>
  <c r="K313"/>
  <c r="J313"/>
  <c r="K312"/>
  <c r="J312"/>
  <c r="K311"/>
  <c r="J311"/>
  <c r="K310"/>
  <c r="J310"/>
  <c r="K309"/>
  <c r="J309"/>
  <c r="AB308"/>
  <c r="AC308" s="1"/>
  <c r="K308"/>
  <c r="J308"/>
  <c r="AB307"/>
  <c r="AC307" s="1"/>
  <c r="K307"/>
  <c r="J307"/>
  <c r="AB306"/>
  <c r="AC306" s="1"/>
  <c r="K306"/>
  <c r="J306"/>
  <c r="AB305"/>
  <c r="AC305" s="1"/>
  <c r="K305"/>
  <c r="J305"/>
  <c r="AB304"/>
  <c r="AC304" s="1"/>
  <c r="K304"/>
  <c r="J304"/>
  <c r="AB303"/>
  <c r="AC303" s="1"/>
  <c r="AC302" s="1"/>
  <c r="K303"/>
  <c r="J303"/>
  <c r="AB302"/>
  <c r="L302"/>
  <c r="L297" s="1"/>
  <c r="K302"/>
  <c r="J302"/>
  <c r="AB301"/>
  <c r="AC301" s="1"/>
  <c r="K301"/>
  <c r="J301"/>
  <c r="AB300"/>
  <c r="AC300" s="1"/>
  <c r="K300"/>
  <c r="J300"/>
  <c r="AB299"/>
  <c r="AC299" s="1"/>
  <c r="AC298" s="1"/>
  <c r="K299"/>
  <c r="J299"/>
  <c r="AB298"/>
  <c r="AB297" s="1"/>
  <c r="L298"/>
  <c r="K298"/>
  <c r="J298"/>
  <c r="K297"/>
  <c r="J297"/>
  <c r="K296"/>
  <c r="J296"/>
  <c r="AC295"/>
  <c r="AC294" s="1"/>
  <c r="AB295"/>
  <c r="AB294" s="1"/>
  <c r="AB286" s="1"/>
  <c r="I295"/>
  <c r="K295" s="1"/>
  <c r="F295"/>
  <c r="J295" s="1"/>
  <c r="L294"/>
  <c r="K294"/>
  <c r="J294"/>
  <c r="K293"/>
  <c r="J293"/>
  <c r="AC292"/>
  <c r="AB292"/>
  <c r="K292"/>
  <c r="J292"/>
  <c r="AC291"/>
  <c r="AB291"/>
  <c r="K291"/>
  <c r="J291"/>
  <c r="BC290"/>
  <c r="AC290"/>
  <c r="AB290"/>
  <c r="K290"/>
  <c r="J290"/>
  <c r="AC289"/>
  <c r="AB289"/>
  <c r="K289"/>
  <c r="J289"/>
  <c r="AC288"/>
  <c r="AB288"/>
  <c r="K288"/>
  <c r="J288"/>
  <c r="AC287"/>
  <c r="AB287"/>
  <c r="L287"/>
  <c r="K287"/>
  <c r="J287"/>
  <c r="L286"/>
  <c r="K286"/>
  <c r="J286"/>
  <c r="K285"/>
  <c r="J285"/>
  <c r="K284"/>
  <c r="J284"/>
  <c r="AC283"/>
  <c r="AB283"/>
  <c r="K283"/>
  <c r="J283"/>
  <c r="AC282"/>
  <c r="AB282"/>
  <c r="Q282"/>
  <c r="K282"/>
  <c r="J282"/>
  <c r="AC281"/>
  <c r="AB281"/>
  <c r="Q281"/>
  <c r="K281"/>
  <c r="J281"/>
  <c r="H281"/>
  <c r="Q280"/>
  <c r="AC280" s="1"/>
  <c r="K280"/>
  <c r="J280"/>
  <c r="AC279"/>
  <c r="AB279"/>
  <c r="Q279"/>
  <c r="K279"/>
  <c r="J279"/>
  <c r="AC278"/>
  <c r="AB278"/>
  <c r="Q278"/>
  <c r="K278"/>
  <c r="J278"/>
  <c r="Q277"/>
  <c r="AB277" s="1"/>
  <c r="K277"/>
  <c r="J277"/>
  <c r="Q276"/>
  <c r="AC276" s="1"/>
  <c r="K276"/>
  <c r="J276"/>
  <c r="AC275"/>
  <c r="AB275"/>
  <c r="Q275"/>
  <c r="K275"/>
  <c r="J275"/>
  <c r="AC274"/>
  <c r="AB274"/>
  <c r="Q274"/>
  <c r="K274"/>
  <c r="J274"/>
  <c r="L273"/>
  <c r="K273"/>
  <c r="J273"/>
  <c r="L272"/>
  <c r="K272"/>
  <c r="J272"/>
  <c r="BA271"/>
  <c r="AC271"/>
  <c r="AB271"/>
  <c r="K271"/>
  <c r="J271"/>
  <c r="AC270"/>
  <c r="AC269" s="1"/>
  <c r="AB270"/>
  <c r="J270"/>
  <c r="H270"/>
  <c r="K270" s="1"/>
  <c r="AB269"/>
  <c r="L269"/>
  <c r="K269"/>
  <c r="J269"/>
  <c r="K268"/>
  <c r="J268"/>
  <c r="BB267"/>
  <c r="AB267"/>
  <c r="AC267" s="1"/>
  <c r="AC266" s="1"/>
  <c r="AC265" s="1"/>
  <c r="K267"/>
  <c r="J267"/>
  <c r="AB266"/>
  <c r="L266"/>
  <c r="K266"/>
  <c r="J266"/>
  <c r="AB265"/>
  <c r="L265"/>
  <c r="K265"/>
  <c r="J265"/>
  <c r="K264"/>
  <c r="J264"/>
  <c r="BB263"/>
  <c r="AB263"/>
  <c r="AC263" s="1"/>
  <c r="AC257" s="1"/>
  <c r="AC256" s="1"/>
  <c r="K263"/>
  <c r="F263"/>
  <c r="J263" s="1"/>
  <c r="AC262"/>
  <c r="AB262"/>
  <c r="K262"/>
  <c r="J262"/>
  <c r="AC261"/>
  <c r="AB261"/>
  <c r="K261"/>
  <c r="J261"/>
  <c r="BB260"/>
  <c r="AC260"/>
  <c r="AB260"/>
  <c r="K260"/>
  <c r="J260"/>
  <c r="AC259"/>
  <c r="AB259"/>
  <c r="K259"/>
  <c r="J259"/>
  <c r="AC258"/>
  <c r="AB258"/>
  <c r="K258"/>
  <c r="J258"/>
  <c r="AB257"/>
  <c r="AB256" s="1"/>
  <c r="L257"/>
  <c r="K257"/>
  <c r="J257"/>
  <c r="L256"/>
  <c r="K256"/>
  <c r="J256"/>
  <c r="AB255"/>
  <c r="AC255" s="1"/>
  <c r="K255"/>
  <c r="J255"/>
  <c r="AB254"/>
  <c r="AC254" s="1"/>
  <c r="K254"/>
  <c r="I254"/>
  <c r="F254"/>
  <c r="J254" s="1"/>
  <c r="AC253"/>
  <c r="AB253"/>
  <c r="K253"/>
  <c r="J253"/>
  <c r="AC252"/>
  <c r="AB252"/>
  <c r="K252"/>
  <c r="J252"/>
  <c r="AC251"/>
  <c r="AB251"/>
  <c r="K251"/>
  <c r="J251"/>
  <c r="BB250"/>
  <c r="AC250"/>
  <c r="AB250"/>
  <c r="K250"/>
  <c r="J250"/>
  <c r="AC249"/>
  <c r="AB249"/>
  <c r="K249"/>
  <c r="J249"/>
  <c r="AC248"/>
  <c r="AB248"/>
  <c r="K248"/>
  <c r="J248"/>
  <c r="AC247"/>
  <c r="AB247"/>
  <c r="K247"/>
  <c r="J247"/>
  <c r="AC246"/>
  <c r="AB246"/>
  <c r="K246"/>
  <c r="J246"/>
  <c r="BB245"/>
  <c r="AC245"/>
  <c r="AB245"/>
  <c r="K245"/>
  <c r="J245"/>
  <c r="BB244"/>
  <c r="AB244"/>
  <c r="AC244" s="1"/>
  <c r="K244"/>
  <c r="J244"/>
  <c r="BB243"/>
  <c r="AB243"/>
  <c r="AC243" s="1"/>
  <c r="K243"/>
  <c r="J243"/>
  <c r="AB242"/>
  <c r="AC242" s="1"/>
  <c r="J242"/>
  <c r="H242"/>
  <c r="K242" s="1"/>
  <c r="AC241"/>
  <c r="AB241"/>
  <c r="AB240" s="1"/>
  <c r="AB239" s="1"/>
  <c r="AB238" s="1"/>
  <c r="J241"/>
  <c r="I241"/>
  <c r="K241" s="1"/>
  <c r="L240"/>
  <c r="K240"/>
  <c r="J240"/>
  <c r="L239"/>
  <c r="L238" s="1"/>
  <c r="K239"/>
  <c r="J239"/>
  <c r="K238"/>
  <c r="J238"/>
  <c r="AC237"/>
  <c r="AB237"/>
  <c r="K237"/>
  <c r="J237"/>
  <c r="AC236"/>
  <c r="AB236"/>
  <c r="L236"/>
  <c r="K236"/>
  <c r="J236"/>
  <c r="K235"/>
  <c r="J235"/>
  <c r="AC234"/>
  <c r="AB234"/>
  <c r="L234"/>
  <c r="K234"/>
  <c r="J234"/>
  <c r="K233"/>
  <c r="J233"/>
  <c r="BC232"/>
  <c r="AB232"/>
  <c r="AB231" s="1"/>
  <c r="AB230" s="1"/>
  <c r="L231"/>
  <c r="K231"/>
  <c r="J231"/>
  <c r="L230"/>
  <c r="K230"/>
  <c r="J230"/>
  <c r="K229"/>
  <c r="J229"/>
  <c r="BB228"/>
  <c r="AB228"/>
  <c r="AC228" s="1"/>
  <c r="K228"/>
  <c r="J228"/>
  <c r="BB227"/>
  <c r="AB227"/>
  <c r="AC227" s="1"/>
  <c r="AC225" s="1"/>
  <c r="K227"/>
  <c r="J227"/>
  <c r="BB226"/>
  <c r="AC226"/>
  <c r="AB226"/>
  <c r="K226"/>
  <c r="J226"/>
  <c r="AB225"/>
  <c r="L225"/>
  <c r="K225"/>
  <c r="J225"/>
  <c r="BB224"/>
  <c r="AB224"/>
  <c r="AC224" s="1"/>
  <c r="K224"/>
  <c r="J224"/>
  <c r="BB223"/>
  <c r="AC223"/>
  <c r="AB223"/>
  <c r="K223"/>
  <c r="J223"/>
  <c r="BB222"/>
  <c r="AC222"/>
  <c r="AB222"/>
  <c r="K222"/>
  <c r="J222"/>
  <c r="BB221"/>
  <c r="AC221"/>
  <c r="AB221"/>
  <c r="K221"/>
  <c r="J221"/>
  <c r="BB220"/>
  <c r="AB220"/>
  <c r="AC220" s="1"/>
  <c r="K220"/>
  <c r="J220"/>
  <c r="AB219"/>
  <c r="AC219" s="1"/>
  <c r="AC218" s="1"/>
  <c r="AC217" s="1"/>
  <c r="K219"/>
  <c r="J219"/>
  <c r="AB218"/>
  <c r="AB217" s="1"/>
  <c r="L218"/>
  <c r="L217" s="1"/>
  <c r="K218"/>
  <c r="J218"/>
  <c r="K217"/>
  <c r="J217"/>
  <c r="K216"/>
  <c r="J216"/>
  <c r="AB215"/>
  <c r="AC215" s="1"/>
  <c r="K215"/>
  <c r="I215"/>
  <c r="F215"/>
  <c r="J215" s="1"/>
  <c r="BB214"/>
  <c r="AB214"/>
  <c r="AC214" s="1"/>
  <c r="J214"/>
  <c r="H214"/>
  <c r="I214" s="1"/>
  <c r="K214" s="1"/>
  <c r="BB213"/>
  <c r="AB213"/>
  <c r="AC213" s="1"/>
  <c r="K213"/>
  <c r="J213"/>
  <c r="BB212"/>
  <c r="AB212"/>
  <c r="AC212" s="1"/>
  <c r="K212"/>
  <c r="J212"/>
  <c r="BB211"/>
  <c r="AB211"/>
  <c r="AC211" s="1"/>
  <c r="K211"/>
  <c r="J211"/>
  <c r="BB210"/>
  <c r="AC210"/>
  <c r="AB210"/>
  <c r="K210"/>
  <c r="J210"/>
  <c r="AB209"/>
  <c r="L209"/>
  <c r="K209"/>
  <c r="J209"/>
  <c r="BB208"/>
  <c r="AB208"/>
  <c r="AC208" s="1"/>
  <c r="K208"/>
  <c r="J208"/>
  <c r="AB207"/>
  <c r="AC207" s="1"/>
  <c r="K207"/>
  <c r="J207"/>
  <c r="AB206"/>
  <c r="AC206" s="1"/>
  <c r="K206"/>
  <c r="J206"/>
  <c r="AB205"/>
  <c r="AB204" s="1"/>
  <c r="AB203" s="1"/>
  <c r="I205"/>
  <c r="K205" s="1"/>
  <c r="F205"/>
  <c r="J205" s="1"/>
  <c r="L204"/>
  <c r="K204"/>
  <c r="J204"/>
  <c r="L203"/>
  <c r="L202" s="1"/>
  <c r="K203"/>
  <c r="J203"/>
  <c r="K202"/>
  <c r="J202"/>
  <c r="K201"/>
  <c r="J201"/>
  <c r="K200"/>
  <c r="J200"/>
  <c r="AC199"/>
  <c r="AB199"/>
  <c r="K199"/>
  <c r="E199"/>
  <c r="J199" s="1"/>
  <c r="AC198"/>
  <c r="AB198"/>
  <c r="K198"/>
  <c r="J198"/>
  <c r="F198"/>
  <c r="AB197"/>
  <c r="AC197" s="1"/>
  <c r="K197"/>
  <c r="J197"/>
  <c r="AB196"/>
  <c r="AC196" s="1"/>
  <c r="K196"/>
  <c r="J196"/>
  <c r="AB195"/>
  <c r="AC195" s="1"/>
  <c r="K195"/>
  <c r="J195"/>
  <c r="AB194"/>
  <c r="AC194" s="1"/>
  <c r="K194"/>
  <c r="J194"/>
  <c r="AB193"/>
  <c r="AC193" s="1"/>
  <c r="K193"/>
  <c r="J193"/>
  <c r="AB192"/>
  <c r="AC192" s="1"/>
  <c r="K192"/>
  <c r="J192"/>
  <c r="AB191"/>
  <c r="AC191" s="1"/>
  <c r="K191"/>
  <c r="J191"/>
  <c r="BA190"/>
  <c r="AB190"/>
  <c r="K190"/>
  <c r="J190"/>
  <c r="AC189"/>
  <c r="AB189"/>
  <c r="K189"/>
  <c r="J189"/>
  <c r="AC188"/>
  <c r="AB188"/>
  <c r="K188"/>
  <c r="J188"/>
  <c r="AB187"/>
  <c r="AB186" s="1"/>
  <c r="L187"/>
  <c r="L186" s="1"/>
  <c r="L177" s="1"/>
  <c r="K187"/>
  <c r="J187"/>
  <c r="K186"/>
  <c r="J186"/>
  <c r="K185"/>
  <c r="J185"/>
  <c r="K184"/>
  <c r="J184"/>
  <c r="AC183"/>
  <c r="AB183"/>
  <c r="K183"/>
  <c r="J183"/>
  <c r="AC182"/>
  <c r="AB182"/>
  <c r="K182"/>
  <c r="J182"/>
  <c r="AB181"/>
  <c r="AC181" s="1"/>
  <c r="Q181"/>
  <c r="K181"/>
  <c r="J181"/>
  <c r="AB180"/>
  <c r="AC180" s="1"/>
  <c r="Q180"/>
  <c r="K180"/>
  <c r="J180"/>
  <c r="AB179"/>
  <c r="AC179" s="1"/>
  <c r="AC178" s="1"/>
  <c r="Q179"/>
  <c r="K179"/>
  <c r="J179"/>
  <c r="L178"/>
  <c r="K178"/>
  <c r="J178"/>
  <c r="K177"/>
  <c r="J177"/>
  <c r="AB176"/>
  <c r="AC176" s="1"/>
  <c r="K176"/>
  <c r="J176"/>
  <c r="AB175"/>
  <c r="AC175" s="1"/>
  <c r="AC174" s="1"/>
  <c r="K175"/>
  <c r="J175"/>
  <c r="AB174"/>
  <c r="L174"/>
  <c r="K174"/>
  <c r="J174"/>
  <c r="K173"/>
  <c r="J173"/>
  <c r="BA172"/>
  <c r="AB172"/>
  <c r="AC172" s="1"/>
  <c r="BA171"/>
  <c r="AB171"/>
  <c r="AC171" s="1"/>
  <c r="K171"/>
  <c r="I171"/>
  <c r="F171"/>
  <c r="J171" s="1"/>
  <c r="BB170"/>
  <c r="AB170"/>
  <c r="AC170" s="1"/>
  <c r="K170"/>
  <c r="J170"/>
  <c r="BB169"/>
  <c r="AB169"/>
  <c r="AC169" s="1"/>
  <c r="K169"/>
  <c r="J169"/>
  <c r="AB168"/>
  <c r="AC168" s="1"/>
  <c r="K168"/>
  <c r="J168"/>
  <c r="AB167"/>
  <c r="AC167" s="1"/>
  <c r="K167"/>
  <c r="F167"/>
  <c r="J167" s="1"/>
  <c r="BA166"/>
  <c r="AC166"/>
  <c r="AB166"/>
  <c r="K166"/>
  <c r="J166"/>
  <c r="I166"/>
  <c r="F166"/>
  <c r="BA165"/>
  <c r="AC165"/>
  <c r="AB165"/>
  <c r="J165"/>
  <c r="I165"/>
  <c r="K165" s="1"/>
  <c r="F165"/>
  <c r="BA164"/>
  <c r="AB164"/>
  <c r="AB163" s="1"/>
  <c r="AB162" s="1"/>
  <c r="AB159" s="1"/>
  <c r="I164"/>
  <c r="K164" s="1"/>
  <c r="F164"/>
  <c r="J164" s="1"/>
  <c r="L163"/>
  <c r="K163"/>
  <c r="J163"/>
  <c r="L162"/>
  <c r="L159" s="1"/>
  <c r="K162"/>
  <c r="J162"/>
  <c r="K161"/>
  <c r="J161"/>
  <c r="K160"/>
  <c r="J160"/>
  <c r="K159"/>
  <c r="J159"/>
  <c r="AC158"/>
  <c r="AB158"/>
  <c r="K158"/>
  <c r="J158"/>
  <c r="AC157"/>
  <c r="AB157"/>
  <c r="K157"/>
  <c r="J157"/>
  <c r="AC156"/>
  <c r="AB156"/>
  <c r="K156"/>
  <c r="J156"/>
  <c r="AC155"/>
  <c r="AB155"/>
  <c r="K155"/>
  <c r="J155"/>
  <c r="AC154"/>
  <c r="AB154"/>
  <c r="K154"/>
  <c r="J154"/>
  <c r="AC153"/>
  <c r="AB153"/>
  <c r="L153"/>
  <c r="K153"/>
  <c r="J153"/>
  <c r="AC152"/>
  <c r="AB152"/>
  <c r="K152"/>
  <c r="J152"/>
  <c r="AC151"/>
  <c r="AB151"/>
  <c r="K151"/>
  <c r="J151"/>
  <c r="AC150"/>
  <c r="AB150"/>
  <c r="K150"/>
  <c r="J150"/>
  <c r="AC149"/>
  <c r="AB149"/>
  <c r="K149"/>
  <c r="J149"/>
  <c r="AC148"/>
  <c r="AB148"/>
  <c r="K148"/>
  <c r="J148"/>
  <c r="AC147"/>
  <c r="AB147"/>
  <c r="K147"/>
  <c r="J147"/>
  <c r="AC146"/>
  <c r="AB146"/>
  <c r="K146"/>
  <c r="J146"/>
  <c r="AC145"/>
  <c r="AB145"/>
  <c r="K145"/>
  <c r="J145"/>
  <c r="AC144"/>
  <c r="AB144"/>
  <c r="K144"/>
  <c r="J144"/>
  <c r="AC143"/>
  <c r="AB143"/>
  <c r="K143"/>
  <c r="J143"/>
  <c r="AC142"/>
  <c r="AB142"/>
  <c r="AB141"/>
  <c r="AC141" s="1"/>
  <c r="AC140" s="1"/>
  <c r="AC139" s="1"/>
  <c r="K141"/>
  <c r="J141"/>
  <c r="AB140"/>
  <c r="L140"/>
  <c r="L139" s="1"/>
  <c r="K140"/>
  <c r="J140"/>
  <c r="AB139"/>
  <c r="K139"/>
  <c r="J139"/>
  <c r="K138"/>
  <c r="J138"/>
  <c r="L137"/>
  <c r="AB137" s="1"/>
  <c r="K136"/>
  <c r="J136"/>
  <c r="K135"/>
  <c r="J135"/>
  <c r="K134"/>
  <c r="J134"/>
  <c r="K133"/>
  <c r="J133"/>
  <c r="AB132"/>
  <c r="AC132" s="1"/>
  <c r="K132"/>
  <c r="J132"/>
  <c r="AB131"/>
  <c r="AC131" s="1"/>
  <c r="K131"/>
  <c r="J131"/>
  <c r="AB130"/>
  <c r="AC130" s="1"/>
  <c r="I130"/>
  <c r="K130" s="1"/>
  <c r="F130"/>
  <c r="J130" s="1"/>
  <c r="AC129"/>
  <c r="AB129"/>
  <c r="K129"/>
  <c r="J129"/>
  <c r="BC128"/>
  <c r="AB128"/>
  <c r="AC128" s="1"/>
  <c r="K128"/>
  <c r="J128"/>
  <c r="BC127"/>
  <c r="AC127"/>
  <c r="AB127"/>
  <c r="K127"/>
  <c r="J127"/>
  <c r="AC126"/>
  <c r="AB126"/>
  <c r="K126"/>
  <c r="J126"/>
  <c r="AC125"/>
  <c r="AB125"/>
  <c r="K125"/>
  <c r="J125"/>
  <c r="AB124"/>
  <c r="AB123" s="1"/>
  <c r="L124"/>
  <c r="K124"/>
  <c r="J124"/>
  <c r="L123"/>
  <c r="K123"/>
  <c r="J123"/>
  <c r="K122"/>
  <c r="J122"/>
  <c r="AC121"/>
  <c r="AB121"/>
  <c r="I121"/>
  <c r="K121" s="1"/>
  <c r="F121"/>
  <c r="J121" s="1"/>
  <c r="AC120"/>
  <c r="AB120"/>
  <c r="K120"/>
  <c r="J120"/>
  <c r="AC119"/>
  <c r="AB119"/>
  <c r="K119"/>
  <c r="J119"/>
  <c r="BB118"/>
  <c r="AB118"/>
  <c r="AC118" s="1"/>
  <c r="K118"/>
  <c r="J118"/>
  <c r="AB117"/>
  <c r="AC117" s="1"/>
  <c r="K117"/>
  <c r="J117"/>
  <c r="AB116"/>
  <c r="AC116" s="1"/>
  <c r="K116"/>
  <c r="J116"/>
  <c r="AB115"/>
  <c r="AB114" s="1"/>
  <c r="L115"/>
  <c r="L114" s="1"/>
  <c r="K115"/>
  <c r="J115"/>
  <c r="K114"/>
  <c r="J114"/>
  <c r="K113"/>
  <c r="J113"/>
  <c r="K112"/>
  <c r="J112"/>
  <c r="K111"/>
  <c r="J111"/>
  <c r="K110"/>
  <c r="J110"/>
  <c r="AC109"/>
  <c r="AB109"/>
  <c r="K109"/>
  <c r="J109"/>
  <c r="AC108"/>
  <c r="AB108"/>
  <c r="K108"/>
  <c r="J108"/>
  <c r="AC107"/>
  <c r="AB107"/>
  <c r="K107"/>
  <c r="J107"/>
  <c r="AC106"/>
  <c r="AB106"/>
  <c r="K106"/>
  <c r="J106"/>
  <c r="AC105"/>
  <c r="AB105"/>
  <c r="K105"/>
  <c r="J105"/>
  <c r="AC104"/>
  <c r="AC102" s="1"/>
  <c r="AC101" s="1"/>
  <c r="AC98" s="1"/>
  <c r="AB104"/>
  <c r="K104"/>
  <c r="J104"/>
  <c r="AB103"/>
  <c r="K103"/>
  <c r="J103"/>
  <c r="AB102"/>
  <c r="AB101" s="1"/>
  <c r="AB98" s="1"/>
  <c r="L102"/>
  <c r="L101" s="1"/>
  <c r="L98" s="1"/>
  <c r="K102"/>
  <c r="J102"/>
  <c r="K101"/>
  <c r="J101"/>
  <c r="K100"/>
  <c r="J100"/>
  <c r="K99"/>
  <c r="J99"/>
  <c r="K98"/>
  <c r="J98"/>
  <c r="BA97"/>
  <c r="AB97"/>
  <c r="AC97" s="1"/>
  <c r="K97"/>
  <c r="J97"/>
  <c r="BA96"/>
  <c r="AC96"/>
  <c r="AB96"/>
  <c r="AB93" s="1"/>
  <c r="K96"/>
  <c r="J96"/>
  <c r="BA95"/>
  <c r="AC95"/>
  <c r="AB95"/>
  <c r="K95"/>
  <c r="J95"/>
  <c r="BA94"/>
  <c r="AC94"/>
  <c r="AB94"/>
  <c r="K94"/>
  <c r="J94"/>
  <c r="L93"/>
  <c r="L90" s="1"/>
  <c r="L87" s="1"/>
  <c r="K93"/>
  <c r="J93"/>
  <c r="K92"/>
  <c r="J92"/>
  <c r="K91"/>
  <c r="J91"/>
  <c r="AB90"/>
  <c r="K90"/>
  <c r="J90"/>
  <c r="K89"/>
  <c r="J89"/>
  <c r="K88"/>
  <c r="J88"/>
  <c r="AB87"/>
  <c r="K87"/>
  <c r="J87"/>
  <c r="AC86"/>
  <c r="AB86"/>
  <c r="K86"/>
  <c r="J86"/>
  <c r="AC85"/>
  <c r="AB85"/>
  <c r="K85"/>
  <c r="J85"/>
  <c r="AC84"/>
  <c r="AB84"/>
  <c r="K84"/>
  <c r="J84"/>
  <c r="AC83"/>
  <c r="AB83"/>
  <c r="K83"/>
  <c r="J83"/>
  <c r="AC82"/>
  <c r="AB82"/>
  <c r="K82"/>
  <c r="J82"/>
  <c r="AC81"/>
  <c r="AB81"/>
  <c r="K81"/>
  <c r="J81"/>
  <c r="AC80"/>
  <c r="AB80"/>
  <c r="K80"/>
  <c r="J80"/>
  <c r="AC79"/>
  <c r="AB79"/>
  <c r="K79"/>
  <c r="J79"/>
  <c r="AC78"/>
  <c r="AB78"/>
  <c r="K78"/>
  <c r="J78"/>
  <c r="AC77"/>
  <c r="AB77"/>
  <c r="K77"/>
  <c r="J77"/>
  <c r="AC76"/>
  <c r="AB76"/>
  <c r="K76"/>
  <c r="J76"/>
  <c r="AC75"/>
  <c r="AB75"/>
  <c r="K75"/>
  <c r="J75"/>
  <c r="AC74"/>
  <c r="AB74"/>
  <c r="K74"/>
  <c r="J74"/>
  <c r="AC73"/>
  <c r="AC71" s="1"/>
  <c r="AB73"/>
  <c r="L73"/>
  <c r="K73"/>
  <c r="J73"/>
  <c r="K72"/>
  <c r="J72"/>
  <c r="AB71"/>
  <c r="L71"/>
  <c r="K71"/>
  <c r="J71"/>
  <c r="K70"/>
  <c r="J70"/>
  <c r="Q69"/>
  <c r="L69"/>
  <c r="AB69" s="1"/>
  <c r="AC69" s="1"/>
  <c r="K69"/>
  <c r="J69"/>
  <c r="AC68"/>
  <c r="AB68"/>
  <c r="AB67" s="1"/>
  <c r="AB66" s="1"/>
  <c r="Q68"/>
  <c r="L68"/>
  <c r="K68"/>
  <c r="J68"/>
  <c r="L67"/>
  <c r="L66" s="1"/>
  <c r="K65"/>
  <c r="J65"/>
  <c r="AB64"/>
  <c r="AC64" s="1"/>
  <c r="AC63" s="1"/>
  <c r="K64"/>
  <c r="J64"/>
  <c r="L63"/>
  <c r="K63"/>
  <c r="J63"/>
  <c r="AB62"/>
  <c r="AC62" s="1"/>
  <c r="K62"/>
  <c r="J62"/>
  <c r="AB61"/>
  <c r="AC61" s="1"/>
  <c r="K61"/>
  <c r="J61"/>
  <c r="AB60"/>
  <c r="AC60" s="1"/>
  <c r="K60"/>
  <c r="J60"/>
  <c r="AB59"/>
  <c r="AC59" s="1"/>
  <c r="K59"/>
  <c r="J59"/>
  <c r="BA58"/>
  <c r="AB58"/>
  <c r="AC58" s="1"/>
  <c r="K58"/>
  <c r="J58"/>
  <c r="AB57"/>
  <c r="AC57" s="1"/>
  <c r="K57"/>
  <c r="J57"/>
  <c r="AB56"/>
  <c r="AB55" s="1"/>
  <c r="AB52" s="1"/>
  <c r="L56"/>
  <c r="L55" s="1"/>
  <c r="L52" s="1"/>
  <c r="K56"/>
  <c r="J56"/>
  <c r="K55"/>
  <c r="J55"/>
  <c r="K54"/>
  <c r="J54"/>
  <c r="K53"/>
  <c r="J53"/>
  <c r="K52"/>
  <c r="J52"/>
  <c r="AB51"/>
  <c r="AC51" s="1"/>
  <c r="K51"/>
  <c r="J51"/>
  <c r="AB50"/>
  <c r="AC50" s="1"/>
  <c r="K50"/>
  <c r="J50"/>
  <c r="AB49"/>
  <c r="AC49" s="1"/>
  <c r="K49"/>
  <c r="J49"/>
  <c r="AB48"/>
  <c r="L48"/>
  <c r="K48"/>
  <c r="J48"/>
  <c r="AB47"/>
  <c r="AC47" s="1"/>
  <c r="L47"/>
  <c r="J47"/>
  <c r="H47"/>
  <c r="K47" s="1"/>
  <c r="L46"/>
  <c r="L44" s="1"/>
  <c r="L43" s="1"/>
  <c r="J46"/>
  <c r="AB45"/>
  <c r="AC45" s="1"/>
  <c r="K45"/>
  <c r="J45"/>
  <c r="K44"/>
  <c r="J44"/>
  <c r="K43"/>
  <c r="J43"/>
  <c r="K42"/>
  <c r="J42"/>
  <c r="AB41"/>
  <c r="AC41" s="1"/>
  <c r="AC40" s="1"/>
  <c r="AC39" s="1"/>
  <c r="K41"/>
  <c r="J41"/>
  <c r="L40"/>
  <c r="K40"/>
  <c r="J40"/>
  <c r="L39"/>
  <c r="K39"/>
  <c r="J39"/>
  <c r="BA38"/>
  <c r="AB38"/>
  <c r="AC38" s="1"/>
  <c r="K38"/>
  <c r="J38"/>
  <c r="BA37"/>
  <c r="AB37"/>
  <c r="AC37" s="1"/>
  <c r="K37"/>
  <c r="J37"/>
  <c r="BA36"/>
  <c r="AC36"/>
  <c r="AB36"/>
  <c r="K36"/>
  <c r="J36"/>
  <c r="BA35"/>
  <c r="AB35"/>
  <c r="AC35" s="1"/>
  <c r="AC34" s="1"/>
  <c r="K35"/>
  <c r="J35"/>
  <c r="L34"/>
  <c r="K34"/>
  <c r="J34"/>
  <c r="K33"/>
  <c r="J33"/>
  <c r="BA32"/>
  <c r="AB32"/>
  <c r="AC32" s="1"/>
  <c r="K32"/>
  <c r="J32"/>
  <c r="BA31"/>
  <c r="AC31"/>
  <c r="AB31"/>
  <c r="K31"/>
  <c r="J31"/>
  <c r="BA30"/>
  <c r="AB30"/>
  <c r="AC30" s="1"/>
  <c r="K30"/>
  <c r="J30"/>
  <c r="BA29"/>
  <c r="AC29"/>
  <c r="AB29"/>
  <c r="K29"/>
  <c r="J29"/>
  <c r="BA28"/>
  <c r="AB28"/>
  <c r="AC28" s="1"/>
  <c r="K28"/>
  <c r="J28"/>
  <c r="BA27"/>
  <c r="AC27"/>
  <c r="AB27"/>
  <c r="K27"/>
  <c r="J27"/>
  <c r="BA26"/>
  <c r="AB26"/>
  <c r="AC26" s="1"/>
  <c r="K26"/>
  <c r="J26"/>
  <c r="BA25"/>
  <c r="AC25"/>
  <c r="AB25"/>
  <c r="K25"/>
  <c r="J25"/>
  <c r="BA24"/>
  <c r="AB24"/>
  <c r="AC24" s="1"/>
  <c r="K24"/>
  <c r="J24"/>
  <c r="BA23"/>
  <c r="AC23"/>
  <c r="AB23"/>
  <c r="K23"/>
  <c r="J23"/>
  <c r="AC22"/>
  <c r="AB22"/>
  <c r="K22"/>
  <c r="J22"/>
  <c r="BB21"/>
  <c r="AB21"/>
  <c r="AC21" s="1"/>
  <c r="K21"/>
  <c r="J21"/>
  <c r="BB20"/>
  <c r="AC20"/>
  <c r="AB20"/>
  <c r="K20"/>
  <c r="J20"/>
  <c r="AC19"/>
  <c r="AB19"/>
  <c r="K19"/>
  <c r="J19"/>
  <c r="AC18"/>
  <c r="AB18"/>
  <c r="K18"/>
  <c r="J18"/>
  <c r="AC17"/>
  <c r="AB17"/>
  <c r="K17"/>
  <c r="J17"/>
  <c r="L16"/>
  <c r="K16"/>
  <c r="J16"/>
  <c r="L15"/>
  <c r="K15"/>
  <c r="J15"/>
  <c r="K14"/>
  <c r="J14"/>
  <c r="AC13"/>
  <c r="AB13"/>
  <c r="K13"/>
  <c r="J13"/>
  <c r="AC12"/>
  <c r="AB12"/>
  <c r="K12"/>
  <c r="J12"/>
  <c r="AC11"/>
  <c r="AC10" s="1"/>
  <c r="AC9" s="1"/>
  <c r="AB11"/>
  <c r="K11"/>
  <c r="J11"/>
  <c r="AB10"/>
  <c r="L10"/>
  <c r="AB9"/>
  <c r="L9"/>
  <c r="L7"/>
  <c r="X59" i="10" l="1"/>
  <c r="X76"/>
  <c r="X84"/>
  <c r="R6"/>
  <c r="R5" s="1"/>
  <c r="S7"/>
  <c r="X23"/>
  <c r="X43"/>
  <c r="X5" s="1"/>
  <c r="X72"/>
  <c r="Q59"/>
  <c r="Q23"/>
  <c r="Q68"/>
  <c r="Q76"/>
  <c r="Q19"/>
  <c r="Q5" s="1"/>
  <c r="Q72"/>
  <c r="AB7" i="12"/>
  <c r="AC48"/>
  <c r="AC67"/>
  <c r="AC66" s="1"/>
  <c r="AC16"/>
  <c r="AC15" s="1"/>
  <c r="AC7" s="1"/>
  <c r="AC56"/>
  <c r="AC55" s="1"/>
  <c r="AC52" s="1"/>
  <c r="AB34"/>
  <c r="I46"/>
  <c r="K46" s="1"/>
  <c r="AB46"/>
  <c r="AC286"/>
  <c r="AC426"/>
  <c r="AB16"/>
  <c r="AB15" s="1"/>
  <c r="AC93"/>
  <c r="AC90" s="1"/>
  <c r="AC87" s="1"/>
  <c r="AC187"/>
  <c r="AC186" s="1"/>
  <c r="AC177" s="1"/>
  <c r="AC209"/>
  <c r="AC240"/>
  <c r="AC239" s="1"/>
  <c r="AC238" s="1"/>
  <c r="AC297"/>
  <c r="AB312"/>
  <c r="AB309" s="1"/>
  <c r="AC336"/>
  <c r="AB347"/>
  <c r="AC370"/>
  <c r="AC438"/>
  <c r="AC437" s="1"/>
  <c r="AB40"/>
  <c r="AB39" s="1"/>
  <c r="AC137"/>
  <c r="AC136" s="1"/>
  <c r="AC135" s="1"/>
  <c r="AB136"/>
  <c r="AB135" s="1"/>
  <c r="AB112" s="1"/>
  <c r="AC331"/>
  <c r="AC115"/>
  <c r="AC114" s="1"/>
  <c r="AC124"/>
  <c r="AC123" s="1"/>
  <c r="AC112" s="1"/>
  <c r="AB202"/>
  <c r="AC362"/>
  <c r="AC396"/>
  <c r="AC395" s="1"/>
  <c r="AC394" s="1"/>
  <c r="L136"/>
  <c r="L135" s="1"/>
  <c r="L112" s="1"/>
  <c r="L6" s="1"/>
  <c r="AC232"/>
  <c r="AC231" s="1"/>
  <c r="AC230" s="1"/>
  <c r="AC277"/>
  <c r="AC273" s="1"/>
  <c r="AB322"/>
  <c r="AC164"/>
  <c r="AC163" s="1"/>
  <c r="AC162" s="1"/>
  <c r="AC159" s="1"/>
  <c r="AB178"/>
  <c r="AB177" s="1"/>
  <c r="AB428"/>
  <c r="AB427" s="1"/>
  <c r="AB426" s="1"/>
  <c r="AC205"/>
  <c r="AC204" s="1"/>
  <c r="AB276"/>
  <c r="AB280"/>
  <c r="P89" i="15"/>
  <c r="P88"/>
  <c r="K88"/>
  <c r="J88"/>
  <c r="H88"/>
  <c r="P87"/>
  <c r="P86"/>
  <c r="P85"/>
  <c r="P84"/>
  <c r="P83"/>
  <c r="P82"/>
  <c r="M82"/>
  <c r="L82"/>
  <c r="L71" s="1"/>
  <c r="M71" s="1"/>
  <c r="H82"/>
  <c r="P81"/>
  <c r="P80"/>
  <c r="P79"/>
  <c r="P78"/>
  <c r="P77"/>
  <c r="K77"/>
  <c r="J77"/>
  <c r="H77"/>
  <c r="P76"/>
  <c r="P75" s="1"/>
  <c r="P71" s="1"/>
  <c r="K75"/>
  <c r="J75"/>
  <c r="H75"/>
  <c r="P74"/>
  <c r="P73"/>
  <c r="P72"/>
  <c r="K72"/>
  <c r="J72"/>
  <c r="H72"/>
  <c r="J71"/>
  <c r="K71" s="1"/>
  <c r="H71"/>
  <c r="P70"/>
  <c r="P69"/>
  <c r="P68"/>
  <c r="P67"/>
  <c r="M67"/>
  <c r="L67"/>
  <c r="K67"/>
  <c r="J67"/>
  <c r="H67"/>
  <c r="P66"/>
  <c r="P65"/>
  <c r="P64"/>
  <c r="P63" s="1"/>
  <c r="K63"/>
  <c r="J63"/>
  <c r="H63"/>
  <c r="P62"/>
  <c r="P61"/>
  <c r="P60"/>
  <c r="P59"/>
  <c r="P58"/>
  <c r="P57"/>
  <c r="P56"/>
  <c r="P55"/>
  <c r="P54"/>
  <c r="P53"/>
  <c r="P52"/>
  <c r="P51"/>
  <c r="P50"/>
  <c r="P49"/>
  <c r="P48"/>
  <c r="P47"/>
  <c r="P44" s="1"/>
  <c r="P46"/>
  <c r="P45"/>
  <c r="M44"/>
  <c r="L44"/>
  <c r="K44"/>
  <c r="J44"/>
  <c r="H44"/>
  <c r="P43"/>
  <c r="P42"/>
  <c r="P41"/>
  <c r="P40"/>
  <c r="K40"/>
  <c r="J40"/>
  <c r="H40"/>
  <c r="P39"/>
  <c r="P36" s="1"/>
  <c r="P38"/>
  <c r="P37"/>
  <c r="K36"/>
  <c r="J36"/>
  <c r="H36"/>
  <c r="P35"/>
  <c r="P34"/>
  <c r="P33" s="1"/>
  <c r="K33"/>
  <c r="J33"/>
  <c r="H33"/>
  <c r="H7" s="1"/>
  <c r="H6" s="1"/>
  <c r="P32"/>
  <c r="P31"/>
  <c r="K31"/>
  <c r="J31"/>
  <c r="H31"/>
  <c r="P30"/>
  <c r="P29"/>
  <c r="P28"/>
  <c r="P26" s="1"/>
  <c r="P27"/>
  <c r="O26"/>
  <c r="N26"/>
  <c r="N7" s="1"/>
  <c r="K26"/>
  <c r="J26"/>
  <c r="H26"/>
  <c r="P25"/>
  <c r="P22" s="1"/>
  <c r="P24"/>
  <c r="P23"/>
  <c r="K22"/>
  <c r="J22"/>
  <c r="H22"/>
  <c r="P21"/>
  <c r="P20"/>
  <c r="P18" s="1"/>
  <c r="P19"/>
  <c r="L18"/>
  <c r="K18"/>
  <c r="J18"/>
  <c r="H18"/>
  <c r="P17"/>
  <c r="P16"/>
  <c r="P15" s="1"/>
  <c r="K15"/>
  <c r="J15"/>
  <c r="H15"/>
  <c r="P14"/>
  <c r="P13" s="1"/>
  <c r="K13"/>
  <c r="J13"/>
  <c r="J7" s="1"/>
  <c r="H13"/>
  <c r="P12"/>
  <c r="P11"/>
  <c r="K11"/>
  <c r="J11"/>
  <c r="H11"/>
  <c r="P10"/>
  <c r="P9"/>
  <c r="P8" s="1"/>
  <c r="L8"/>
  <c r="H8"/>
  <c r="L7"/>
  <c r="M7" s="1"/>
  <c r="T7" i="10" l="1"/>
  <c r="S6"/>
  <c r="S5" s="1"/>
  <c r="AB44" i="12"/>
  <c r="AB43" s="1"/>
  <c r="AC46"/>
  <c r="AC44" s="1"/>
  <c r="AC43" s="1"/>
  <c r="AC361"/>
  <c r="AC347" s="1"/>
  <c r="AC203"/>
  <c r="AC202" s="1"/>
  <c r="AC6"/>
  <c r="P7" i="15"/>
  <c r="P6" s="1"/>
  <c r="J6"/>
  <c r="K7"/>
  <c r="K6" s="1"/>
  <c r="N6"/>
  <c r="O6" s="1"/>
  <c r="O7"/>
  <c r="L6"/>
  <c r="M6" s="1"/>
  <c r="U7" i="10" l="1"/>
  <c r="T6"/>
  <c r="T5" s="1"/>
  <c r="H22" i="11"/>
  <c r="F22" s="1"/>
  <c r="C22"/>
  <c r="E22" s="1"/>
  <c r="J22" s="1"/>
  <c r="H21"/>
  <c r="F21" s="1"/>
  <c r="C21"/>
  <c r="E21" s="1"/>
  <c r="J21" s="1"/>
  <c r="H20"/>
  <c r="F20" s="1"/>
  <c r="C20"/>
  <c r="E20" s="1"/>
  <c r="J20" s="1"/>
  <c r="H19"/>
  <c r="F19"/>
  <c r="C19"/>
  <c r="E19" s="1"/>
  <c r="J19" s="1"/>
  <c r="H18"/>
  <c r="F18" s="1"/>
  <c r="C18"/>
  <c r="E18" s="1"/>
  <c r="J18" s="1"/>
  <c r="H17"/>
  <c r="F17" s="1"/>
  <c r="C17"/>
  <c r="E17" s="1"/>
  <c r="J17" s="1"/>
  <c r="H16"/>
  <c r="F16" s="1"/>
  <c r="C16"/>
  <c r="E16" s="1"/>
  <c r="J16" s="1"/>
  <c r="H15"/>
  <c r="F15" s="1"/>
  <c r="C15"/>
  <c r="E15" s="1"/>
  <c r="J15" s="1"/>
  <c r="H14"/>
  <c r="F14" s="1"/>
  <c r="C14"/>
  <c r="E14" s="1"/>
  <c r="J14" s="1"/>
  <c r="H13"/>
  <c r="F13" s="1"/>
  <c r="C13"/>
  <c r="E13" s="1"/>
  <c r="J13" s="1"/>
  <c r="H12"/>
  <c r="F12" s="1"/>
  <c r="C12"/>
  <c r="E12" s="1"/>
  <c r="J12" s="1"/>
  <c r="H11"/>
  <c r="F11"/>
  <c r="C11"/>
  <c r="E11" s="1"/>
  <c r="J11" s="1"/>
  <c r="H10"/>
  <c r="C10"/>
  <c r="E10" s="1"/>
  <c r="J10" s="1"/>
  <c r="H9"/>
  <c r="F9" s="1"/>
  <c r="C9"/>
  <c r="E9" s="1"/>
  <c r="J9" s="1"/>
  <c r="F8"/>
  <c r="C8"/>
  <c r="E8" s="1"/>
  <c r="I7"/>
  <c r="G7"/>
  <c r="D7"/>
  <c r="B7"/>
  <c r="H7" l="1"/>
  <c r="C7"/>
  <c r="V7" i="10"/>
  <c r="U6"/>
  <c r="U5" s="1"/>
  <c r="J8" i="11"/>
  <c r="J7" s="1"/>
  <c r="E7"/>
  <c r="F10"/>
  <c r="F7" s="1"/>
  <c r="V6" i="10" l="1"/>
  <c r="V5" s="1"/>
  <c r="W7"/>
  <c r="W6" s="1"/>
  <c r="W5" s="1"/>
  <c r="F4" i="7"/>
  <c r="G4" l="1"/>
  <c r="M142" i="6" l="1"/>
  <c r="M127"/>
  <c r="M123"/>
  <c r="M119"/>
  <c r="M108"/>
  <c r="M99"/>
  <c r="M81"/>
  <c r="M64"/>
  <c r="M38"/>
  <c r="M23"/>
  <c r="M21"/>
  <c r="M17"/>
  <c r="M5"/>
  <c r="M4" s="1"/>
</calcChain>
</file>

<file path=xl/sharedStrings.xml><?xml version="1.0" encoding="utf-8"?>
<sst xmlns="http://schemas.openxmlformats.org/spreadsheetml/2006/main" count="10802" uniqueCount="2800">
  <si>
    <t>序号</t>
  </si>
  <si>
    <t>设备安装位置桩号</t>
  </si>
  <si>
    <t>设备类型</t>
  </si>
  <si>
    <t>生产厂家</t>
  </si>
  <si>
    <t>石英式</t>
  </si>
  <si>
    <t>南京苏河</t>
  </si>
  <si>
    <t>广东聚杰</t>
  </si>
  <si>
    <t>弯板式</t>
  </si>
  <si>
    <t>北京明志远</t>
  </si>
  <si>
    <t>苏科畅联</t>
  </si>
  <si>
    <t>平板式</t>
  </si>
  <si>
    <t>北京盘天</t>
  </si>
  <si>
    <t>海德威</t>
  </si>
  <si>
    <t>湖南腾宇</t>
  </si>
  <si>
    <t>深圳亿维</t>
  </si>
  <si>
    <t>湖南湘皖</t>
  </si>
  <si>
    <t>奇石缘</t>
  </si>
  <si>
    <t>窄条式</t>
  </si>
  <si>
    <t>合肥正茂</t>
  </si>
  <si>
    <t>进口石英</t>
  </si>
  <si>
    <t>广州新流向</t>
  </si>
  <si>
    <t>成都成保</t>
  </si>
  <si>
    <t>宁波柯力</t>
  </si>
  <si>
    <t>中储桓科</t>
  </si>
  <si>
    <t>亿海兰特</t>
  </si>
  <si>
    <t>长海科技</t>
  </si>
  <si>
    <t>重庆道成</t>
  </si>
  <si>
    <t>怀化新大地</t>
  </si>
  <si>
    <t>徐州西尼科</t>
  </si>
  <si>
    <t>海登威</t>
  </si>
  <si>
    <t>市州</t>
    <phoneticPr fontId="1" type="noConversion"/>
  </si>
  <si>
    <t>县市区</t>
    <phoneticPr fontId="1" type="noConversion"/>
  </si>
  <si>
    <t>市州</t>
  </si>
  <si>
    <t>超限检测站名称</t>
  </si>
  <si>
    <t>位置桩号</t>
  </si>
  <si>
    <t>√</t>
  </si>
  <si>
    <t>益阳市</t>
  </si>
  <si>
    <t>邵阳市</t>
  </si>
  <si>
    <t>岳阳市</t>
    <phoneticPr fontId="1" type="noConversion"/>
  </si>
  <si>
    <t>设备传感器</t>
  </si>
  <si>
    <t>智能抓拍</t>
  </si>
  <si>
    <t>超限发布</t>
  </si>
  <si>
    <t>是否有证</t>
    <phoneticPr fontId="1" type="noConversion"/>
  </si>
  <si>
    <t>设备控制箱</t>
    <phoneticPr fontId="1" type="noConversion"/>
  </si>
  <si>
    <t>站(县)联网</t>
    <phoneticPr fontId="1" type="noConversion"/>
  </si>
  <si>
    <t>益阳</t>
  </si>
  <si>
    <t>郑州衡量</t>
    <phoneticPr fontId="1" type="noConversion"/>
  </si>
  <si>
    <t>否</t>
    <phoneticPr fontId="1" type="noConversion"/>
  </si>
  <si>
    <t>长沙县</t>
    <phoneticPr fontId="1" type="noConversion"/>
  </si>
  <si>
    <t>望城区</t>
    <phoneticPr fontId="1" type="noConversion"/>
  </si>
  <si>
    <t>浏阳市</t>
    <phoneticPr fontId="1" type="noConversion"/>
  </si>
  <si>
    <t>否</t>
    <phoneticPr fontId="1" type="noConversion"/>
  </si>
  <si>
    <t>浏阳市</t>
    <phoneticPr fontId="1" type="noConversion"/>
  </si>
  <si>
    <t>宁乡市</t>
    <phoneticPr fontId="1" type="noConversion"/>
  </si>
  <si>
    <t>湘潭</t>
    <phoneticPr fontId="1" type="noConversion"/>
  </si>
  <si>
    <t>湘潭县</t>
    <phoneticPr fontId="1" type="noConversion"/>
  </si>
  <si>
    <t>衡阳</t>
    <phoneticPr fontId="1" type="noConversion"/>
  </si>
  <si>
    <t>衡南县</t>
    <phoneticPr fontId="1" type="noConversion"/>
  </si>
  <si>
    <t>衡阳县</t>
    <phoneticPr fontId="1" type="noConversion"/>
  </si>
  <si>
    <t>双向</t>
    <phoneticPr fontId="1" type="noConversion"/>
  </si>
  <si>
    <t>衡东县</t>
    <phoneticPr fontId="1" type="noConversion"/>
  </si>
  <si>
    <t>常宁市</t>
    <phoneticPr fontId="1" type="noConversion"/>
  </si>
  <si>
    <t>否</t>
    <phoneticPr fontId="1" type="noConversion"/>
  </si>
  <si>
    <t>衡阳</t>
    <phoneticPr fontId="1" type="noConversion"/>
  </si>
  <si>
    <t>常宁市</t>
    <phoneticPr fontId="1" type="noConversion"/>
  </si>
  <si>
    <t>祁东县</t>
    <phoneticPr fontId="1" type="noConversion"/>
  </si>
  <si>
    <t>衡阳</t>
    <phoneticPr fontId="1" type="noConversion"/>
  </si>
  <si>
    <t>衡山县</t>
    <phoneticPr fontId="1" type="noConversion"/>
  </si>
  <si>
    <t>耒阳市</t>
    <phoneticPr fontId="1" type="noConversion"/>
  </si>
  <si>
    <t>耒阳市</t>
    <phoneticPr fontId="1" type="noConversion"/>
  </si>
  <si>
    <t>邵阳</t>
    <phoneticPr fontId="1" type="noConversion"/>
  </si>
  <si>
    <t>绥宁县</t>
    <phoneticPr fontId="1" type="noConversion"/>
  </si>
  <si>
    <t>邵阳</t>
    <phoneticPr fontId="1" type="noConversion"/>
  </si>
  <si>
    <t>隆回县</t>
    <phoneticPr fontId="1" type="noConversion"/>
  </si>
  <si>
    <t>邵东县</t>
    <phoneticPr fontId="1" type="noConversion"/>
  </si>
  <si>
    <t>邵阳县</t>
    <phoneticPr fontId="1" type="noConversion"/>
  </si>
  <si>
    <t>武冈县</t>
    <phoneticPr fontId="1" type="noConversion"/>
  </si>
  <si>
    <t>新邵县</t>
    <phoneticPr fontId="1" type="noConversion"/>
  </si>
  <si>
    <t>新宁县</t>
    <phoneticPr fontId="1" type="noConversion"/>
  </si>
  <si>
    <t>城步县</t>
    <phoneticPr fontId="1" type="noConversion"/>
  </si>
  <si>
    <t>洞口县</t>
    <phoneticPr fontId="1" type="noConversion"/>
  </si>
  <si>
    <t>岳阳</t>
    <phoneticPr fontId="1" type="noConversion"/>
  </si>
  <si>
    <t>华容县</t>
    <phoneticPr fontId="1" type="noConversion"/>
  </si>
  <si>
    <t>岳阳</t>
    <phoneticPr fontId="1" type="noConversion"/>
  </si>
  <si>
    <t>华容县</t>
    <phoneticPr fontId="1" type="noConversion"/>
  </si>
  <si>
    <t>湘阴县</t>
    <phoneticPr fontId="1" type="noConversion"/>
  </si>
  <si>
    <t>汨罗市</t>
    <phoneticPr fontId="1" type="noConversion"/>
  </si>
  <si>
    <t>临湘市</t>
    <phoneticPr fontId="1" type="noConversion"/>
  </si>
  <si>
    <t>岳阳县</t>
    <phoneticPr fontId="1" type="noConversion"/>
  </si>
  <si>
    <t>平江县</t>
    <phoneticPr fontId="1" type="noConversion"/>
  </si>
  <si>
    <t>湖南网讯（海德威）</t>
    <phoneticPr fontId="5" type="noConversion"/>
  </si>
  <si>
    <t>湖南网讯（北京万集）</t>
    <phoneticPr fontId="5" type="noConversion"/>
  </si>
  <si>
    <t>常德</t>
    <phoneticPr fontId="1" type="noConversion"/>
  </si>
  <si>
    <t>石门县</t>
    <phoneticPr fontId="1" type="noConversion"/>
  </si>
  <si>
    <t>经开区</t>
    <phoneticPr fontId="1" type="noConversion"/>
  </si>
  <si>
    <t>安乡县</t>
    <phoneticPr fontId="1" type="noConversion"/>
  </si>
  <si>
    <t>津市</t>
    <phoneticPr fontId="1" type="noConversion"/>
  </si>
  <si>
    <t>澧县</t>
    <phoneticPr fontId="1" type="noConversion"/>
  </si>
  <si>
    <t>澧县</t>
    <phoneticPr fontId="1" type="noConversion"/>
  </si>
  <si>
    <t>临澧县</t>
    <phoneticPr fontId="1" type="noConversion"/>
  </si>
  <si>
    <t>临澧县</t>
    <phoneticPr fontId="1" type="noConversion"/>
  </si>
  <si>
    <t>武陵区</t>
    <phoneticPr fontId="1" type="noConversion"/>
  </si>
  <si>
    <t>西湖管理区</t>
    <phoneticPr fontId="1" type="noConversion"/>
  </si>
  <si>
    <t>张家界</t>
    <phoneticPr fontId="1" type="noConversion"/>
  </si>
  <si>
    <t>武陵源区</t>
    <phoneticPr fontId="1" type="noConversion"/>
  </si>
  <si>
    <t>平板式</t>
    <phoneticPr fontId="1" type="noConversion"/>
  </si>
  <si>
    <t>永定区</t>
    <phoneticPr fontId="1" type="noConversion"/>
  </si>
  <si>
    <t>慈利县</t>
    <phoneticPr fontId="1" type="noConversion"/>
  </si>
  <si>
    <t>张家界</t>
    <phoneticPr fontId="1" type="noConversion"/>
  </si>
  <si>
    <t>慈利县</t>
    <phoneticPr fontId="1" type="noConversion"/>
  </si>
  <si>
    <t>桑植县</t>
    <phoneticPr fontId="1" type="noConversion"/>
  </si>
  <si>
    <t>桃江县</t>
    <phoneticPr fontId="1" type="noConversion"/>
  </si>
  <si>
    <t>益阳</t>
    <phoneticPr fontId="1" type="noConversion"/>
  </si>
  <si>
    <t>赫山区</t>
    <phoneticPr fontId="1" type="noConversion"/>
  </si>
  <si>
    <t>益阳</t>
    <phoneticPr fontId="1" type="noConversion"/>
  </si>
  <si>
    <t>资阳区</t>
    <phoneticPr fontId="1" type="noConversion"/>
  </si>
  <si>
    <t>安化县</t>
    <phoneticPr fontId="1" type="noConversion"/>
  </si>
  <si>
    <t>沅江市</t>
    <phoneticPr fontId="1" type="noConversion"/>
  </si>
  <si>
    <t>郴州</t>
    <phoneticPr fontId="1" type="noConversion"/>
  </si>
  <si>
    <t>嘉禾县</t>
    <phoneticPr fontId="1" type="noConversion"/>
  </si>
  <si>
    <t>是，因资金审批等原因，建设迟缓，50万元/套的补助未发放。</t>
    <phoneticPr fontId="1" type="noConversion"/>
  </si>
  <si>
    <t>北湖区</t>
    <phoneticPr fontId="1" type="noConversion"/>
  </si>
  <si>
    <t>石英式</t>
    <phoneticPr fontId="1" type="noConversion"/>
  </si>
  <si>
    <t>永州</t>
    <phoneticPr fontId="1" type="noConversion"/>
  </si>
  <si>
    <t>道县</t>
    <phoneticPr fontId="1" type="noConversion"/>
  </si>
  <si>
    <t>蓝山县</t>
    <phoneticPr fontId="1" type="noConversion"/>
  </si>
  <si>
    <t>怀化</t>
    <phoneticPr fontId="1" type="noConversion"/>
  </si>
  <si>
    <t>洪江区</t>
    <phoneticPr fontId="1" type="noConversion"/>
  </si>
  <si>
    <t>怀化</t>
    <phoneticPr fontId="1" type="noConversion"/>
  </si>
  <si>
    <t>辰溪县</t>
    <phoneticPr fontId="1" type="noConversion"/>
  </si>
  <si>
    <t>鹤城区</t>
    <phoneticPr fontId="1" type="noConversion"/>
  </si>
  <si>
    <t>靖州县</t>
    <phoneticPr fontId="1" type="noConversion"/>
  </si>
  <si>
    <t>新晃县</t>
    <phoneticPr fontId="1" type="noConversion"/>
  </si>
  <si>
    <t>溆浦县</t>
    <phoneticPr fontId="1" type="noConversion"/>
  </si>
  <si>
    <t>中方县</t>
    <phoneticPr fontId="1" type="noConversion"/>
  </si>
  <si>
    <t>沅陵县</t>
    <phoneticPr fontId="1" type="noConversion"/>
  </si>
  <si>
    <t>通道县</t>
    <phoneticPr fontId="1" type="noConversion"/>
  </si>
  <si>
    <t>会同县</t>
    <phoneticPr fontId="1" type="noConversion"/>
  </si>
  <si>
    <t>洪江市</t>
    <phoneticPr fontId="1" type="noConversion"/>
  </si>
  <si>
    <t>麻阳县</t>
    <phoneticPr fontId="1" type="noConversion"/>
  </si>
  <si>
    <t>双向</t>
    <phoneticPr fontId="1" type="noConversion"/>
  </si>
  <si>
    <t>麻阳县</t>
    <phoneticPr fontId="1" type="noConversion"/>
  </si>
  <si>
    <t>芷江县</t>
    <phoneticPr fontId="1" type="noConversion"/>
  </si>
  <si>
    <t>湖南海量</t>
  </si>
  <si>
    <t>醴陵</t>
    <phoneticPr fontId="1" type="noConversion"/>
  </si>
  <si>
    <t>攸县</t>
    <phoneticPr fontId="1" type="noConversion"/>
  </si>
  <si>
    <t>娄底</t>
    <phoneticPr fontId="1" type="noConversion"/>
  </si>
  <si>
    <t>G320线K1284+300</t>
    <phoneticPr fontId="1" type="noConversion"/>
  </si>
  <si>
    <t>G354线K379+500</t>
    <phoneticPr fontId="1" type="noConversion"/>
  </si>
  <si>
    <t>G354线K338+100</t>
    <phoneticPr fontId="1" type="noConversion"/>
  </si>
  <si>
    <t>G234线K266+691</t>
    <phoneticPr fontId="1" type="noConversion"/>
  </si>
  <si>
    <t>双峰县</t>
    <phoneticPr fontId="1" type="noConversion"/>
  </si>
  <si>
    <t>冷水江</t>
    <phoneticPr fontId="1" type="noConversion"/>
  </si>
  <si>
    <t>涟源市</t>
    <phoneticPr fontId="1" type="noConversion"/>
  </si>
  <si>
    <t>娄星区</t>
    <phoneticPr fontId="1" type="noConversion"/>
  </si>
  <si>
    <t>广州聚杰公司</t>
    <phoneticPr fontId="1" type="noConversion"/>
  </si>
  <si>
    <t>投入资金（万元）</t>
    <phoneticPr fontId="1" type="noConversion"/>
  </si>
  <si>
    <t>S201线K40+700</t>
    <phoneticPr fontId="1" type="noConversion"/>
  </si>
  <si>
    <t>S202线K101-- S221K19</t>
    <phoneticPr fontId="1" type="noConversion"/>
  </si>
  <si>
    <t>S219线K182+000</t>
    <phoneticPr fontId="1" type="noConversion"/>
  </si>
  <si>
    <t xml:space="preserve">
G106线K1855+950</t>
    <phoneticPr fontId="1" type="noConversion"/>
  </si>
  <si>
    <t>·</t>
    <phoneticPr fontId="1" type="noConversion"/>
  </si>
  <si>
    <t>S201K31+360(G240还未交付验收）</t>
    <phoneticPr fontId="5" type="noConversion"/>
  </si>
  <si>
    <t xml:space="preserve">S323K3+940 </t>
    <phoneticPr fontId="1" type="noConversion"/>
  </si>
  <si>
    <t xml:space="preserve">S207K50+970 </t>
    <phoneticPr fontId="1" type="noConversion"/>
  </si>
  <si>
    <t>G107K1594</t>
    <phoneticPr fontId="1" type="noConversion"/>
  </si>
  <si>
    <t>S102K20+40</t>
    <phoneticPr fontId="1" type="noConversion"/>
  </si>
  <si>
    <t>S101K24+700</t>
    <phoneticPr fontId="1" type="noConversion"/>
  </si>
  <si>
    <t>S326K2+300</t>
    <phoneticPr fontId="1" type="noConversion"/>
  </si>
  <si>
    <t>G319K1063+200</t>
    <phoneticPr fontId="1" type="noConversion"/>
  </si>
  <si>
    <t>S207K5+200</t>
    <phoneticPr fontId="1" type="noConversion"/>
  </si>
  <si>
    <t>G354K69+800</t>
    <phoneticPr fontId="1" type="noConversion"/>
  </si>
  <si>
    <t>G319K1083+750</t>
    <phoneticPr fontId="1" type="noConversion"/>
  </si>
  <si>
    <t>S313K85+800</t>
    <phoneticPr fontId="1" type="noConversion"/>
  </si>
  <si>
    <t>G107K1820+200</t>
    <phoneticPr fontId="1" type="noConversion"/>
  </si>
  <si>
    <t>G322K22+800</t>
    <phoneticPr fontId="1" type="noConversion"/>
  </si>
  <si>
    <t>G336K219+391</t>
    <phoneticPr fontId="1" type="noConversion"/>
  </si>
  <si>
    <t>G234K390+011</t>
    <phoneticPr fontId="1" type="noConversion"/>
  </si>
  <si>
    <t>G234K391+011</t>
    <phoneticPr fontId="1" type="noConversion"/>
  </si>
  <si>
    <t>G234K336+035</t>
    <phoneticPr fontId="1" type="noConversion"/>
  </si>
  <si>
    <t>S314K7+500m</t>
    <phoneticPr fontId="1" type="noConversion"/>
  </si>
  <si>
    <t>S314K10+300</t>
    <phoneticPr fontId="1" type="noConversion"/>
  </si>
  <si>
    <t>S320K191+550</t>
    <phoneticPr fontId="1" type="noConversion"/>
  </si>
  <si>
    <t>S320K194+500</t>
    <phoneticPr fontId="1" type="noConversion"/>
  </si>
  <si>
    <t xml:space="preserve">        G322K79+400</t>
    <phoneticPr fontId="1" type="noConversion"/>
  </si>
  <si>
    <t>G107K1750+500</t>
    <phoneticPr fontId="1" type="noConversion"/>
  </si>
  <si>
    <t>S320K130+200</t>
    <phoneticPr fontId="1" type="noConversion"/>
  </si>
  <si>
    <t>S320K134+900</t>
    <phoneticPr fontId="1" type="noConversion"/>
  </si>
  <si>
    <t>S319K28+700</t>
    <phoneticPr fontId="1" type="noConversion"/>
  </si>
  <si>
    <t>G320K1399+500</t>
    <phoneticPr fontId="1" type="noConversion"/>
  </si>
  <si>
    <t>G320K1319</t>
    <phoneticPr fontId="1" type="noConversion"/>
  </si>
  <si>
    <t>S315K295+200</t>
    <phoneticPr fontId="1" type="noConversion"/>
  </si>
  <si>
    <t>S317K167+350</t>
    <phoneticPr fontId="1" type="noConversion"/>
  </si>
  <si>
    <t>G207K2638+100</t>
    <phoneticPr fontId="1" type="noConversion"/>
  </si>
  <si>
    <t>S220K31+800</t>
    <phoneticPr fontId="1" type="noConversion"/>
  </si>
  <si>
    <t>G207K2578+900</t>
    <phoneticPr fontId="1" type="noConversion"/>
  </si>
  <si>
    <t>S217K119+700</t>
    <phoneticPr fontId="1" type="noConversion"/>
  </si>
  <si>
    <t>S218K12+300</t>
    <phoneticPr fontId="1" type="noConversion"/>
  </si>
  <si>
    <t>S245K33+200</t>
    <phoneticPr fontId="1" type="noConversion"/>
  </si>
  <si>
    <t>S219K189+500</t>
    <phoneticPr fontId="1" type="noConversion"/>
  </si>
  <si>
    <t>G320K1458+600</t>
    <phoneticPr fontId="1" type="noConversion"/>
  </si>
  <si>
    <t>S306K173+350</t>
    <phoneticPr fontId="1" type="noConversion"/>
  </si>
  <si>
    <t>S306K173+350</t>
    <phoneticPr fontId="1" type="noConversion"/>
  </si>
  <si>
    <t>S102K32+700</t>
    <phoneticPr fontId="1" type="noConversion"/>
  </si>
  <si>
    <t>S308K202+400</t>
    <phoneticPr fontId="1" type="noConversion"/>
  </si>
  <si>
    <t>S308K202+400</t>
    <phoneticPr fontId="1" type="noConversion"/>
  </si>
  <si>
    <t>G107K1429+020</t>
    <phoneticPr fontId="1" type="noConversion"/>
  </si>
  <si>
    <t>G353K11+010</t>
    <phoneticPr fontId="1" type="noConversion"/>
  </si>
  <si>
    <t>G240 K1574+800</t>
    <phoneticPr fontId="5" type="noConversion"/>
  </si>
  <si>
    <t>G106K1631+000</t>
    <phoneticPr fontId="1" type="noConversion"/>
  </si>
  <si>
    <t>S308K51+000</t>
    <phoneticPr fontId="1" type="noConversion"/>
  </si>
  <si>
    <t>S308K5+700</t>
    <phoneticPr fontId="1" type="noConversion"/>
  </si>
  <si>
    <t>G319K1325+200</t>
    <phoneticPr fontId="1" type="noConversion"/>
  </si>
  <si>
    <t>S306K231＋300</t>
    <phoneticPr fontId="1" type="noConversion"/>
  </si>
  <si>
    <t>S302K2＋200</t>
    <phoneticPr fontId="1" type="noConversion"/>
  </si>
  <si>
    <t>S302K2＋200</t>
    <phoneticPr fontId="1" type="noConversion"/>
  </si>
  <si>
    <t>S516线K5+287</t>
    <phoneticPr fontId="1" type="noConversion"/>
  </si>
  <si>
    <t>G207K2219+800</t>
    <phoneticPr fontId="1" type="noConversion"/>
  </si>
  <si>
    <t>G207K2219+900</t>
    <phoneticPr fontId="1" type="noConversion"/>
  </si>
  <si>
    <t>S307K6+50</t>
    <phoneticPr fontId="1" type="noConversion"/>
  </si>
  <si>
    <t>S305K79+200</t>
    <phoneticPr fontId="1" type="noConversion"/>
  </si>
  <si>
    <t>S306K275+400</t>
    <phoneticPr fontId="1" type="noConversion"/>
  </si>
  <si>
    <t>S223K99+147</t>
    <phoneticPr fontId="1" type="noConversion"/>
  </si>
  <si>
    <t>S306K453+800</t>
    <phoneticPr fontId="1" type="noConversion"/>
  </si>
  <si>
    <t>S306K509+600</t>
    <phoneticPr fontId="1" type="noConversion"/>
  </si>
  <si>
    <t>S304k72+900</t>
    <phoneticPr fontId="1" type="noConversion"/>
  </si>
  <si>
    <t>S306K391+300</t>
    <phoneticPr fontId="1" type="noConversion"/>
  </si>
  <si>
    <t>S228K11+900</t>
    <phoneticPr fontId="1" type="noConversion"/>
  </si>
  <si>
    <t xml:space="preserve">G536K243+500 </t>
    <phoneticPr fontId="1" type="noConversion"/>
  </si>
  <si>
    <t>G536K226+050</t>
    <phoneticPr fontId="6" type="noConversion"/>
  </si>
  <si>
    <t>G319K1261+789</t>
    <phoneticPr fontId="6" type="noConversion"/>
  </si>
  <si>
    <t>G207K2430+50</t>
    <phoneticPr fontId="6" type="noConversion"/>
  </si>
  <si>
    <t>S308K346+100</t>
    <phoneticPr fontId="1" type="noConversion"/>
  </si>
  <si>
    <t>G234K80+210</t>
    <phoneticPr fontId="1" type="noConversion"/>
  </si>
  <si>
    <t>G357K1036+650</t>
    <phoneticPr fontId="1" type="noConversion"/>
  </si>
  <si>
    <t>S351K12+900</t>
    <phoneticPr fontId="5" type="noConversion"/>
  </si>
  <si>
    <t xml:space="preserve">
S323K169+400</t>
    <phoneticPr fontId="1" type="noConversion"/>
  </si>
  <si>
    <t xml:space="preserve">
S219K407+346</t>
    <phoneticPr fontId="1" type="noConversion"/>
  </si>
  <si>
    <t xml:space="preserve">
S222K20+200</t>
    <phoneticPr fontId="1" type="noConversion"/>
  </si>
  <si>
    <t>S223K40+700</t>
    <phoneticPr fontId="1" type="noConversion"/>
  </si>
  <si>
    <t>S250K90+000</t>
    <phoneticPr fontId="1" type="noConversion"/>
  </si>
  <si>
    <t>S222K131+200</t>
    <phoneticPr fontId="1" type="noConversion"/>
  </si>
  <si>
    <t>G320K1711+100</t>
    <phoneticPr fontId="1" type="noConversion"/>
  </si>
  <si>
    <t>S224K61+400</t>
    <phoneticPr fontId="1" type="noConversion"/>
  </si>
  <si>
    <t>G209K2475+300</t>
    <phoneticPr fontId="1" type="noConversion"/>
  </si>
  <si>
    <t>S223K0+400</t>
    <phoneticPr fontId="1" type="noConversion"/>
  </si>
  <si>
    <t>G209K2709+500</t>
    <phoneticPr fontId="1" type="noConversion"/>
  </si>
  <si>
    <t>G209K2551+400</t>
    <phoneticPr fontId="1" type="noConversion"/>
  </si>
  <si>
    <t>G209K2513+600</t>
    <phoneticPr fontId="1" type="noConversion"/>
  </si>
  <si>
    <t>G209K2398+500</t>
    <phoneticPr fontId="1" type="noConversion"/>
  </si>
  <si>
    <t>G209K2400+200</t>
    <phoneticPr fontId="1" type="noConversion"/>
  </si>
  <si>
    <t>G320K1641+100</t>
    <phoneticPr fontId="1" type="noConversion"/>
  </si>
  <si>
    <t xml:space="preserve">
S313线K28+900</t>
    <phoneticPr fontId="1" type="noConversion"/>
  </si>
  <si>
    <t xml:space="preserve">
G106线K1753+50</t>
    <phoneticPr fontId="1" type="noConversion"/>
  </si>
  <si>
    <t>合计</t>
    <phoneticPr fontId="1" type="noConversion"/>
  </si>
  <si>
    <t>一</t>
    <phoneticPr fontId="1" type="noConversion"/>
  </si>
  <si>
    <t>长沙</t>
    <phoneticPr fontId="1" type="noConversion"/>
  </si>
  <si>
    <t>备注</t>
    <phoneticPr fontId="1" type="noConversion"/>
  </si>
  <si>
    <t>是否已经下达计划</t>
    <phoneticPr fontId="1" type="noConversion"/>
  </si>
  <si>
    <t>S209线K24+400</t>
    <phoneticPr fontId="1" type="noConversion"/>
  </si>
  <si>
    <t>二</t>
    <phoneticPr fontId="1" type="noConversion"/>
  </si>
  <si>
    <t>株洲</t>
    <phoneticPr fontId="1" type="noConversion"/>
  </si>
  <si>
    <t>三</t>
    <phoneticPr fontId="1" type="noConversion"/>
  </si>
  <si>
    <t>湘潭</t>
    <phoneticPr fontId="1" type="noConversion"/>
  </si>
  <si>
    <t>四</t>
    <phoneticPr fontId="1" type="noConversion"/>
  </si>
  <si>
    <t>衡阳</t>
    <phoneticPr fontId="1" type="noConversion"/>
  </si>
  <si>
    <t>五</t>
    <phoneticPr fontId="1" type="noConversion"/>
  </si>
  <si>
    <t>邵阳</t>
    <phoneticPr fontId="1" type="noConversion"/>
  </si>
  <si>
    <t>六</t>
    <phoneticPr fontId="1" type="noConversion"/>
  </si>
  <si>
    <t>岳阳</t>
    <phoneticPr fontId="1" type="noConversion"/>
  </si>
  <si>
    <t>七</t>
    <phoneticPr fontId="1" type="noConversion"/>
  </si>
  <si>
    <t>八</t>
    <phoneticPr fontId="1" type="noConversion"/>
  </si>
  <si>
    <t>张家界</t>
    <phoneticPr fontId="1" type="noConversion"/>
  </si>
  <si>
    <t>九</t>
    <phoneticPr fontId="1" type="noConversion"/>
  </si>
  <si>
    <t>益阳</t>
    <phoneticPr fontId="1" type="noConversion"/>
  </si>
  <si>
    <t>十</t>
    <phoneticPr fontId="1" type="noConversion"/>
  </si>
  <si>
    <t>郴州</t>
    <phoneticPr fontId="1" type="noConversion"/>
  </si>
  <si>
    <t>十一</t>
    <phoneticPr fontId="1" type="noConversion"/>
  </si>
  <si>
    <t>永州</t>
    <phoneticPr fontId="1" type="noConversion"/>
  </si>
  <si>
    <t>十二</t>
    <phoneticPr fontId="1" type="noConversion"/>
  </si>
  <si>
    <t>怀化</t>
    <phoneticPr fontId="1" type="noConversion"/>
  </si>
  <si>
    <t>十三</t>
    <phoneticPr fontId="1" type="noConversion"/>
  </si>
  <si>
    <t>娄底</t>
    <phoneticPr fontId="1" type="noConversion"/>
  </si>
  <si>
    <t>站点类型</t>
    <phoneticPr fontId="1" type="noConversion"/>
  </si>
  <si>
    <t>批准文号</t>
    <phoneticPr fontId="1" type="noConversion"/>
  </si>
  <si>
    <t>合计</t>
    <phoneticPr fontId="1" type="noConversion"/>
  </si>
  <si>
    <t>大通湖区南湾湖超限检测站(三吉河坝超限检测站)</t>
    <phoneticPr fontId="1" type="noConversion"/>
  </si>
  <si>
    <t>Ⅱ</t>
  </si>
  <si>
    <r>
      <t>湘政办</t>
    </r>
    <r>
      <rPr>
        <sz val="10"/>
        <color rgb="FF000000"/>
        <rFont val="宋体"/>
        <family val="3"/>
        <charset val="134"/>
        <scheme val="major"/>
      </rPr>
      <t>〔2015〕109号</t>
    </r>
  </si>
  <si>
    <t>备注</t>
    <phoneticPr fontId="1" type="noConversion"/>
  </si>
  <si>
    <t>按照湘交纪要﹝2014﹞11号要求省补助资金原则不超过检测站建设成本的1/3</t>
    <phoneticPr fontId="1" type="noConversion"/>
  </si>
  <si>
    <t>县市区</t>
  </si>
  <si>
    <t>依据性文件</t>
  </si>
  <si>
    <t>建设内容</t>
  </si>
  <si>
    <t>是否实现省-市-县-站四级联网</t>
  </si>
  <si>
    <t>工可批复</t>
  </si>
  <si>
    <t>设计批复</t>
  </si>
  <si>
    <t>财评文件</t>
  </si>
  <si>
    <t>中标通知书</t>
  </si>
  <si>
    <t>合同</t>
  </si>
  <si>
    <t>其他</t>
  </si>
  <si>
    <t>长沙</t>
  </si>
  <si>
    <t>小计</t>
  </si>
  <si>
    <t>是</t>
  </si>
  <si>
    <t>长沙县</t>
  </si>
  <si>
    <t>治超信息指挥调度二级平台、机房、监控中心系统、监控点</t>
  </si>
  <si>
    <t>望城区</t>
  </si>
  <si>
    <t>机房、道路监控、音响系统、监控中心系统、数据采集设备</t>
  </si>
  <si>
    <t>浏阳市</t>
  </si>
  <si>
    <t>机房、道路监控、治超平台、监控中心系统、数据采集设备</t>
  </si>
  <si>
    <t>宁乡市</t>
  </si>
  <si>
    <t>机房、治超监管系统、移动治超APP、治超指挥中心、检测站会议室终端、数据采集设备</t>
  </si>
  <si>
    <t>芙蓉区</t>
  </si>
  <si>
    <t>机房、监控中心系统、监控点、执法终端</t>
  </si>
  <si>
    <t>天心区</t>
  </si>
  <si>
    <t>机房、监控中心系统、监控点</t>
  </si>
  <si>
    <t>岳麓区</t>
  </si>
  <si>
    <t>机房、监控中心系统、监控点、坪塘砂石门禁系统</t>
  </si>
  <si>
    <t>开福区</t>
  </si>
  <si>
    <t>雨花区</t>
  </si>
  <si>
    <t>株洲</t>
  </si>
  <si>
    <t>湘潭</t>
  </si>
  <si>
    <t>硬件、软件</t>
  </si>
  <si>
    <t>湘潭县</t>
  </si>
  <si>
    <t>湘乡市</t>
  </si>
  <si>
    <t>衡阳</t>
  </si>
  <si>
    <t>液晶拼接墙、中心平台软件系统、数据、视频存储设备、科技治超中心平台、中心机房配套</t>
  </si>
  <si>
    <t>衡南县</t>
  </si>
  <si>
    <t>衡东县</t>
  </si>
  <si>
    <t>祁东县</t>
  </si>
  <si>
    <t>县政府同意建设批复</t>
  </si>
  <si>
    <t>衡阳县</t>
  </si>
  <si>
    <t>邵阳</t>
  </si>
  <si>
    <t>隆回县</t>
  </si>
  <si>
    <t>平台升级改造合同</t>
  </si>
  <si>
    <t>武冈市</t>
  </si>
  <si>
    <t>新宁县</t>
  </si>
  <si>
    <t>洞口县</t>
  </si>
  <si>
    <t>邵东县</t>
  </si>
  <si>
    <t>绥宁县</t>
  </si>
  <si>
    <t>新邵县</t>
  </si>
  <si>
    <t>岳阳</t>
  </si>
  <si>
    <t>立项申报</t>
  </si>
  <si>
    <t>汨罗市</t>
  </si>
  <si>
    <t>完成硬件和系统建设</t>
  </si>
  <si>
    <t>湘阴县</t>
  </si>
  <si>
    <t>完成砂石源头监控平台硬件和系统建设</t>
  </si>
  <si>
    <t>常德</t>
  </si>
  <si>
    <t>项目评审报告</t>
  </si>
  <si>
    <t>常德市智慧公路综合管理平台建设项目</t>
  </si>
  <si>
    <t>津市</t>
  </si>
  <si>
    <t>澧县</t>
  </si>
  <si>
    <t>治超监控平台工程</t>
  </si>
  <si>
    <t>桃源</t>
  </si>
  <si>
    <t>石门</t>
  </si>
  <si>
    <t>鼎城</t>
  </si>
  <si>
    <t>柳叶湖</t>
  </si>
  <si>
    <t>西湖管理区</t>
  </si>
  <si>
    <t>管理中心信息平台</t>
  </si>
  <si>
    <t>张家界</t>
  </si>
  <si>
    <t>信息管理平台和数据系统正建未完成</t>
  </si>
  <si>
    <t>否</t>
  </si>
  <si>
    <t>慈利县</t>
  </si>
  <si>
    <t>按照系统指南已全部完成建设</t>
  </si>
  <si>
    <t>桑植县</t>
  </si>
  <si>
    <t>永定区</t>
  </si>
  <si>
    <t>武陵源区</t>
  </si>
  <si>
    <t>治超信息管理指挥中心</t>
  </si>
  <si>
    <t>赫山</t>
  </si>
  <si>
    <t>资阳</t>
  </si>
  <si>
    <t>大通湖</t>
  </si>
  <si>
    <t>沅江</t>
  </si>
  <si>
    <t>南县</t>
  </si>
  <si>
    <t>桃江县</t>
  </si>
  <si>
    <t>安化县</t>
  </si>
  <si>
    <t>治超信息平台</t>
  </si>
  <si>
    <t>郴州</t>
  </si>
  <si>
    <t>嘉禾县</t>
  </si>
  <si>
    <t>北湖区</t>
  </si>
  <si>
    <t>苏仙区</t>
  </si>
  <si>
    <t>数字治超中心平台</t>
  </si>
  <si>
    <t>永州</t>
  </si>
  <si>
    <t>市政府批复文件</t>
  </si>
  <si>
    <t>中心服务器、拼接墙显示、综合平台、信息解码系统、存储、中心平台软件系统</t>
  </si>
  <si>
    <t>零陵区</t>
  </si>
  <si>
    <t>宁远县</t>
  </si>
  <si>
    <t>怀化</t>
  </si>
  <si>
    <t>鹤城区</t>
  </si>
  <si>
    <t>公路路网运行监测与管理信息系统（一期）平台</t>
  </si>
  <si>
    <t>洪江区</t>
  </si>
  <si>
    <t>靖州县</t>
  </si>
  <si>
    <t>溆浦县</t>
  </si>
  <si>
    <t>通道县</t>
  </si>
  <si>
    <t>娄底</t>
  </si>
  <si>
    <t>增补财评文件</t>
  </si>
  <si>
    <t>古丈县</t>
  </si>
  <si>
    <t>花垣县</t>
  </si>
  <si>
    <t>政府招标文件</t>
  </si>
  <si>
    <t>永顺县</t>
  </si>
  <si>
    <t>龙山县</t>
  </si>
  <si>
    <t>发票</t>
  </si>
  <si>
    <t>湘西</t>
  </si>
  <si>
    <t>2019年湖南省普通公路超限检测站建设计划明细表</t>
    <phoneticPr fontId="1" type="noConversion"/>
  </si>
  <si>
    <t>省补助资金
（万元）</t>
    <phoneticPr fontId="1" type="noConversion"/>
  </si>
  <si>
    <t>省补助资金（万元）</t>
    <phoneticPr fontId="1" type="noConversion"/>
  </si>
  <si>
    <t xml:space="preserve"> 2019年现有国省干线不停车超限检测系统计划明细表</t>
    <phoneticPr fontId="1" type="noConversion"/>
  </si>
  <si>
    <t>134套</t>
    <phoneticPr fontId="1" type="noConversion"/>
  </si>
  <si>
    <t>新化县</t>
    <phoneticPr fontId="1" type="noConversion"/>
  </si>
  <si>
    <t>S217线K71+400</t>
    <phoneticPr fontId="1" type="noConversion"/>
  </si>
  <si>
    <t>G207K2578+900</t>
    <phoneticPr fontId="1" type="noConversion"/>
  </si>
  <si>
    <t>城步县蒋坊超限检测站</t>
    <phoneticPr fontId="1" type="noConversion"/>
  </si>
  <si>
    <t>云溪区道仁矶超限检测站</t>
    <phoneticPr fontId="1" type="noConversion"/>
  </si>
  <si>
    <t>每个站按40万元/套予以定额补助</t>
    <phoneticPr fontId="1" type="noConversion"/>
  </si>
  <si>
    <t>按照湘交纪要﹝2014﹞11号要求省补助资金原则不超过检测站建设成本的1/3</t>
    <phoneticPr fontId="1" type="noConversion"/>
  </si>
  <si>
    <t>附件3</t>
    <phoneticPr fontId="6" type="noConversion"/>
  </si>
  <si>
    <t>单位：万元</t>
  </si>
  <si>
    <t>部省补助总资金</t>
  </si>
  <si>
    <t>2018年大中修已安排补助资金</t>
  </si>
  <si>
    <t>2019年计划安排</t>
  </si>
  <si>
    <t>备注</t>
  </si>
  <si>
    <t>小计</t>
    <phoneticPr fontId="6" type="noConversion"/>
  </si>
  <si>
    <t>部补助资金</t>
  </si>
  <si>
    <t>省补助资金（剩余部省补助资金1419万元2020年安排）</t>
    <phoneticPr fontId="6" type="noConversion"/>
  </si>
  <si>
    <t>省补助资金</t>
  </si>
  <si>
    <t>省补助资金</t>
    <phoneticPr fontId="6" type="noConversion"/>
  </si>
  <si>
    <t>合计</t>
  </si>
  <si>
    <t>省公路局</t>
  </si>
  <si>
    <t>长沙市</t>
  </si>
  <si>
    <t>株洲市</t>
  </si>
  <si>
    <t>湘潭市</t>
  </si>
  <si>
    <t>衡阳市</t>
  </si>
  <si>
    <t>岳阳市</t>
  </si>
  <si>
    <t>常德市</t>
  </si>
  <si>
    <t>郴州市</t>
  </si>
  <si>
    <t>永州市</t>
  </si>
  <si>
    <t>怀化市</t>
  </si>
  <si>
    <t>娄底市</t>
  </si>
  <si>
    <t>湘西土家族苗族自治州</t>
  </si>
  <si>
    <t>2019年普通国省道公路服务区建设投资计划明细表</t>
    <phoneticPr fontId="6" type="noConversion"/>
  </si>
  <si>
    <t>所属市县</t>
  </si>
  <si>
    <t>服务区名称</t>
  </si>
  <si>
    <t>所在道路名称</t>
  </si>
  <si>
    <t>线路编码</t>
  </si>
  <si>
    <t>现有设施类型</t>
  </si>
  <si>
    <t>批复总投资（万元）</t>
  </si>
  <si>
    <t>批复文号</t>
  </si>
  <si>
    <t>新建服务区</t>
  </si>
  <si>
    <t>新建停车区</t>
  </si>
  <si>
    <t>改造服务设施</t>
  </si>
  <si>
    <t>部省补助资金（万元）</t>
  </si>
  <si>
    <t>规模（个）</t>
  </si>
  <si>
    <t>部补助标准（万元）</t>
  </si>
  <si>
    <t>62个</t>
  </si>
  <si>
    <t>一、部计划</t>
  </si>
  <si>
    <t>49个</t>
  </si>
  <si>
    <t>荷文停车区</t>
  </si>
  <si>
    <t>浏阳文家市-洞阳东</t>
  </si>
  <si>
    <t>S530</t>
  </si>
  <si>
    <t>K17+000</t>
  </si>
  <si>
    <t>无</t>
  </si>
  <si>
    <t>长路干养字〔2018〕185号</t>
  </si>
  <si>
    <t>秦家桥停车区</t>
  </si>
  <si>
    <t>浏阳龙伏-炎陵船形</t>
  </si>
  <si>
    <t>S204</t>
  </si>
  <si>
    <t>K8+900</t>
  </si>
  <si>
    <t>长路干养字〔2018〕186号</t>
  </si>
  <si>
    <t>茶陵县</t>
  </si>
  <si>
    <t>垅田山服务区</t>
  </si>
  <si>
    <t>瑞安-友谊关</t>
  </si>
  <si>
    <t>G322</t>
  </si>
  <si>
    <t>K1123+516</t>
  </si>
  <si>
    <t>加油站</t>
  </si>
  <si>
    <t>株路发〔2018〕20号</t>
  </si>
  <si>
    <t>融合加油</t>
  </si>
  <si>
    <t>新桥服务区</t>
  </si>
  <si>
    <t>湘乡城区-新化圳上</t>
  </si>
  <si>
    <t>S311</t>
  </si>
  <si>
    <t>K27+800</t>
  </si>
  <si>
    <t>道班</t>
  </si>
  <si>
    <t>潭交函〔2018〕79号</t>
  </si>
  <si>
    <t>演陂服务区</t>
  </si>
  <si>
    <t>龙宋线</t>
  </si>
  <si>
    <t>S336</t>
  </si>
  <si>
    <t>K218+200</t>
  </si>
  <si>
    <t>治超站</t>
  </si>
  <si>
    <t>衡路干〔2018〕145号</t>
  </si>
  <si>
    <t>珠晖区</t>
  </si>
  <si>
    <t>东阳渡服务区</t>
  </si>
  <si>
    <t>京深线</t>
  </si>
  <si>
    <t>G107</t>
  </si>
  <si>
    <t>K1903+534</t>
  </si>
  <si>
    <t>中心养护站</t>
  </si>
  <si>
    <t>石背山服务区</t>
  </si>
  <si>
    <t>新化文田-东安井头圩</t>
  </si>
  <si>
    <t>S242</t>
  </si>
  <si>
    <t>K49.740</t>
  </si>
  <si>
    <t>邵路养〔2018〕195号</t>
  </si>
  <si>
    <t>水浸坪停车区</t>
  </si>
  <si>
    <t>攸县柏市-武冈邓元泰</t>
  </si>
  <si>
    <t>K431.96</t>
  </si>
  <si>
    <t>茶江停车区</t>
  </si>
  <si>
    <t>洞口-城步汀坪</t>
  </si>
  <si>
    <t>S248</t>
  </si>
  <si>
    <t>K65+956</t>
  </si>
  <si>
    <t>公路管养设施</t>
  </si>
  <si>
    <t>君山区</t>
  </si>
  <si>
    <t>君山服务区</t>
  </si>
  <si>
    <t>宁德-福贡</t>
  </si>
  <si>
    <t>G353</t>
  </si>
  <si>
    <t>K65+500</t>
  </si>
  <si>
    <t>岳路发〔2018〕156号</t>
  </si>
  <si>
    <t>华容县</t>
  </si>
  <si>
    <t>墨峰服务区</t>
  </si>
  <si>
    <t>K112</t>
  </si>
  <si>
    <t>岳路发〔2018〕157号</t>
  </si>
  <si>
    <t>临湘市</t>
  </si>
  <si>
    <t>临湘服务区</t>
  </si>
  <si>
    <t>北京-香港</t>
  </si>
  <si>
    <t>K1442+500</t>
  </si>
  <si>
    <t>岳路发〔2018〕158号</t>
  </si>
  <si>
    <t>临澧县</t>
  </si>
  <si>
    <t>金坑服务区</t>
  </si>
  <si>
    <t>澧县火连坡-桃源丁家港</t>
  </si>
  <si>
    <t>S234</t>
  </si>
  <si>
    <t>K38.126</t>
  </si>
  <si>
    <t>常路〔2018〕110号</t>
  </si>
  <si>
    <t>汉寿县</t>
  </si>
  <si>
    <t>南赶服务区</t>
  </si>
  <si>
    <t>澧县金罗-汉寿丰家铺</t>
  </si>
  <si>
    <t>S224</t>
  </si>
  <si>
    <t>K132.037</t>
  </si>
  <si>
    <t>常路〔2018〕109号</t>
  </si>
  <si>
    <t>桃源县</t>
  </si>
  <si>
    <t>漆河服务区</t>
  </si>
  <si>
    <t>慈利-安化渠江</t>
  </si>
  <si>
    <t>S238</t>
  </si>
  <si>
    <t>K37.917</t>
  </si>
  <si>
    <t>石门县</t>
  </si>
  <si>
    <t>田家峪服务区</t>
  </si>
  <si>
    <t>呼和浩特-北海</t>
  </si>
  <si>
    <t>G241</t>
  </si>
  <si>
    <t>K48.6</t>
  </si>
  <si>
    <t>常路〔2018〕12号</t>
  </si>
  <si>
    <t>二家河服务区</t>
  </si>
  <si>
    <t>张家界-巧家</t>
  </si>
  <si>
    <t>G352</t>
  </si>
  <si>
    <t>K9+370</t>
  </si>
  <si>
    <t>张路发〔2018〕79号</t>
  </si>
  <si>
    <t>赫山区</t>
  </si>
  <si>
    <t>槐奇岭服务区</t>
  </si>
  <si>
    <t>厦成线</t>
  </si>
  <si>
    <t>G319</t>
  </si>
  <si>
    <t>K1230+798</t>
  </si>
  <si>
    <t>益路发〔2018〕15号</t>
  </si>
  <si>
    <t>驿头铺服务区</t>
  </si>
  <si>
    <t>乌兰浩特-海安</t>
  </si>
  <si>
    <t>G207</t>
  </si>
  <si>
    <t>K3032+300</t>
  </si>
  <si>
    <t>益路发〔2018〕94号</t>
  </si>
  <si>
    <t>临武县</t>
  </si>
  <si>
    <t>临东服务区</t>
  </si>
  <si>
    <t>汝城县城-临武县城</t>
  </si>
  <si>
    <t>S346</t>
  </si>
  <si>
    <t>K163+873</t>
  </si>
  <si>
    <t>公路管养设施（养护工区、道班和治超站点）</t>
  </si>
  <si>
    <t>郴路干复〔2018〕177号</t>
  </si>
  <si>
    <t>行廊服务区</t>
  </si>
  <si>
    <t>东山－泸水</t>
  </si>
  <si>
    <t>G357</t>
  </si>
  <si>
    <t>K1019+600</t>
  </si>
  <si>
    <t>永兴县</t>
  </si>
  <si>
    <t>鲁塘坳服务区</t>
  </si>
  <si>
    <t>K1915+874</t>
  </si>
  <si>
    <t>中石化鲁塘坳加油站</t>
  </si>
  <si>
    <t>双牌县</t>
  </si>
  <si>
    <t>双红服务区</t>
  </si>
  <si>
    <t>耒阳陶州-双牌何家洞</t>
  </si>
  <si>
    <t>S343</t>
  </si>
  <si>
    <t>K271+400</t>
  </si>
  <si>
    <t>永路〔2018〕87号</t>
    <phoneticPr fontId="6" type="noConversion"/>
  </si>
  <si>
    <t>蓝山县</t>
  </si>
  <si>
    <t>岭脚服务区</t>
  </si>
  <si>
    <t>宁远-连州</t>
  </si>
  <si>
    <t>G537</t>
  </si>
  <si>
    <t>K49+612</t>
  </si>
  <si>
    <t>永路〔2017〕136号</t>
  </si>
  <si>
    <t>祁阳县</t>
  </si>
  <si>
    <t>大塘服务区</t>
  </si>
  <si>
    <t>湄洲-西昌</t>
  </si>
  <si>
    <t>G356</t>
  </si>
  <si>
    <t>K259+972</t>
  </si>
  <si>
    <t>塘湖服务区</t>
  </si>
  <si>
    <t>内蒙古尼特左旗-广西北海</t>
  </si>
  <si>
    <t>G209</t>
  </si>
  <si>
    <t>K2566.814</t>
  </si>
  <si>
    <t>养护工区</t>
  </si>
  <si>
    <t>怀路〔2018〕161号</t>
    <phoneticPr fontId="6" type="noConversion"/>
  </si>
  <si>
    <t>黄茅园服务区</t>
  </si>
  <si>
    <t>内蒙古呼和浩特-广西北海</t>
  </si>
  <si>
    <t>K538.85</t>
  </si>
  <si>
    <t>养护工区、治超站</t>
  </si>
  <si>
    <t>怀路〔2018〕158号</t>
  </si>
  <si>
    <t>分水坳停车区</t>
  </si>
  <si>
    <t>安化梅城-怀化市区</t>
  </si>
  <si>
    <t>S322</t>
  </si>
  <si>
    <t>K242.097</t>
  </si>
  <si>
    <t>公路用地</t>
  </si>
  <si>
    <t>怀路〔2018〕163号</t>
  </si>
  <si>
    <t>芷江县</t>
  </si>
  <si>
    <t>七里桥停车区</t>
  </si>
  <si>
    <t>上海-瑞丽</t>
  </si>
  <si>
    <t>G320</t>
  </si>
  <si>
    <t>K1642.000</t>
  </si>
  <si>
    <t>怀路〔2018〕157号</t>
  </si>
  <si>
    <t>星空庄园停车区</t>
  </si>
  <si>
    <t>石门维新-广西独峒</t>
  </si>
  <si>
    <t>S249</t>
  </si>
  <si>
    <t>K136.6</t>
  </si>
  <si>
    <t>怀路〔2018〕162号</t>
  </si>
  <si>
    <t xml:space="preserve">大溪口停车区 </t>
  </si>
  <si>
    <t>新邵雀塘-芷江县城</t>
  </si>
  <si>
    <t>S334</t>
  </si>
  <si>
    <t>K301.844</t>
  </si>
  <si>
    <t>辰溪县</t>
  </si>
  <si>
    <t>小龙门停车区</t>
  </si>
  <si>
    <t>辰溪船溪-怀化市</t>
  </si>
  <si>
    <t>S250</t>
  </si>
  <si>
    <t>K47.4</t>
  </si>
  <si>
    <t>怀路〔2018〕164号</t>
  </si>
  <si>
    <t>响水坝停车区</t>
  </si>
  <si>
    <t>K2557.664</t>
  </si>
  <si>
    <t>怀路〔2018〕161号</t>
  </si>
  <si>
    <t>界牌停车区</t>
  </si>
  <si>
    <t>湄西线</t>
  </si>
  <si>
    <t>K721.893</t>
  </si>
  <si>
    <t>城墙界停车区</t>
  </si>
  <si>
    <t>K656.367</t>
  </si>
  <si>
    <t>板栗山停车区</t>
  </si>
  <si>
    <t>G354</t>
  </si>
  <si>
    <t>K544.68</t>
  </si>
  <si>
    <t>孙家冲停车区</t>
  </si>
  <si>
    <t>K1626.9</t>
  </si>
  <si>
    <t>寺前停车区</t>
  </si>
  <si>
    <t>K57.671</t>
  </si>
  <si>
    <t>新征公路用地</t>
  </si>
  <si>
    <t>新晃县</t>
  </si>
  <si>
    <t>江口停车区</t>
  </si>
  <si>
    <t>K1697.284</t>
  </si>
  <si>
    <t>怀路〔2018〕159号</t>
  </si>
  <si>
    <t>龙泉村停车区</t>
  </si>
  <si>
    <t>K156.401</t>
  </si>
  <si>
    <t>马龙停车区</t>
  </si>
  <si>
    <t>K3075.706</t>
  </si>
  <si>
    <t>怀路〔2018〕160号</t>
  </si>
  <si>
    <t>播阳停车区</t>
  </si>
  <si>
    <t>靖州寨牙-通道播阳</t>
  </si>
  <si>
    <t>K318+200</t>
  </si>
  <si>
    <t>中团停车区</t>
  </si>
  <si>
    <t>绥宁乐安铺-通道坪坦(省界)</t>
  </si>
  <si>
    <t>S252</t>
  </si>
  <si>
    <t>K27</t>
  </si>
  <si>
    <t>娄星区</t>
  </si>
  <si>
    <t>杉山服务区</t>
  </si>
  <si>
    <t>宁太线</t>
  </si>
  <si>
    <t>S209</t>
  </si>
  <si>
    <t>K102+210</t>
  </si>
  <si>
    <t>娄路养路〔2018〕48号</t>
  </si>
  <si>
    <t>冷水江市</t>
  </si>
  <si>
    <t>三尖服务区</t>
  </si>
  <si>
    <t>梅芝线</t>
  </si>
  <si>
    <t>S210</t>
  </si>
  <si>
    <t>K41+400</t>
  </si>
  <si>
    <t>娄路养路〔2017〕120号</t>
  </si>
  <si>
    <t>新化县</t>
  </si>
  <si>
    <t>三桥东服务区</t>
  </si>
  <si>
    <t>湘怀线</t>
  </si>
  <si>
    <t>K398+200</t>
  </si>
  <si>
    <t>娄路养路〔2018〕104号</t>
  </si>
  <si>
    <t>吉首市</t>
  </si>
  <si>
    <t>矮寨服务区</t>
  </si>
  <si>
    <t>呼北线</t>
  </si>
  <si>
    <t>K2692+550</t>
  </si>
  <si>
    <t>值班室</t>
  </si>
  <si>
    <t>州路干路〔2018〕145号</t>
  </si>
  <si>
    <t>林木山服务区</t>
  </si>
  <si>
    <t>K146+100</t>
  </si>
  <si>
    <t>州路干路〔2018〕146号</t>
  </si>
  <si>
    <t>洞坎河停车区</t>
  </si>
  <si>
    <t>K320+973</t>
  </si>
  <si>
    <t>简易观光台</t>
  </si>
  <si>
    <t>州路干路〔2018〕147号</t>
  </si>
  <si>
    <t>二、省计划</t>
  </si>
  <si>
    <t>13个</t>
  </si>
  <si>
    <t>攸县</t>
  </si>
  <si>
    <t>菜花坪服务区</t>
  </si>
  <si>
    <t>北京-广州</t>
  </si>
  <si>
    <t>G106</t>
  </si>
  <si>
    <t>K1835+827</t>
  </si>
  <si>
    <t>株路发〔2019〕1号</t>
  </si>
  <si>
    <t>网岭服务区</t>
  </si>
  <si>
    <t>K1798+827</t>
  </si>
  <si>
    <t>株路发〔2018〕2号</t>
  </si>
  <si>
    <t>南方加油站服务区</t>
  </si>
  <si>
    <t>K1775+292</t>
  </si>
  <si>
    <t>潭路局发〔2018〕109号</t>
  </si>
  <si>
    <t>向阳桥服务区</t>
  </si>
  <si>
    <t>K1916+987</t>
  </si>
  <si>
    <t>向阳中心养护站</t>
  </si>
  <si>
    <t>衡路干〔2019〕1号</t>
  </si>
  <si>
    <t>樟木服务区</t>
  </si>
  <si>
    <t>K1875+595</t>
  </si>
  <si>
    <t>衡长加油站</t>
  </si>
  <si>
    <t>耒阳市</t>
  </si>
  <si>
    <t>莲花服务区</t>
  </si>
  <si>
    <t>K1936+400</t>
  </si>
  <si>
    <t>莲花养护站</t>
  </si>
  <si>
    <t>灶市服务区</t>
  </si>
  <si>
    <t>K1959+400</t>
  </si>
  <si>
    <t xml:space="preserve">零陵区 </t>
  </si>
  <si>
    <t>井尾塘停车区</t>
  </si>
  <si>
    <t>K1458+200</t>
  </si>
  <si>
    <t>永路〔2019〕1号</t>
  </si>
  <si>
    <t>金桂停车区</t>
    <phoneticPr fontId="6" type="noConversion"/>
  </si>
  <si>
    <t>K1434+900</t>
  </si>
  <si>
    <t>东湘桥停车区</t>
  </si>
  <si>
    <t>K1472+914</t>
  </si>
  <si>
    <t>冷水滩区</t>
  </si>
  <si>
    <t>荷叶铺停车区</t>
  </si>
  <si>
    <t>K1411+772</t>
  </si>
  <si>
    <t>伊塘停车区</t>
  </si>
  <si>
    <t>K1420+172</t>
  </si>
  <si>
    <t>会同县</t>
  </si>
  <si>
    <t>鲁冲服务区</t>
  </si>
  <si>
    <t>绥宁-会同</t>
  </si>
  <si>
    <t>S342</t>
  </si>
  <si>
    <t>K105+057</t>
  </si>
  <si>
    <t>公路养护设施</t>
  </si>
  <si>
    <t>怀路〔2018〕179号</t>
  </si>
  <si>
    <t>附件2</t>
    <phoneticPr fontId="6" type="noConversion"/>
  </si>
  <si>
    <t>附件4</t>
    <phoneticPr fontId="1" type="noConversion"/>
  </si>
  <si>
    <t>附件5</t>
    <phoneticPr fontId="1" type="noConversion"/>
  </si>
  <si>
    <t>是否办理接养手续</t>
  </si>
  <si>
    <t>县（市、区）</t>
  </si>
  <si>
    <t>2017年年报线路情况</t>
  </si>
  <si>
    <t>对应调整前线路情况</t>
  </si>
  <si>
    <t>实施里程/换板面积（km/m2）</t>
  </si>
  <si>
    <t>路况</t>
  </si>
  <si>
    <t>技术等级</t>
  </si>
  <si>
    <t>原路面宽度    (m)</t>
  </si>
  <si>
    <t>原路面结构</t>
  </si>
  <si>
    <t>实施路面情况</t>
  </si>
  <si>
    <t>折前部省补助资金资金（万元）</t>
  </si>
  <si>
    <t>大修或建成年度</t>
  </si>
  <si>
    <t>大修折算系数</t>
  </si>
  <si>
    <t>中修年度</t>
  </si>
  <si>
    <t>中修折算系数</t>
  </si>
  <si>
    <t>路况检测情况</t>
  </si>
  <si>
    <t>备  注</t>
  </si>
  <si>
    <t>未打折情况说明</t>
  </si>
  <si>
    <t>上报的大中修类型</t>
  </si>
  <si>
    <t>上报的路面类型</t>
  </si>
  <si>
    <t>行政编码</t>
  </si>
  <si>
    <t>是否在年报中</t>
  </si>
  <si>
    <t>年报路面类型</t>
  </si>
  <si>
    <t>年报路面宽度</t>
  </si>
  <si>
    <t>年报路面等级</t>
  </si>
  <si>
    <t>计划匹配情况（计划时间/计划类型）</t>
  </si>
  <si>
    <t>项目匹配情况（是否为干线公路改造项目/属性/交工验收时间）</t>
  </si>
  <si>
    <t>大修安排时间</t>
  </si>
  <si>
    <t>中修安排时间</t>
  </si>
  <si>
    <t>交工验收时间</t>
  </si>
  <si>
    <t>审核备注</t>
  </si>
  <si>
    <t>审核情况</t>
  </si>
  <si>
    <t>1.6复核路况</t>
  </si>
  <si>
    <t>情况说明</t>
  </si>
  <si>
    <t>路况复核</t>
  </si>
  <si>
    <t>建设情况</t>
  </si>
  <si>
    <t>存在问题</t>
  </si>
  <si>
    <t>市州意见</t>
  </si>
  <si>
    <t>我处意见</t>
  </si>
  <si>
    <t>修改意见</t>
  </si>
  <si>
    <t>国道中次差路</t>
  </si>
  <si>
    <t>国道优良路</t>
  </si>
  <si>
    <t>省道中次差路</t>
  </si>
  <si>
    <t>省道优良路</t>
  </si>
  <si>
    <t>未接养路段你标记,2，未提供资料，3预防性养护，未提供资料</t>
  </si>
  <si>
    <t>提前实施标记</t>
  </si>
  <si>
    <t>剔除的数据</t>
  </si>
  <si>
    <t>20181220筛选</t>
  </si>
  <si>
    <t>厅提前实施、预养、插花路段</t>
  </si>
  <si>
    <t>1公里以上的插花路段标记</t>
  </si>
  <si>
    <t>路段置换情况</t>
  </si>
  <si>
    <t>20190201插花路段</t>
  </si>
  <si>
    <t>线路编号</t>
  </si>
  <si>
    <t>起点桩号</t>
  </si>
  <si>
    <t>终点桩号</t>
  </si>
  <si>
    <t>路面宽度（m）</t>
  </si>
  <si>
    <t>市州上报路面宽度（m）</t>
  </si>
  <si>
    <t>年报路基宽度（m）</t>
  </si>
  <si>
    <t>路面结构最低要求</t>
  </si>
  <si>
    <t>预防性养护措施</t>
  </si>
  <si>
    <t>标准单价(元/m2)</t>
  </si>
  <si>
    <t>新桩号差值</t>
  </si>
  <si>
    <t>老桩号差值</t>
  </si>
  <si>
    <t>实施就地冷再生层厚度（cm）</t>
  </si>
  <si>
    <t>旧水泥路面处治方案</t>
  </si>
  <si>
    <t>基层结构</t>
  </si>
  <si>
    <t>基层厚度(cm)</t>
  </si>
  <si>
    <t>面层
结构</t>
  </si>
  <si>
    <t>面层厚度    (cm)</t>
  </si>
  <si>
    <t>优良
里程（km）</t>
  </si>
  <si>
    <t>中等路里程（km）</t>
  </si>
  <si>
    <t>次差等路里程（km）</t>
  </si>
  <si>
    <t>提前实施项目</t>
  </si>
  <si>
    <t>预防性养护</t>
  </si>
  <si>
    <t>插花路段</t>
  </si>
  <si>
    <t>第一批灾毁</t>
  </si>
  <si>
    <t>第二批灾毁</t>
  </si>
  <si>
    <t>全省汇总</t>
  </si>
  <si>
    <t>长沙市小计</t>
  </si>
  <si>
    <t>统计行</t>
  </si>
  <si>
    <t>一、第一批灾毁恢复重建</t>
  </si>
  <si>
    <t>二、第二批灾毁恢复重建</t>
  </si>
  <si>
    <t>1、大修</t>
  </si>
  <si>
    <t xml:space="preserve"> </t>
  </si>
  <si>
    <t>S309</t>
  </si>
  <si>
    <t>三级</t>
  </si>
  <si>
    <t>7</t>
  </si>
  <si>
    <t>水泥砼</t>
  </si>
  <si>
    <t>水稳</t>
  </si>
  <si>
    <t>多锤头碎石化后加铺</t>
  </si>
  <si>
    <t>改性沥青砼</t>
  </si>
  <si>
    <t>9</t>
  </si>
  <si>
    <t>205</t>
  </si>
  <si>
    <t>2006</t>
  </si>
  <si>
    <t>2006年完工</t>
  </si>
  <si>
    <t>已满足大修年限要求，路况下降趋势明显，已报灾毁重建计划</t>
  </si>
  <si>
    <t>大修</t>
  </si>
  <si>
    <t>4301</t>
  </si>
  <si>
    <t>267.982-268.000[是]</t>
  </si>
  <si>
    <t>267.982-268.000[沥青砼]</t>
  </si>
  <si>
    <t>3.000-3.018[否//]</t>
  </si>
  <si>
    <t>3.000-3.018[]</t>
  </si>
  <si>
    <t>3.000-3.018[2011]</t>
  </si>
  <si>
    <t>符合</t>
  </si>
  <si>
    <t>第二批灾毁，以满足大修年限，路况良次</t>
  </si>
  <si>
    <t>良次（0.65公里良）</t>
  </si>
  <si>
    <t>良次</t>
  </si>
  <si>
    <t>第二批</t>
  </si>
  <si>
    <t>32</t>
  </si>
  <si>
    <t>269.982-270.000[是]</t>
  </si>
  <si>
    <t>269.982-270.000[沥青砼]</t>
  </si>
  <si>
    <t>5.000-5.018[否//]</t>
  </si>
  <si>
    <t>5.000-5.018[]</t>
  </si>
  <si>
    <t>5.000-5.018[2011]</t>
  </si>
  <si>
    <t>第二批灾毁，以满足大修年限，路况良次差</t>
  </si>
  <si>
    <t>次差</t>
  </si>
  <si>
    <t>良次差</t>
  </si>
  <si>
    <t>6</t>
  </si>
  <si>
    <t>288.982-289.000[是]</t>
  </si>
  <si>
    <t>288.982-289.000[沥青砼]</t>
  </si>
  <si>
    <t>288.982-289.000[7.0]</t>
  </si>
  <si>
    <t>24.000-24.018[否/待建路段/]</t>
  </si>
  <si>
    <t>24.000-24.018[2017]</t>
  </si>
  <si>
    <t>24.000-24.018[]</t>
  </si>
  <si>
    <t>第二批灾毁，以满足大修年限，路况良中次</t>
  </si>
  <si>
    <t>良1中3次2</t>
  </si>
  <si>
    <t>良中次</t>
  </si>
  <si>
    <t>2、沥青砼中修</t>
  </si>
  <si>
    <t>三、第一批省补助大中修专项</t>
  </si>
  <si>
    <t>中次</t>
  </si>
  <si>
    <t>二级</t>
  </si>
  <si>
    <t>13.5</t>
  </si>
  <si>
    <t>沥青砼</t>
  </si>
  <si>
    <t>10</t>
  </si>
  <si>
    <t>12</t>
  </si>
  <si>
    <t>20</t>
  </si>
  <si>
    <t>190</t>
  </si>
  <si>
    <t>2011</t>
  </si>
  <si>
    <t>次</t>
  </si>
  <si>
    <t>2011年完工，2013年交竣工</t>
  </si>
  <si>
    <t>已报灾毁重建计划</t>
  </si>
  <si>
    <t>1338.485-1342.000[是]</t>
  </si>
  <si>
    <t>1338.485-1342.000[15.0]</t>
  </si>
  <si>
    <t>1338.485-1342.000[二级]</t>
  </si>
  <si>
    <t>灾毁第二批，提交移交管养协议，开元路，路况较差</t>
  </si>
  <si>
    <t>差</t>
  </si>
  <si>
    <t>中</t>
  </si>
  <si>
    <t>1342.000-1342.960[是]</t>
  </si>
  <si>
    <t>1342.000-1342.960[15.0]</t>
  </si>
  <si>
    <t>1342.000-1342.960[二级]</t>
  </si>
  <si>
    <t>G234</t>
  </si>
  <si>
    <t>10.5</t>
  </si>
  <si>
    <t>15</t>
  </si>
  <si>
    <t>30</t>
  </si>
  <si>
    <t>2011年干线公路改造完工</t>
  </si>
  <si>
    <t>原S209线剩余未安排大修路段，已上报省公路局提前实施，本次申报2019年计划。大修前路况为中次</t>
  </si>
  <si>
    <t>2199.176-2199.185[是]2199.185-2203.007[是]2203.007-2203.799[是]2203.799-2203.980[是]</t>
  </si>
  <si>
    <t>2199.176-2199.185[沥青砼]2203.007-2203.799[沥青砼]</t>
  </si>
  <si>
    <t>52.080-52.580[2018/]</t>
  </si>
  <si>
    <t>提前实施，原S209线剩余未安排大修路段，已上报省公路局提前实施，本次申报2019年计划。大修前路况为中次</t>
  </si>
  <si>
    <t>提前实施</t>
  </si>
  <si>
    <t>没有完工材料</t>
  </si>
  <si>
    <t>提供招标，中标通知书和完工后照片</t>
  </si>
  <si>
    <t>省补</t>
  </si>
  <si>
    <t>2208.180-2209.258[是]2209.258-2209.387[是]</t>
  </si>
  <si>
    <t>2208.180-2209.258[沥青砼]</t>
  </si>
  <si>
    <t>59.169-60.376[2011水毁/大修]</t>
  </si>
  <si>
    <t>2217.187-2218.481[是]2218.481-2218.676[是]</t>
  </si>
  <si>
    <t>2217.187-2218.481[沥青砼]</t>
  </si>
  <si>
    <t>2217.187-2218.481[16.0]</t>
  </si>
  <si>
    <t>提前实施，报省局同意，原S209线剩余未安排大修路段，已上报省公路局提前实施，本次申报2019年计划。大修前路况为中次</t>
  </si>
  <si>
    <t>G240</t>
  </si>
  <si>
    <t>S208</t>
  </si>
  <si>
    <t>2000</t>
  </si>
  <si>
    <t>良</t>
  </si>
  <si>
    <t>2000年完工</t>
  </si>
  <si>
    <t>原S208线剩余未安排大修路段，已上报省公路局提前实施，本次申报2019年计划。大修前路况为中次</t>
  </si>
  <si>
    <t>1747.100-1748.000[是]</t>
  </si>
  <si>
    <t>提前实施，报省局同意，原S208线剩余未安排大修路段，已上报省公路局提前实施，本次申报2019年计划。大修前路况为中次</t>
  </si>
  <si>
    <t>X011</t>
  </si>
  <si>
    <t>2004</t>
  </si>
  <si>
    <t>2004年完工，公路局管养</t>
  </si>
  <si>
    <t>该项目为永社公路示范路，已提前实施并上报省局报备，本次上报为2018年计划未安排完的路段。。大修前路况为中</t>
  </si>
  <si>
    <t>9.546-9.910[是]9.910-12.641[是]12.641-13.000[是]</t>
  </si>
  <si>
    <t>9.546-9.910[沥青砼]9.910-12.641[沥青砼]12.641-13.000[沥青砼]</t>
  </si>
  <si>
    <t>9.546-9.910[二级]9.910-12.641[二级]12.641-13.000[二级]</t>
  </si>
  <si>
    <t>9.546-10.000[//];10.000-11.000[//];11.000-12.000[//];12.000-13.000[//]</t>
  </si>
  <si>
    <t>9.546-10.000[];10.000-11.000[];11.000-12.000[];12.000-13.000[]</t>
  </si>
  <si>
    <t>提前实施，该项目为永社公路示范路，已提前实施并上报省局报备，本次上报为2018年计划未安排完的路段。。大修前路况为中</t>
  </si>
  <si>
    <t>优良</t>
  </si>
  <si>
    <t>一直为公路局管养的路段。</t>
  </si>
  <si>
    <t>市州反应一直为公路局管养的路段。</t>
  </si>
  <si>
    <t>半年度路况优良</t>
  </si>
  <si>
    <t>14</t>
  </si>
  <si>
    <t>16</t>
  </si>
  <si>
    <t>2003</t>
  </si>
  <si>
    <t>2003年完工，公路局管养</t>
  </si>
  <si>
    <t>13.000-13.386[是]13.386-13.445[是]</t>
  </si>
  <si>
    <t>13.000-13.386[沥青砼]13.386-13.445[沥青砼]</t>
  </si>
  <si>
    <t>13.000-13.386[12.0]13.386-13.445[12.0]</t>
  </si>
  <si>
    <t>13.000-13.386[二级]13.386-13.445[二级]</t>
  </si>
  <si>
    <t>13.000-13.445[//]</t>
  </si>
  <si>
    <t>13.000-13.445[]</t>
  </si>
  <si>
    <t>该项目为永社公路示范路，已提前实施并上报省局报备，本次上报为2018年计划未安排完的路段。。大修前路况为次</t>
  </si>
  <si>
    <t>13.790-13.969[是]13.969-14.000[是]</t>
  </si>
  <si>
    <t>13.790-13.969[沥青砼]13.969-14.000[沥青砼]</t>
  </si>
  <si>
    <t>13.790-13.969[12.0]13.969-14.000[18.0]</t>
  </si>
  <si>
    <t>13.790-13.969[二级]13.969-14.000[二级]</t>
  </si>
  <si>
    <t>13.790-14.000[//]</t>
  </si>
  <si>
    <t>13.790-14.000[]</t>
  </si>
  <si>
    <t>180</t>
  </si>
  <si>
    <t>该项目为永社公路示范路，已提前实施并上报省局报备，本次上报为2018年计划未安排完的路段。。大修前路况为中次</t>
  </si>
  <si>
    <t>14.000-14.565[是]14.565-14.790[是]</t>
  </si>
  <si>
    <t>14.000-14.565[18.0]14.565-14.790[7.0]</t>
  </si>
  <si>
    <t>14.000-14.565[二级]14.565-14.790[二级]</t>
  </si>
  <si>
    <t>14.000-14.790[//]</t>
  </si>
  <si>
    <t>14.000-14.790[]</t>
  </si>
  <si>
    <t>15.858-15.992[是]15.992-17.787[是]17.787-18.515[是]</t>
  </si>
  <si>
    <t>15.858-15.992[7.0]15.992-17.787[10.0]17.787-18.515[10.0]</t>
  </si>
  <si>
    <t>15.858-15.992[二级]15.992-17.787[二级]17.787-18.515[二级]</t>
  </si>
  <si>
    <t>15.858-16.000[//];16.000-16.338[//]</t>
  </si>
  <si>
    <t>15.858-16.000[];16.000-16.338[]</t>
  </si>
  <si>
    <t>19.575-20.845[是]</t>
  </si>
  <si>
    <t>19.575-20.845[10.0]</t>
  </si>
  <si>
    <t>19.575-20.845[二级]</t>
  </si>
  <si>
    <t>22.520-23.040[是]</t>
  </si>
  <si>
    <t>22.520-23.040[沥青砼]</t>
  </si>
  <si>
    <t>22.520-23.040[9.0]</t>
  </si>
  <si>
    <t>22.520-23.040[二级]</t>
  </si>
  <si>
    <t>23.040-23.290[是]</t>
  </si>
  <si>
    <t>23.040-23.290[沥青砼]</t>
  </si>
  <si>
    <t>23.040-23.290[二级]</t>
  </si>
  <si>
    <t>24.810-25.909[是]25.909-26.045[是]</t>
  </si>
  <si>
    <t>24.810-25.909[10.0]25.909-26.045[10.0]</t>
  </si>
  <si>
    <t>24.810-25.909[二级]25.909-26.045[二级]</t>
  </si>
  <si>
    <t>28.425-28.856[是]</t>
  </si>
  <si>
    <t>28.425-28.856[二级]</t>
  </si>
  <si>
    <t>3、沥青砼预防性养护</t>
  </si>
  <si>
    <t>11</t>
  </si>
  <si>
    <t>4</t>
  </si>
  <si>
    <t>薄层罩面</t>
  </si>
  <si>
    <t>40</t>
  </si>
  <si>
    <t>2013/2014年大修</t>
  </si>
  <si>
    <t>1408.140-1413.440[是]</t>
  </si>
  <si>
    <t>1408.140-1413.440[二级]</t>
  </si>
  <si>
    <t>1194.000-1197.000[2013第一批/大修];1199.190-1199.300[2013第一批/大修];1198.190-1199.190[2014/大修];1197.000-1198.190[2014水毁/大修]</t>
  </si>
  <si>
    <t>1194.000-1194.850[否//];1194.850-1195.850[否//];1195.850-1196.850[否//];1196.850-1197.850[否//];1197.850-1198.850[否//];1198.850-1199.300[否//]</t>
  </si>
  <si>
    <t>1194.000-1194.850[2013];1194.850-1195.850[2013];1195.850-1196.850[2013];1196.850-1197.850[2014];1197.850-1198.850[2014];1198.850-1199.300[2013]</t>
  </si>
  <si>
    <t>1194.000-1194.850[];1194.850-1195.850[];1195.850-1196.850[];1196.850-1197.850[];1197.850-1198.850[];1198.850-1199.300[]</t>
  </si>
  <si>
    <t>修改为提前实施预防性养护</t>
  </si>
  <si>
    <t>1422.640-1426.140[是]</t>
  </si>
  <si>
    <t>1422.640-1426.140[二级]</t>
  </si>
  <si>
    <t>1210.000-1212.000[2013第一批/大修];1208.500-1210.000[2014/大修];1210.000-1212.000[2018/预防性养护]</t>
  </si>
  <si>
    <t>1208.500-1208.681[否/城管路段/];1208.681-1209.850[否//];1209.850-1210.850[否//];1210.850-1211.850[否//];1211.850-1212.000[否//]</t>
  </si>
  <si>
    <t>1208.500-1208.681[];1208.681-1209.850[2014];1209.850-1210.850[2013];1210.850-1211.850[2013];1211.850-1212.000[2013]</t>
  </si>
  <si>
    <t>1208.500-1208.681[];1208.681-1209.850[];1209.850-1210.850[];1210.850-1211.850[];1211.850-1212.000[]</t>
  </si>
  <si>
    <t>2018年预防性养护，省未补助</t>
  </si>
  <si>
    <t>还原剂雾封层</t>
  </si>
  <si>
    <t>24</t>
  </si>
  <si>
    <t>327.982-331.982[是]</t>
  </si>
  <si>
    <t>327.982-331.982[沥青砼]</t>
  </si>
  <si>
    <t>65.594-65.960[2011第二批/大修]</t>
  </si>
  <si>
    <t>63.000-64.000[是//2013];64.000-65.000[是//2013];65.000-66.000[是//2013];66.000-67.000[是//2013]</t>
  </si>
  <si>
    <t>63.000-64.000[];64.000-65.000[];65.000-66.000[];66.000-67.000[]</t>
  </si>
  <si>
    <t>63.000-64.000[2013];64.000-65.000[2013];65.000-66.000[2013];66.000-67.000[2013]</t>
  </si>
  <si>
    <t>S326</t>
  </si>
  <si>
    <t>S310</t>
  </si>
  <si>
    <t>0.000-7.000[是]</t>
  </si>
  <si>
    <t>0.000-7.000[沥青砼]</t>
  </si>
  <si>
    <t>6.000-7.000[2015灾毁/大修];0.000-6.000[2017第二批灾毁/大修]</t>
  </si>
  <si>
    <t>0.000-1.000[否//];1.000-2.000[否//];2.000-3.000[否//];3.000-4.000[否//];4.000-5.000[否//];5.000-6.000[否//];6.000-7.000[否//]</t>
  </si>
  <si>
    <t>0.000-1.000[2005];1.000-2.000[2005];2.000-3.000[2005];3.000-4.000[2005];4.000-5.000[2005];5.000-6.000[2005];6.000-7.000[2015]</t>
  </si>
  <si>
    <t>0.000-1.000[];1.000-2.000[];2.000-3.000[];3.000-4.000[];4.000-5.000[];5.000-6.000[];6.000-7.000[]</t>
  </si>
  <si>
    <t>课题项目</t>
  </si>
  <si>
    <t>四、第二批省补助大中修专项</t>
  </si>
  <si>
    <t>X096</t>
  </si>
  <si>
    <t>半年度路况结果：246-247为中，247-248为良，248-249为中，249-250为次,250-252为良，252-253为中，253-254为良，254-255为次，255-256为中，256-257为良，257-258为次，258-261.392为良优等路</t>
  </si>
  <si>
    <t>五、水泥砼换板</t>
  </si>
  <si>
    <t>六、预防性养护</t>
  </si>
  <si>
    <t>1、沥青路面</t>
  </si>
  <si>
    <t>S101</t>
  </si>
  <si>
    <t>一级</t>
  </si>
  <si>
    <t>21</t>
  </si>
  <si>
    <t>灌缝</t>
  </si>
  <si>
    <t>9.000-11.082[是]11.082-12.266[是]12.266-12.462[是]12.462-14.000[是]</t>
  </si>
  <si>
    <t>11.082-12.266[56.0]12.266-12.462[56.0]</t>
  </si>
  <si>
    <t>10.300-10.883[2012第一批/中修]</t>
  </si>
  <si>
    <t>9.000-10.000[否//];10.000-11.000[否//];11.000-12.000[否//];12.000-13.000[否//];13.000-14.000[否//]</t>
  </si>
  <si>
    <t>9.000-10.000[2008];10.000-11.000[];11.000-12.000[2005];12.000-13.000[2005];13.000-14.000[2005]</t>
  </si>
  <si>
    <t>9.000-10.000[];10.000-11.000[2012];11.000-12.000[];12.000-13.000[];13.000-14.000[]</t>
  </si>
  <si>
    <t>9.000-10.000[];10.000-11.000[];11.000-12.000[];12.000-13.000[];13.000-14.000[]</t>
  </si>
  <si>
    <t>238.791-240.880[是]240.880-242.683[是]242.683-244.084[是]244.084-244.648[是]244.648-244.962[是]244.962-245.364[是]245.364-247.743[是]247.743-249.042[是]249.042-249.228[是]249.228-249.749[是]249.749-250.048[是]250.048-252.359[是]252.359-253.644[是]253.644-253.791[是]</t>
  </si>
  <si>
    <t>244.084-244.648[12.0]</t>
  </si>
  <si>
    <t>238.791-240.880[二级]240.880-242.683[二级]242.683-244.084[二级]244.084-244.648[二级]244.648-244.962[二级]244.962-245.364[二级]245.364-247.743[二级]247.743-249.042[二级]249.042-249.228[二级]249.228-249.749[二级]249.749-250.048[二级]250.048-252.359[二级]252.359-253.644[二级]253.644-253.791[二级]</t>
  </si>
  <si>
    <t>10.614-11.614[否//];11.614-12.614[否//];12.614-13.614[否//];13.614-14.614[否//];14.614-15.822[否//];15.822-16.386[否/未接养路段/];16.386-17.614[否//];17.614-18.614[否//];18.614-19.614[否//];19.614-20.614[否//];20.614-21.614[否//];21.614-22.614[否//];22.614-23.614[否//];23.614-24.614[否//];24.614-25.614[否//]</t>
  </si>
  <si>
    <t>10.614-11.614[2008];11.614-12.614[2008];12.614-13.614[2008];13.614-14.614[2008];14.614-15.822[2008];15.822-16.386[2008];16.386-17.614[2008];17.614-18.614[2008];18.614-19.614[2008];19.614-20.614[2008];20.614-21.614[2008];21.614-22.614[2008];22.614-23.614[2008];23.614-24.614[2008];24.614-25.614[2008]</t>
  </si>
  <si>
    <t>10.614-11.614[];11.614-12.614[];12.614-13.614[];13.614-14.614[];14.614-15.822[];15.822-16.386[];16.386-17.614[];17.614-18.614[];18.614-19.614[];19.614-20.614[];20.614-21.614[];21.614-22.614[];22.614-23.614[];23.614-24.614[];24.614-25.614[]</t>
  </si>
  <si>
    <t>2、水泥路面</t>
  </si>
  <si>
    <t>浏阳</t>
  </si>
  <si>
    <t>清灌缝</t>
  </si>
  <si>
    <t>扣除短链0.763公里和沥青路1.36公里</t>
  </si>
  <si>
    <t>1645.496-1650.586[是]1650.586-1652.424[是]1652.424-1652.811[是]1652.811-1653.327[是]1653.327-1654.171[是]1654.171-1658.593[是]1658.593-1660.330[是]1660.330-1663.423[是]</t>
  </si>
  <si>
    <t>1652.811-1653.327[沥青砼]1653.327-1654.171[沥青砼]</t>
  </si>
  <si>
    <t>1652.424-1652.811[20.0]1652.811-1653.327[20.0]1653.327-1654.171[20.0]1654.171-1658.593[9.0]1658.593-1660.330[11.0]1660.330-1663.423[11.0]</t>
  </si>
  <si>
    <t>1645.496-1650.586[二级]1650.586-1652.424[二级]1652.424-1652.811[二级]1652.811-1653.327[二级]1653.327-1654.171[二级]1654.171-1658.593[二级]1658.593-1660.330[二级]1660.330-1663.423[二级]</t>
  </si>
  <si>
    <t>1673.600-1674.600[2015第一批/大修];1674.600-1675.040[2015第一批/大修];1683.000-1684.000[2018/预防性养护]</t>
  </si>
  <si>
    <t>1665.310-1666.000[是//2012];1666.000-1667.000[是//2012];1667.000-1668.000[是//2012];1668.000-1669.000[是//2012];1669.000-1670.000[是//2012];1670.000-1671.000[是//2012];1671.000-1673.600[是//2012];1673.600-1674.600[是//2012];1674.600-1675.040[是//2012];1675.040-1675.663[是//2012];1675.663-1676.000[是//2012];1676.000-1677.661[是//2012];1677.661-1678.661[是//2012];1678.661-1679.661[是//2012];1679.661-1680.661[是//2012];1680.661-1681.661[是//2012];1681.661-1683.339[是//2012];1683.339-1684.000[是//2012]</t>
  </si>
  <si>
    <t>1665.310-1666.000[];1666.000-1667.000[];1667.000-1668.000[];1668.000-1669.000[];1669.000-1670.000[];1670.000-1671.000[];1671.000-1673.600[];1673.600-1674.600[];1674.600-1675.040[];1675.040-1675.663[];1675.663-1676.000[];1676.000-1677.661[];1677.661-1678.661[];1678.661-1679.661[];1679.661-1680.661[];1680.661-1681.661[];1681.661-1683.339[];1683.339-1684.000[]</t>
  </si>
  <si>
    <t>1665.310-1666.000[2012];1666.000-1667.000[2012];1667.000-1668.000[2012];1668.000-1669.000[2012];1669.000-1670.000[2012];1670.000-1671.000[2012];1671.000-1673.600[2012];1673.600-1674.600[2012];1674.600-1675.040[2012];1675.040-1675.663[2012];1675.663-1676.000[2012];1676.000-1677.661[2012];1677.661-1678.661[2012];1678.661-1679.661[2012];1679.661-1680.661[2012];1680.661-1681.661[2012];1681.661-1683.339[2012];1683.339-1684.000[2012]</t>
  </si>
  <si>
    <t>X103</t>
  </si>
  <si>
    <t>8.5</t>
  </si>
  <si>
    <t>2181.293-2192.569[是]</t>
  </si>
  <si>
    <t>2181.293-2192.569[二级]</t>
  </si>
  <si>
    <t>株洲市小计</t>
  </si>
  <si>
    <t>醴陵市</t>
  </si>
  <si>
    <t>2008年完工</t>
  </si>
  <si>
    <t>4302</t>
  </si>
  <si>
    <t>1765.781-1765.783[是]1765.783-1767.281[是]</t>
  </si>
  <si>
    <t>1792.000-1793.000[否//];1793.000-1793.500[否//]</t>
  </si>
  <si>
    <t>1792.000-1793.000[2009];1793.000-1793.500[2009]</t>
  </si>
  <si>
    <t>1792.000-1793.000[];1793.000-1793.500[]</t>
  </si>
  <si>
    <t>第二批灾毁项目,年限符合，路况良，已减去2013年大修的100米。1793.400-1793.500</t>
  </si>
  <si>
    <t>年末路况为次等路</t>
  </si>
  <si>
    <t>年末路况下降，为中等路</t>
  </si>
  <si>
    <t>S320</t>
  </si>
  <si>
    <t>良优</t>
  </si>
  <si>
    <t>2008年大修</t>
  </si>
  <si>
    <t>1126.297-1126.354[是]1126.354-1127.297[是]</t>
  </si>
  <si>
    <t>1126.297-1126.354[9.0]</t>
  </si>
  <si>
    <t>43.000-43.406[是//2008];43.406-44.000[是//2009]</t>
  </si>
  <si>
    <t>43.000-43.406[];43.406-44.000[]</t>
  </si>
  <si>
    <t>43.000-43.406[2008];43.406-44.000[2009]</t>
  </si>
  <si>
    <t>年限符合，路况良</t>
  </si>
  <si>
    <t>炎陵县</t>
  </si>
  <si>
    <t>S321</t>
  </si>
  <si>
    <t>2008年交工</t>
  </si>
  <si>
    <t>经复检路况下降为次等路</t>
  </si>
  <si>
    <t>调整项目</t>
  </si>
  <si>
    <t>2004年大修</t>
  </si>
  <si>
    <t>992.377-993.000[是]</t>
  </si>
  <si>
    <t>992.377-993.000[11.0]</t>
  </si>
  <si>
    <t>992.377-993.000[二级]</t>
  </si>
  <si>
    <t>年限符合，路况中，自报8.5米.年报11米</t>
  </si>
  <si>
    <t>1</t>
  </si>
  <si>
    <t>70</t>
  </si>
  <si>
    <t>2013年大修</t>
  </si>
  <si>
    <t>中修</t>
  </si>
  <si>
    <t>1761.781-1762.404[是]1762.404-1762.577[是]1762.577-1762.781[是]</t>
  </si>
  <si>
    <t>1788.000-1789.000[2013第一批/大修];1788.000-1789.000[2013第一批/文明路]</t>
  </si>
  <si>
    <t>1788.000-1789.000[否//]</t>
  </si>
  <si>
    <t>1788.000-1789.000[2012]</t>
  </si>
  <si>
    <t>1788.000-1789.000[]</t>
  </si>
  <si>
    <t>第二批灾毁项目,中修年限符合，路况良中</t>
  </si>
  <si>
    <t>中良（1公里良）</t>
  </si>
  <si>
    <t>良中</t>
  </si>
  <si>
    <t>云龙区（城郊公路养护中心）</t>
  </si>
  <si>
    <t>S104</t>
  </si>
  <si>
    <t>X001</t>
  </si>
  <si>
    <t>2009年大修</t>
  </si>
  <si>
    <t>7.5</t>
  </si>
  <si>
    <t>2012年交工</t>
  </si>
  <si>
    <t>846.554-846.937[是]846.937-847.712[是]847.712-848.212[是]848.212-857.825[是]</t>
  </si>
  <si>
    <t>846.554-846.937[沥青砼]847.712-848.212[沥青砼]</t>
  </si>
  <si>
    <t>56.936-57.000[是//2012];57.000-58.000[是//2012];58.000-59.000[是//2012];59.000-60.000[是//2012];60.000-61.000[是//2012];61.000-62.000[是//2012];62.000-63.000[是//2012];63.000-64.000[是//2012];64.000-65.000[是//2012];65.000-66.000[是//2012];66.000-67.000[是//2012];67.000-68.000[是//2012];68.000-68.236[是//2012]</t>
  </si>
  <si>
    <t>56.936-57.000[];57.000-58.000[];58.000-59.000[];59.000-60.000[];60.000-61.000[];61.000-62.000[];62.000-63.000[];63.000-64.000[];64.000-65.000[];65.000-66.000[];66.000-67.000[];67.000-68.000[];68.000-68.236[]</t>
  </si>
  <si>
    <t>56.936-57.000[2012];57.000-58.000[2012];58.000-59.000[2012];59.000-60.000[2012];60.000-61.000[2012];61.000-62.000[2012];62.000-63.000[2012];63.000-64.000[2012];64.000-65.000[2012];65.000-66.000[2012];66.000-67.000[2012];67.000-68.000[2012];68.000-68.236[2012]</t>
  </si>
  <si>
    <t>芦淞区（城郊公路养护中心）</t>
  </si>
  <si>
    <t>S327</t>
  </si>
  <si>
    <t>X012</t>
  </si>
  <si>
    <t>四级</t>
  </si>
  <si>
    <t>板底压浆</t>
  </si>
  <si>
    <t>天元区（城郊公路养护中心）</t>
  </si>
  <si>
    <t xml:space="preserve">老编号无此段路    </t>
  </si>
  <si>
    <t>X008</t>
  </si>
  <si>
    <t>X010</t>
  </si>
  <si>
    <t>湘潭市小计</t>
  </si>
  <si>
    <t>微表处</t>
  </si>
  <si>
    <t>不足部分在转移支付中安排</t>
  </si>
  <si>
    <t>4303</t>
  </si>
  <si>
    <t>1267.854-1267.863[是]1267.863-1268.394[是]1268.394-1271.989[是]1271.989-1273.935[是]1273.935-1274.654[是]</t>
  </si>
  <si>
    <t>1267.854-1267.863[水泥砼]1267.863-1268.394[水泥砼]</t>
  </si>
  <si>
    <t>1267.854-1267.863[12.0]1267.863-1268.394[12.0]1268.394-1271.989[12.0]1271.989-1273.935[12.0]1273.935-1274.654[12.0]</t>
  </si>
  <si>
    <t>1233.200-1234.000[2013年第三批/大修];1234.000-1236.000[2013第一批/大修];1236.000-1240.000[2013第一批/大修];1233.200-1233.700[2013第一批/文明路]</t>
  </si>
  <si>
    <t>1233.200-1234.000[//];1234.000-1235.000[//];1235.000-1236.000[//];1236.000-1237.000[//];1237.000-1238.000[//];1238.000-1239.000[//];1239.000-1240.000[//]</t>
  </si>
  <si>
    <t>1233.200-1234.000[];1234.000-1235.000[2013];1235.000-1236.000[2013];1236.000-1237.000[2013];1237.000-1238.000[2013];1238.000-1239.000[2013];1239.000-1240.000[2013]</t>
  </si>
  <si>
    <t>1233.200-1234.000[2016];1234.000-1235.000[2016];1235.000-1236.000[2016];1236.000-1237.000[2016];1237.000-1238.000[2016];1238.000-1239.000[2016];1239.000-1240.000[2016]</t>
  </si>
  <si>
    <t>1233.200-1234.000[];1234.000-1235.000[];1235.000-1236.000[];1236.000-1237.000[];1237.000-1238.000[];1238.000-1239.000[];1239.000-1240.000[]</t>
  </si>
  <si>
    <t>2</t>
  </si>
  <si>
    <t>1274.654-1277.954[是]</t>
  </si>
  <si>
    <t>1274.654-1277.954[12.0]</t>
  </si>
  <si>
    <t>1240.000-1243.300[2013第一批/大修]</t>
  </si>
  <si>
    <t>1240.000-1241.000[//];1241.000-1242.000[//];1242.000-1243.000[//];1243.000-1243.300[//]</t>
  </si>
  <si>
    <t>1240.000-1241.000[2013];1241.000-1242.000[2013];1242.000-1243.000[2013];1243.000-1243.300[2013]</t>
  </si>
  <si>
    <t>1240.000-1241.000[2016];1241.000-1242.000[2016];1242.000-1243.000[2016];1243.000-1243.300[2016]</t>
  </si>
  <si>
    <t>1240.000-1241.000[];1241.000-1242.000[];1242.000-1243.000[];1243.000-1243.300[]</t>
  </si>
  <si>
    <t>3</t>
  </si>
  <si>
    <t>1277.954-1278.954[是]</t>
  </si>
  <si>
    <t>1277.954-1278.954[12.0]</t>
  </si>
  <si>
    <t>1243.300-1244.300[2013第一批/大修]</t>
  </si>
  <si>
    <t>1243.300-1244.000[//];1244.000-1244.000[//];1244.000-1244.300[//]</t>
  </si>
  <si>
    <t>1243.300-1244.000[2013];1244.000-1244.000[2013];1244.000-1244.300[2013]</t>
  </si>
  <si>
    <t>1243.300-1244.000[2016];1244.000-1244.000[2016];1244.000-1244.300[2016]</t>
  </si>
  <si>
    <t>1243.300-1244.000[];1244.000-1244.000[];1244.000-1244.300[]</t>
  </si>
  <si>
    <t>1280.354-1282.434[是]</t>
  </si>
  <si>
    <t>1280.354-1282.434[12.0]</t>
  </si>
  <si>
    <t>1245.700-1246.000[2013第一批/大修];1246.000-1247.780[2013第一批/大修]</t>
  </si>
  <si>
    <t>1245.700-1246.000[//];1246.000-1247.000[//];1247.000-1247.780[//]</t>
  </si>
  <si>
    <t>1245.700-1246.000[2013];1246.000-1247.000[2013];1247.000-1247.780[2013]</t>
  </si>
  <si>
    <t>1245.700-1246.000[2016];1246.000-1247.000[2016];1247.000-1247.780[2016]</t>
  </si>
  <si>
    <t>1245.700-1246.000[];1246.000-1247.000[];1247.000-1247.780[]</t>
  </si>
  <si>
    <t>衡阳市小计</t>
  </si>
  <si>
    <t>5</t>
  </si>
  <si>
    <t>2012</t>
  </si>
  <si>
    <t>2012年大修</t>
  </si>
  <si>
    <t>4304</t>
  </si>
  <si>
    <t>1875.000-1876.204[是]</t>
  </si>
  <si>
    <t>1782.796-1784.000[2012第一批/大修]</t>
  </si>
  <si>
    <t>1782.796-1783.015[否//];1783.015-1784.000[否//]</t>
  </si>
  <si>
    <t>1782.796-1783.015[2012];1783.015-1784.000[2012]</t>
  </si>
  <si>
    <t>1782.796-1783.015[];1783.015-1784.000[]</t>
  </si>
  <si>
    <t>第二批灾毁项目,2012年大修，打7折，路况次</t>
  </si>
  <si>
    <t>上报为第二批灾毁</t>
  </si>
  <si>
    <t>衡南</t>
  </si>
  <si>
    <t>S316</t>
  </si>
  <si>
    <t>2002年完工</t>
  </si>
  <si>
    <t>1222.362-1222.902[是]1222.902-1225.362[是]</t>
  </si>
  <si>
    <t>1222.902-1225.362[水泥砼]</t>
  </si>
  <si>
    <t>35.000-35.997[否//];35.997-36.997[否//];36.997-37.997[否//];37.997-38.000[否//]</t>
  </si>
  <si>
    <t>35.000-35.997[];35.997-36.997[];36.997-37.997[];37.997-38.000[2015]</t>
  </si>
  <si>
    <t>35.000-35.997[];35.997-36.997[];36.997-37.997[];37.997-38.000[]</t>
  </si>
  <si>
    <t>第二批灾毁项目,年限符合，路况中次</t>
  </si>
  <si>
    <t>8</t>
  </si>
  <si>
    <t>1231.062-1232.000[是]</t>
  </si>
  <si>
    <t>1231.062-1232.000[水泥砼]</t>
  </si>
  <si>
    <t>43.723-43.997[否//];43.997-44.661[否//]</t>
  </si>
  <si>
    <t>43.723-43.997[];43.997-44.661[]</t>
  </si>
  <si>
    <t>第二批灾毁项目,年限符合，路况中</t>
  </si>
  <si>
    <t>1253.559-1254.464[是]1254.464-1255.212[是]</t>
  </si>
  <si>
    <t>1254.464-1255.212[沥青砼]</t>
  </si>
  <si>
    <t>66.197-66.997[否//];66.997-67.121[否//];67.121-67.850[否//]</t>
  </si>
  <si>
    <t>66.197-66.997[];66.997-67.121[];67.121-67.850[]</t>
  </si>
  <si>
    <t>常宁</t>
  </si>
  <si>
    <t>中、次</t>
  </si>
  <si>
    <t>1113.510-1113.522[是]1113.522-1116.359[是]</t>
  </si>
  <si>
    <t>171.883-172.076[否//];172.076-173.076[否//];173.076-173.753[否//];173.753-174.732[否//]</t>
  </si>
  <si>
    <t>171.883-172.076[];172.076-173.076[];173.076-173.753[];173.753-174.732[]</t>
  </si>
  <si>
    <t>第二批灾毁项目,路况中次</t>
  </si>
  <si>
    <t>2005年完工</t>
  </si>
  <si>
    <t>补报计划</t>
  </si>
  <si>
    <t>2014年大修</t>
  </si>
  <si>
    <t>邵阳市小计</t>
  </si>
  <si>
    <t>2009</t>
  </si>
  <si>
    <t>次等路</t>
  </si>
  <si>
    <t>2009年完工</t>
  </si>
  <si>
    <t>4305</t>
  </si>
  <si>
    <t>3101.383-3101.454[是]3101.454-3105.976[是]3105.976-3105.978[是]</t>
  </si>
  <si>
    <t>3105.976-3105.978[沥青砼]</t>
  </si>
  <si>
    <t>3101.454-3105.976[10.0]3105.976-3105.978[10.0]</t>
  </si>
  <si>
    <t>3101.383-3101.454[二级]3101.454-3105.976[二级]3105.976-3105.978[二级]</t>
  </si>
  <si>
    <t>2536.405-2536.476[2018/预防性养护];2536.476-2540.000[2018/预防性养护]</t>
  </si>
  <si>
    <t>2536.405-2537.000[十一五/质量缺陷责任期路段/2011];2537.000-2538.000[十一五/质量缺陷责任期路段/2011];2538.000-2539.000[十一五/质量缺陷责任期路段/2011];2539.000-2540.000[十一五/质量缺陷责任期路段/2011];2540.000-2541.000[十一五/质量缺陷责任期路段/2011];2536.405-2541.000[否//]</t>
  </si>
  <si>
    <t>2536.405-2537.000[];2537.000-2538.000[];2538.000-2539.000[];2539.000-2540.000[];2540.000-2541.000[];2536.405-2541.000[]</t>
  </si>
  <si>
    <t>2536.405-2537.000[2011];2537.000-2538.000[2011];2538.000-2539.000[2011];2539.000-2540.000[2011];2540.000-2541.000[2011];2536.405-2541.000[]</t>
  </si>
  <si>
    <t>第二批灾毁，2018年预防性养护，省未补助。符合大修年限。路面宽度10米。路况良中</t>
  </si>
  <si>
    <t>复测中次</t>
  </si>
  <si>
    <t>路面宽度10米调整为9米</t>
  </si>
  <si>
    <t>2016年中修</t>
  </si>
  <si>
    <t>3111.478-3114.907[是]3114.907-3114.978[是]</t>
  </si>
  <si>
    <t>3114.907-3114.978[沥青砼]</t>
  </si>
  <si>
    <t>3111.478-3114.907[10.0]3114.907-3114.978[10.0]</t>
  </si>
  <si>
    <t>3111.478-3114.907[二级]3114.907-3114.978[二级]</t>
  </si>
  <si>
    <t>2549.000-2550.000[2012第一批/大修];2546.500-2550.000[2016年第一批/中修罩面];2549.935-2550.000[2017年第一批/大修]</t>
  </si>
  <si>
    <t>2549.935-2550.000[十一五/待建路段/2011];2546.500-2547.000[十一五/质量缺陷责任期路段/2011];2547.000-2548.000[十一五/质量缺陷责任期路段/2011];2548.000-2549.000[十一五/质量缺陷责任期路段/2011];2549.000-2549.935[十一五/质量缺陷责任期路段/2011];2546.500-2550.000[否//]</t>
  </si>
  <si>
    <t>2549.935-2550.000[2017];2546.500-2547.000[];2547.000-2548.000[];2548.000-2549.000[];2549.000-2549.935[];2546.500-2550.000[]</t>
  </si>
  <si>
    <t>2549.935-2550.000[];2546.500-2547.000[];2547.000-2548.000[];2548.000-2549.000[];2549.000-2549.935[];2546.500-2550.000[]</t>
  </si>
  <si>
    <t>2549.935-2550.000[2011];2546.500-2547.000[2011];2547.000-2548.000[2011];2548.000-2549.000[2011];2549.000-2549.935[2011];2546.500-2550.000[]</t>
  </si>
  <si>
    <t>第二批灾毁，年限符合</t>
  </si>
  <si>
    <t>复测中1.5良1</t>
  </si>
  <si>
    <t>2012年干线公路改造</t>
  </si>
  <si>
    <t>第二批灾毁，2012年计划，7折，路况中次</t>
  </si>
  <si>
    <t>复测中</t>
  </si>
  <si>
    <t>3116.978-3121.178[是]</t>
  </si>
  <si>
    <t>3116.978-3121.178[10.0]</t>
  </si>
  <si>
    <t>3116.978-3121.178[二级]</t>
  </si>
  <si>
    <t>2552.000-2555.000[2016年第一批/中修罩面];2553.000-2556.200[2018/预防性养护]</t>
  </si>
  <si>
    <t>2552.000-2553.000[十一五/质量缺陷责任期路段/2011];2553.000-2554.000[十一五/质量缺陷责任期路段/2011];2554.000-2554.730[十一五/质量缺陷责任期路段/2011];2554.730-2556.000[十一五/质量缺陷责任期路段/2011];2556.000-2556.200[十二五/质量缺陷责任期路段/2015];2552.000-2556.200[否//]</t>
  </si>
  <si>
    <t>2552.000-2553.000[];2553.000-2554.000[];2554.000-2554.730[];2554.730-2556.000[];2556.000-2556.200[];2552.000-2556.200[]</t>
  </si>
  <si>
    <t>2552.000-2553.000[2011];2553.000-2554.000[2011];2554.000-2554.730[2011];2554.730-2556.000[2011];2556.000-2556.200[2015];2552.000-2556.200[]</t>
  </si>
  <si>
    <t>第二批灾毁，2018年预防性养护，省未补助，年限符合</t>
  </si>
  <si>
    <t>复测中2.2良2</t>
  </si>
  <si>
    <t>半年度路况良，年末复测路况中次</t>
  </si>
  <si>
    <t>S312</t>
  </si>
  <si>
    <t>将反馈的5公里调整为次等路，第二批灾毁中所有项目路面宽度从10米调整9米，增报了省道的次等路</t>
  </si>
  <si>
    <t>118.223-119.375路面类型为沥青混凝土</t>
  </si>
  <si>
    <t>212.8-213 2013年第一批大修。127.375-129.575路面类型为沥青混凝土</t>
  </si>
  <si>
    <t>S218</t>
  </si>
  <si>
    <t>2623.231-2624.973[是]</t>
  </si>
  <si>
    <t>2623.231-2624.973[7.0]</t>
  </si>
  <si>
    <t>符合大修年限，路况良中</t>
  </si>
  <si>
    <t>良0.742中</t>
  </si>
  <si>
    <t>邵阳县</t>
  </si>
  <si>
    <t>S317</t>
  </si>
  <si>
    <t>报了灾毁重建</t>
  </si>
  <si>
    <t>1286.289-1287.638[是]1287.638-1287.989[是]</t>
  </si>
  <si>
    <t>1287.638-1287.989[沥青砼]</t>
  </si>
  <si>
    <t>1286.289-1287.638[5.5]1287.638-1287.989[6.0]</t>
  </si>
  <si>
    <t>1287.638-1287.989[三级]</t>
  </si>
  <si>
    <t>124.300-125.141[否//];125.141-125.649[否//];125.649-126.000[否//]</t>
  </si>
  <si>
    <t>124.300-125.141[2005];125.141-125.649[2005];125.649-126.000[2005]</t>
  </si>
  <si>
    <t>124.300-125.141[];125.141-125.649[];125.649-126.000[]</t>
  </si>
  <si>
    <t>第二批灾毁，符合大修年限，路况中</t>
  </si>
  <si>
    <t>S221</t>
  </si>
  <si>
    <t>1999年完工</t>
  </si>
  <si>
    <t>报提前实施</t>
  </si>
  <si>
    <t>0.000-1.211[是]1.211-1.642[是]</t>
  </si>
  <si>
    <t>0.000-1.211[沥青砼]1.211-1.642[沥青砼]</t>
  </si>
  <si>
    <t>0.000-1.211[14.0]1.211-1.642[33.0]</t>
  </si>
  <si>
    <t>提前实施，已报省局同意，路况次，年限满足</t>
  </si>
  <si>
    <t>2008</t>
  </si>
  <si>
    <t>报了灾毁重建并提前实施</t>
  </si>
  <si>
    <t>1534.000-1534.001[是]1534.001-1536.514[是]</t>
  </si>
  <si>
    <t>1534.000-1534.001[沥青砼]</t>
  </si>
  <si>
    <t>88.138-89.000[2018/]</t>
  </si>
  <si>
    <t>第二批灾毁，提前实施，已报省局同意，符合大修年限，路况次</t>
  </si>
  <si>
    <t>130.575-131.289路面类型为沥青混凝土</t>
  </si>
  <si>
    <t>优良714m</t>
  </si>
  <si>
    <t>其它中</t>
  </si>
  <si>
    <t>S219</t>
  </si>
  <si>
    <t>105.255-106.255路面类型为沥青混凝土</t>
  </si>
  <si>
    <t>城步县</t>
  </si>
  <si>
    <t>大祥</t>
  </si>
  <si>
    <t>坑槽修补</t>
  </si>
  <si>
    <t>2015年大修</t>
  </si>
  <si>
    <t>3162.691-3167.600[是]</t>
  </si>
  <si>
    <t>2604.379-2609.290[2015第三批/大修]</t>
  </si>
  <si>
    <t>2604.379-2605.531[否//];2605.531-2606.531[否//];2606.531-2607.531[否//];2607.531-2608.531[否//];2608.531-2609.290[否//];2608.552-2608.793[否//];2608.793-2608.936[否//]</t>
  </si>
  <si>
    <t>2604.379-2605.531[2015];2605.531-2606.531[2015];2606.531-2607.531[2015];2607.531-2608.531[2015];2608.531-2609.290[2015];2608.552-2608.793[2015];2608.793-2608.936[2015]</t>
  </si>
  <si>
    <t>2604.379-2605.531[];2605.531-2606.531[];2606.531-2607.531[];2607.531-2608.531[];2608.531-2609.290[];2608.552-2608.793[];2608.793-2608.936[]</t>
  </si>
  <si>
    <t>双清区</t>
  </si>
  <si>
    <t>优</t>
  </si>
  <si>
    <t>碎石化</t>
  </si>
  <si>
    <t>灌缝、坑槽修补</t>
  </si>
  <si>
    <t>1350.698-1351.284[是]1351.284-1356.170[是]1356.170-1360.266[是]</t>
  </si>
  <si>
    <t>1350.698-1351.284[沥青砼]1351.284-1356.170[沥青砼]1356.170-1360.266[沥青砼]</t>
  </si>
  <si>
    <t>1350.698-1351.284[11.2]1351.284-1356.170[11.2]1356.170-1360.266[11.2]</t>
  </si>
  <si>
    <t>1350.035-1351.538[2014/大修];1341.966-1342.000[2015灾毁/大修];1345.000-1346.000[2016年第一批/大修];1347.000-1350.035[2016年第二批/大修];1342.000-1343.000[2017年第一批/大修];1343.000-1345.000[2017年第一批/大修];1346.000-1347.000[2017年第一批/大修]</t>
  </si>
  <si>
    <t>1341.966-1342.066[十二五/质量缺陷责任期路段/2015];1341.966-1342.966[否/待建路段/];1342.966-1343.966[否/待建路段/];1343.966-1344.966[否/待建路段/];1344.966-1345.966[否//];1345.966-1346.586[否/待建路段/];1346.586-1347.586[否/待建路段/];1347.586-1348.586[否//];1348.586-1349.586[否//];1349.586-1350.986[否//];1350.986-1351.536[否//];1351.536-1351.538[否//]</t>
  </si>
  <si>
    <t>1341.966-1342.066[];1341.966-1342.966[2017];1342.966-1343.966[2017];1343.966-1344.966[2017];1344.966-1345.966[2016];1345.966-1346.586[2017];1346.586-1347.586[2017];1347.586-1348.586[2016];1348.586-1349.586[2016];1349.586-1350.986[2016];1350.986-1351.536[];1351.536-1351.538[]</t>
  </si>
  <si>
    <t>1341.966-1342.066[];1341.966-1342.966[];1342.966-1343.966[];1343.966-1344.966[];1344.966-1345.966[];1345.966-1346.586[];1346.586-1347.586[];1347.586-1348.586[];1348.586-1349.586[];1349.586-1350.986[];1350.986-1351.536[];1351.536-1351.538[]</t>
  </si>
  <si>
    <t>1341.966-1342.066[2015];1341.966-1342.966[];1342.966-1343.966[];1343.966-1344.966[];1344.966-1345.966[];1345.966-1346.586[];1346.586-1347.586[];1347.586-1348.586[];1348.586-1349.586[];1349.586-1350.986[];1350.986-1351.536[];1351.536-1351.538[]</t>
  </si>
  <si>
    <t>1365.235-1369.948[是]1369.948-1370.659[是]1370.659-1376.235[是]</t>
  </si>
  <si>
    <t>1365.235-1369.948[沥青砼]1369.948-1370.659[沥青砼]1370.659-1376.235[沥青砼]</t>
  </si>
  <si>
    <t>1365.235-1369.948[11.2]1369.948-1370.659[11.2]1370.659-1376.235[11.2]</t>
  </si>
  <si>
    <t>1331.000-1341.000[2009/大修];1330.000-1330.350[2013第一批/大修];1330.400-1331.000[2015灾毁/大修];1331.000-1341.000[2015灾毁/大修]</t>
  </si>
  <si>
    <t>1330.000-1330.619[十二五/质量缺陷责任期路段/2015];1330.619-1331.619[十二五/质量缺陷责任期路段/2015];1331.619-1332.619[十二五/质量缺陷责任期路段/2015];1332.619-1333.619[十二五/质量缺陷责任期路段/2015];1333.619-1334.619[十二五/质量缺陷责任期路段/2015];1334.619-1335.619[十二五/质量缺陷责任期路段/2015];1335.619-1336.619[十二五/质量缺陷责任期路段/2015];1336.619-1337.619[十二五/质量缺陷责任期路段/2015];1337.619-1338.619[十二五/质量缺陷责任期路段/2015];1338.619-1339.619[十二五/质量缺陷责任期路段/2015];1339.619-1340.619[十二五/质量缺陷责任期路段/2015];1340.619-1341.000[十二五/质量缺陷责任期路段/2015]</t>
  </si>
  <si>
    <t>1330.000-1330.619[];1330.619-1331.619[];1331.619-1332.619[];1332.619-1333.619[];1333.619-1334.619[];1334.619-1335.619[];1335.619-1336.619[];1336.619-1337.619[];1337.619-1338.619[];1338.619-1339.619[];1339.619-1340.619[];1340.619-1341.000[]</t>
  </si>
  <si>
    <t>1330.000-1330.619[2015];1330.619-1331.619[2015];1331.619-1332.619[2015];1332.619-1333.619[2015];1333.619-1334.619[2015];1334.619-1335.619[2015];1335.619-1336.619[2015];1336.619-1337.619[2015];1337.619-1338.619[2015];1338.619-1339.619[2015];1339.619-1340.619[2015];1340.619-1341.000[2015]</t>
  </si>
  <si>
    <t>1424.490-1425.490[是]</t>
  </si>
  <si>
    <t>1428.490-1429.490[是]</t>
  </si>
  <si>
    <t>1394.000-1395.000[2013第一批/大修]</t>
  </si>
  <si>
    <t>1394.000-1395.000[否//]</t>
  </si>
  <si>
    <t>1394.000-1395.000[2013]</t>
  </si>
  <si>
    <t>1394.000-1395.000[]</t>
  </si>
  <si>
    <t>1468.490-1469.315[是]1469.315-1469.316[是]</t>
  </si>
  <si>
    <t>1469.315-1469.316[三级]</t>
  </si>
  <si>
    <t>1433.000-1433.889[2015灾毁/大修]</t>
  </si>
  <si>
    <t>1433.000-1433.889[否//]</t>
  </si>
  <si>
    <t>1433.000-1433.889[2015]</t>
  </si>
  <si>
    <t>1433.000-1433.889[]</t>
  </si>
  <si>
    <t>S236</t>
  </si>
  <si>
    <t>2013年改建</t>
  </si>
  <si>
    <t>163.887-164.197[是]164.197-165.063[是]165.063-165.068[是]</t>
  </si>
  <si>
    <t>165.063-165.068[水泥砼]</t>
  </si>
  <si>
    <t>163.887-164.197[二级]164.197-165.063[二级]165.063-165.068[二级]</t>
  </si>
  <si>
    <t>170.840-171.863[是]</t>
  </si>
  <si>
    <t>170.840-171.863[二级]</t>
  </si>
  <si>
    <t>180.841-180.929[是]180.929-181.385[是]181.385-181.925[是]181.925-181.938[是]</t>
  </si>
  <si>
    <t>181.925-181.938[水泥砼]</t>
  </si>
  <si>
    <t>180.841-180.929[二级]180.929-181.385[二级]181.385-181.925[二级]181.925-181.938[二级]</t>
  </si>
  <si>
    <t>2011年大修</t>
  </si>
  <si>
    <t>0.000-1.093[是]1.093-2.835[是]2.835-4.681[是]4.681-6.684[是]6.684-9.249[是]9.249-9.551[是]9.551-12.042[是]12.042-15.040[是]15.040-17.341[是]17.341-19.132[是]19.132-19.774[是]19.774-20.739[是]20.739-21.331[是]21.331-21.449[是]21.449-21.823[是]21.823-21.923[是]21.923-22.993[是]22.993-34.749[是]34.749-35.528[是]35.528-40.790[是]40.790-41.930[是]41.930-42.044[是]42.044-43.273[是]43.273-44.872[是]44.872-51.500[是]51.500-51.892[是]51.892-54.253[是]54.253-57.656[是]57.656-59.239[是]59.239-74.993[是]</t>
  </si>
  <si>
    <t>0.000-1.093[水泥砼]1.093-2.835[水泥砼]2.835-4.681[水泥砼]4.681-6.684[水泥砼]6.684-9.249[水泥砼]9.249-9.551[水泥砼]9.551-12.042[水泥砼]12.042-15.040[水泥砼]15.040-17.341[水泥砼]17.341-19.132[水泥砼]19.132-19.774[水泥砼]21.331-21.449[水泥砼]21.449-21.823[水泥砼]21.823-21.923[水泥砼]21.923-22.993[水泥砼]</t>
  </si>
  <si>
    <t>0.000-1.093[9.0]1.093-2.835[7.0]2.835-4.681[9.0]4.681-6.684[9.0]6.684-9.249[4.5]9.249-9.551[4.5]9.551-12.042[6.0]12.042-15.040[6.0]15.040-17.341[6.0]17.341-19.132[6.0]19.132-19.774[6.0]19.774-20.739[11.0]20.739-21.331[11.0]21.331-21.449[11.0]21.449-21.823[11.0]21.923-22.993[8.0]</t>
  </si>
  <si>
    <t>0.000-1.093[四级]1.093-2.835[三级]2.835-4.681[三级]4.681-6.684[三级]6.684-9.249[四级]9.249-9.551[四级]9.551-12.042[三级]12.042-15.040[三级]15.040-17.341[三级]17.341-19.132[三级]19.132-19.774[三级]19.774-20.739[三级]20.739-21.331[三级]21.331-21.449[四级]21.449-21.823[四级]21.823-21.923[三级]21.923-22.993[四级]22.993-34.749[三级]</t>
  </si>
  <si>
    <t>补充桩号</t>
  </si>
  <si>
    <t>59.993-61.993[是]</t>
  </si>
  <si>
    <t>100.943-102.725[是]102.725-103.518[是]103.518-104.270[是]104.270-104.361[是]</t>
  </si>
  <si>
    <t>100.943-102.725[6.5]102.725-103.518[6.5]103.518-104.270[12.0]104.270-104.361[7.5]</t>
  </si>
  <si>
    <t>100.943-102.725[四级]103.518-104.270[四级]104.270-104.361[四级]</t>
  </si>
  <si>
    <t>3108.979-3111.371[是]</t>
  </si>
  <si>
    <t>3108.979-3111.371[二级]</t>
  </si>
  <si>
    <t>2544.001-2546.393[2016年第一批/中修罩面]</t>
  </si>
  <si>
    <t>2544.001-2545.000[十一五/未接养路段/2011];2545.000-2546.000[十一五/未接养路段/2011];2546.000-2546.393[十一五/质量缺陷责任期路段/2011];2544.001-2546.393[否//]</t>
  </si>
  <si>
    <t>2544.001-2545.000[];2545.000-2546.000[];2546.000-2546.393[];2544.001-2546.393[]</t>
  </si>
  <si>
    <t>2544.001-2545.000[2011];2545.000-2546.000[2011];2546.000-2546.393[2011];2544.001-2546.393[]</t>
  </si>
  <si>
    <t>清灌缝、板底压浆</t>
  </si>
  <si>
    <t>1466.000-1466.055[是]1466.055-1466.821[是]1466.821-1470.059[是]1470.059-1473.000[是]</t>
  </si>
  <si>
    <t>1466.000-1466.055[25.0]1466.055-1466.821[25.0]</t>
  </si>
  <si>
    <t>1466.000-1466.055[一级]1466.055-1466.821[一级]</t>
  </si>
  <si>
    <t>143.500-145.000[否//];145.000-146.000[否//];146.000-147.000[否//];147.000-148.000[否//];148.000-149.000[否//];149.000-150.000[否//];150.000-150.500[否//]</t>
  </si>
  <si>
    <t>143.500-145.000[];145.000-146.000[];146.000-147.000[];147.000-148.000[];148.000-149.000[];149.000-150.000[];150.000-150.500[]</t>
  </si>
  <si>
    <t>上报路面类型与年报路面类型不一致</t>
  </si>
  <si>
    <t>1495.694-1497.134[是]1497.134-1501.655[是]1501.655-1501.694[是]</t>
  </si>
  <si>
    <t>1495.694-1497.134[10.0]1497.134-1501.655[10.0]1501.655-1501.694[10.0]</t>
  </si>
  <si>
    <t>176.000-178.000[2018/预防性养护]</t>
  </si>
  <si>
    <t>172.000-173.000[否/质量缺陷责任期路段/2008];173.000-174.000[否/质量缺陷责任期路段/2008];174.000-175.000[否/质量缺陷责任期路段/2008];175.000-176.000[否/质量缺陷责任期路段/2008];176.000-177.000[否/质量缺陷责任期路段/2008];177.000-178.000[否/质量缺陷责任期路段/2008]</t>
  </si>
  <si>
    <t>172.000-173.000[];173.000-174.000[];174.000-175.000[];175.000-176.000[];176.000-177.000[];177.000-178.000[]</t>
  </si>
  <si>
    <t>172.000-173.000[2008];173.000-174.000[2008];174.000-175.000[2008];175.000-176.000[2008];176.000-177.000[2008];177.000-178.000[2008]</t>
  </si>
  <si>
    <t>S240</t>
  </si>
  <si>
    <t>X038</t>
  </si>
  <si>
    <t>178.604-178.962[是]178.962-180.604[是]</t>
  </si>
  <si>
    <t>178.604-178.962[6.0]178.962-180.604[6.0]</t>
  </si>
  <si>
    <t>178.604-178.962[三级]178.962-180.604[三级]</t>
  </si>
  <si>
    <t>17.000-15.000[是/待建路段/]</t>
  </si>
  <si>
    <t>17.000-15.000[2003]</t>
  </si>
  <si>
    <t>17.000-15.000[]</t>
  </si>
  <si>
    <t>S341</t>
  </si>
  <si>
    <t>2013年完工</t>
  </si>
  <si>
    <t>39.000-46.312[是]46.312-46.853[是]46.853-48.000[是]</t>
  </si>
  <si>
    <t>39.000-40.000[十一五//2013];40.000-41.000[十一五//2013];41.000-42.000[十一五//2013];42.000-43.000[十一五//2013];43.000-44.000[十一五//2013];44.000-45.000[十一五/未接养路段/2013];45.000-46.000[十一五/未接养路段/2013];46.000-47.000[十一五/未接养路段/2013];47.000-48.000[十一五/未接养路段/2013]</t>
  </si>
  <si>
    <t>39.000-40.000[];40.000-41.000[];41.000-42.000[];42.000-43.000[];43.000-44.000[];44.000-45.000[];45.000-46.000[];46.000-47.000[];47.000-48.000[]</t>
  </si>
  <si>
    <t>39.000-40.000[2013];40.000-41.000[2013];41.000-42.000[2013];42.000-43.000[2013];43.000-44.000[2013];44.000-45.000[2013];45.000-46.000[2013];46.000-47.000[2013];47.000-48.000[2013]</t>
  </si>
  <si>
    <t>岳阳市小计</t>
  </si>
  <si>
    <t>岳阳县</t>
  </si>
  <si>
    <t>S201</t>
  </si>
  <si>
    <t>次/中</t>
  </si>
  <si>
    <t>ATB</t>
  </si>
  <si>
    <t>调整项目，提前实施</t>
  </si>
  <si>
    <t>半年度路况优，已提前实施完毕</t>
  </si>
  <si>
    <t>汨罗市（一0七）</t>
  </si>
  <si>
    <t>4306</t>
  </si>
  <si>
    <t>1637.910-1637.967[是]1637.967-1641.260[是]</t>
  </si>
  <si>
    <t>1637.910-1637.967[沥青砼]</t>
  </si>
  <si>
    <t>1546.650-1546.763[//];1546.763-1547.000[//];1547.000-1548.000[//];1548.000-1549.000[//];1549.000-1550.000[//]</t>
  </si>
  <si>
    <t>1546.650-1546.763[];1546.763-1547.000[];1547.000-1548.000[];1548.000-1549.000[];1549.000-1550.000[]</t>
  </si>
  <si>
    <t>符合年限，路况中</t>
  </si>
  <si>
    <t>良中次（1公里良）</t>
  </si>
  <si>
    <t>2002</t>
  </si>
  <si>
    <t>2002年大修</t>
  </si>
  <si>
    <t>1667.260-1673.460[是]1673.460-1673.710[是]</t>
  </si>
  <si>
    <t>1673.460-1673.710[沥青砼]</t>
  </si>
  <si>
    <t>1576.000-1577.000[//];1577.000-1578.000[//];1578.000-1579.000[//];1579.000-1580.000[//];1580.000-1581.000[//];1581.000-1582.271[//]</t>
  </si>
  <si>
    <t>1576.000-1577.000[];1577.000-1578.000[];1578.000-1579.000[];1579.000-1580.000[];1580.000-1581.000[];1581.000-1582.271[]</t>
  </si>
  <si>
    <t>湘阴</t>
  </si>
  <si>
    <t>G536</t>
  </si>
  <si>
    <t>S308</t>
  </si>
  <si>
    <t>2003年完工</t>
  </si>
  <si>
    <t>2018年提前实施</t>
  </si>
  <si>
    <t>103.240-103.626[是]103.626-104.240[是]</t>
  </si>
  <si>
    <t>103.240-103.626[沥青砼]</t>
  </si>
  <si>
    <t>187.000-187.721[//];187.721-188.000[//]</t>
  </si>
  <si>
    <t>187.000-187.721[];187.721-188.000[]</t>
  </si>
  <si>
    <t>提前实施，已报省同意</t>
  </si>
  <si>
    <t>56.210-63.306[是]63.306-67.381[是]67.381-68.912[是]68.912-69.870[是]69.870-70.828[是]70.828-72.387[是]</t>
  </si>
  <si>
    <t>56.210-63.306[沥青砼]70.828-72.387[沥青砼]</t>
  </si>
  <si>
    <t>56.210-63.306[26.0]63.306-67.381[26.0]67.381-68.912[26.0]68.912-69.870[26.0]69.870-70.828[16.0]70.828-72.387[16.0]</t>
  </si>
  <si>
    <t>108.867-108.876[//];124.078-124.840[//];124.840-125.044[//]</t>
  </si>
  <si>
    <t>108.867-108.876[];124.078-124.840[];124.840-125.044[]</t>
  </si>
  <si>
    <t>不符合</t>
  </si>
  <si>
    <t>2018年提前实施，未报省同意，路况优良。路况检测56.8-68.08为水泥路，其余为沥青路，未报省同意的提前实施路段，需向市州进一步确认</t>
  </si>
  <si>
    <t>屈原区</t>
  </si>
  <si>
    <t>X051</t>
  </si>
  <si>
    <t>S307</t>
  </si>
  <si>
    <t>50万/公里</t>
  </si>
  <si>
    <t>2019年1月厅签呈请示2.68公里列入19年计划，50万标准补助，共补134万，厅长已同意</t>
  </si>
  <si>
    <t>岳阳县（一0七）</t>
  </si>
  <si>
    <t>中/次</t>
  </si>
  <si>
    <t>1605.260-1609.034[是]1609.034-1609.260[是]</t>
  </si>
  <si>
    <t>1609.034-1609.260[水泥砼]</t>
  </si>
  <si>
    <t>1514.000-1515.581[2012第一批/大修];1514.000-1517.000[2018/预防性养护];1517.400-1518.000[2018/预防性养护]</t>
  </si>
  <si>
    <t>1514.000-1514.033[//];1514.033-1515.000[//];1515.000-1516.000[//];1516.000-1517.000[//];1517.000-1517.819[//];1517.819-1518.000[//]</t>
  </si>
  <si>
    <t>1514.000-1514.033[];1514.033-1515.000[2012];1515.000-1516.000[2012];1516.000-1517.000[];1517.000-1517.819[];1517.819-1518.000[]</t>
  </si>
  <si>
    <t>1514.000-1514.033[];1514.033-1515.000[];1515.000-1516.000[];1516.000-1517.000[];1517.000-1517.819[];1517.819-1518.000[]</t>
  </si>
  <si>
    <t>符合中修年限，路况中次，2018年预防性养护，省未补助</t>
  </si>
  <si>
    <t>常德市小计</t>
  </si>
  <si>
    <t>一、扣回已下计划未实施项目</t>
  </si>
  <si>
    <t>安乡</t>
  </si>
  <si>
    <t>S302</t>
  </si>
  <si>
    <t>2018年第二批灾毁计划，未实施，扣回项目资金</t>
  </si>
  <si>
    <t>鼎城区</t>
  </si>
  <si>
    <t>S205</t>
  </si>
  <si>
    <t>S233</t>
  </si>
  <si>
    <t>2017年第二批灾毁计划，未实施，扣回项目资金</t>
  </si>
  <si>
    <t>二、第一批灾毁恢复重建</t>
  </si>
  <si>
    <t>三、第二批灾毁恢复重建</t>
  </si>
  <si>
    <t>四、第一批省补助大中修专项</t>
  </si>
  <si>
    <t>4307</t>
  </si>
  <si>
    <t>良调整到中</t>
  </si>
  <si>
    <t>汉寿</t>
  </si>
  <si>
    <t>1996</t>
  </si>
  <si>
    <t>1996年完工</t>
  </si>
  <si>
    <t>1503.561-1504.812[是]1504.812-1504.822[是]</t>
  </si>
  <si>
    <t>1504.812-1504.822[沥青砼]</t>
  </si>
  <si>
    <t>1289.444-1290.000[否//];1290.000-1290.705[否//]</t>
  </si>
  <si>
    <t>1289.444-1290.000[];1290.000-1290.705[]</t>
  </si>
  <si>
    <t>提前实施，已报省局同意</t>
  </si>
  <si>
    <t>平整度较差，修改路况为良中</t>
  </si>
  <si>
    <t>2010年中修</t>
  </si>
  <si>
    <t>1628.189-1629.189[是]</t>
  </si>
  <si>
    <t>1628.189-1629.189[9.0]</t>
  </si>
  <si>
    <t>1410.000-1411.000[2010/中修];1410.000-1411.000[2018/预防性养护]</t>
  </si>
  <si>
    <t>1410.000-1411.000[否//]</t>
  </si>
  <si>
    <t>1410.000-1411.000[2015]</t>
  </si>
  <si>
    <t>1410.000-1411.000[]</t>
  </si>
  <si>
    <t>全段2018年预防性养护，省未补助，年限符合</t>
  </si>
  <si>
    <t>优良调整道中</t>
  </si>
  <si>
    <t>该段为茶庵铺集镇,宽度为12m</t>
  </si>
  <si>
    <t>1635.189-1637.189[是]</t>
  </si>
  <si>
    <t>1635.189-1637.189[9.0]</t>
  </si>
  <si>
    <t>1417.000-1419.000[2010/中修];1417.000-1419.000[2018/预防性养护]</t>
  </si>
  <si>
    <t>1417.000-1418.000[否//];1418.000-1419.000[否//]</t>
  </si>
  <si>
    <t>1417.000-1418.000[];1418.000-1419.000[]</t>
  </si>
  <si>
    <t>年限符合，全段2018年预防性养护，省未补助，路面宽度报12，年报为9米，路基10米</t>
  </si>
  <si>
    <t>良中（1公里良）调整到中</t>
  </si>
  <si>
    <t>2009年交工</t>
  </si>
  <si>
    <t>第二批灾毁重建，年限符合，</t>
  </si>
  <si>
    <t>经复测路况下降为中</t>
  </si>
  <si>
    <t>连续冰雪天气导致路况下降，复核路况为中次差</t>
  </si>
  <si>
    <t>S227</t>
  </si>
  <si>
    <t>6.5</t>
  </si>
  <si>
    <t>1991</t>
  </si>
  <si>
    <t>1991年完工</t>
  </si>
  <si>
    <t>51.850-53.850[是]</t>
  </si>
  <si>
    <t>1.000-2.000[否//];2.000-3.000[否//]</t>
  </si>
  <si>
    <t>1.000-2.000[];2.000-3.000[]</t>
  </si>
  <si>
    <t>第二批灾毁重建，年限符合，路况次差，建议从50.85-60.663整段大修</t>
  </si>
  <si>
    <t>56.850-58.650[是]</t>
  </si>
  <si>
    <t>6.000-7.000[否//];7.000-7.800[否//]</t>
  </si>
  <si>
    <t>6.000-7.000[];7.000-7.800[]</t>
  </si>
  <si>
    <t>S318</t>
  </si>
  <si>
    <t>中良</t>
  </si>
  <si>
    <t>7.187-13.187[是]</t>
  </si>
  <si>
    <t>17.000-17.817[否//];17.817-18.817[否//];18.817-20.000[否//];20.000-21.000[否//];21.000-22.000[否//];22.000-23.000[否//]</t>
  </si>
  <si>
    <t>17.000-17.817[1991];17.817-18.817[1991];18.817-20.000[1991];20.000-21.000[1991];21.000-22.000[1991];22.000-23.000[1991]</t>
  </si>
  <si>
    <t>17.000-17.817[];17.817-18.817[];18.817-20.000[];20.000-21.000[];21.000-22.000[];22.000-23.000[]</t>
  </si>
  <si>
    <t>第二批灾毁重建项目,年限符合，路况良中</t>
  </si>
  <si>
    <t>市州要求进行修改</t>
  </si>
  <si>
    <t>第二批省道剔除500万以下</t>
  </si>
  <si>
    <t>张家界市小计</t>
  </si>
  <si>
    <t>S306</t>
  </si>
  <si>
    <t>2012年中修（微表处）</t>
  </si>
  <si>
    <t>2012年微表处,2018年因切块经费不足末安排。其中2076~2078、2079~2080、2081~2082三段共4km年底路况下降（良等路降为中等路）</t>
  </si>
  <si>
    <t>4308</t>
  </si>
  <si>
    <t>2074.125-2084.965[是]</t>
  </si>
  <si>
    <t>439.650-450.146[2012第一批/中修]</t>
  </si>
  <si>
    <t>439.650-440.614[否//];440.614-441.614[否//];441.614-442.614[否//];442.614-443.614[否//];443.614-444.614[否//];444.614-445.614[否//];445.614-446.614[否//];446.614-447.614[否//];447.614-448.614[否//];448.614-449.614[否//];449.614-450.146[否//]</t>
  </si>
  <si>
    <t>439.650-440.614[2006];440.614-441.614[2006];441.614-442.614[2006];442.614-443.614[2006];443.614-444.614[2006];444.614-445.614[2006];445.614-446.614[2006];446.614-447.614[2006];447.614-448.614[2006];448.614-449.614[2006];449.614-450.146[2006]</t>
  </si>
  <si>
    <t>439.650-440.614[2012];440.614-441.614[2012];441.614-442.614[2012];442.614-443.614[2012];443.614-444.614[2012];444.614-445.614[2012];445.614-446.614[2012];446.614-447.614[2012];447.614-448.614[2012];448.614-449.614[2012];449.614-450.146[2012]</t>
  </si>
  <si>
    <t>439.650-440.614[];440.614-441.614[];441.614-442.614[];442.614-443.614[];443.614-444.614[];444.614-445.614[];445.614-446.614[];446.614-447.614[];447.614-448.614[];448.614-449.614[];449.614-450.146[]</t>
  </si>
  <si>
    <t>第一批灾毁项目</t>
  </si>
  <si>
    <t>良中次（2.7公里良）</t>
  </si>
  <si>
    <t>经复测路况下降为中次</t>
  </si>
  <si>
    <t>良中次，76-82优良</t>
  </si>
  <si>
    <t>第一批</t>
  </si>
  <si>
    <t>S228</t>
  </si>
  <si>
    <t>2014年中修（微表处）</t>
  </si>
  <si>
    <t>张家界至桑植,2008.11交工,2011.1竣工。年底路况下降（良等路降为中等路）</t>
  </si>
  <si>
    <t>1524.011-1526.011[是]</t>
  </si>
  <si>
    <t>44.000-46.000[2014/中修]</t>
  </si>
  <si>
    <t>46.000-44.000[十一五/待建路段/2007]</t>
  </si>
  <si>
    <t>46.000-44.000[2017]</t>
  </si>
  <si>
    <t>46.000-44.000[]</t>
  </si>
  <si>
    <t>46.000-44.000[2007]</t>
  </si>
  <si>
    <t>年限符合，第一批灾毁项目</t>
  </si>
  <si>
    <t>年底路况下降（优等路降为中等路），G353灾毁重建可延伸段</t>
  </si>
  <si>
    <t>1556.907-1557.813[是]</t>
  </si>
  <si>
    <t>1556.907-1557.813[10.5]</t>
  </si>
  <si>
    <t>12.000-12.961[2014/中修]</t>
  </si>
  <si>
    <t>12.000-12.961[十一五//2007]</t>
  </si>
  <si>
    <t>12.000-12.961[]</t>
  </si>
  <si>
    <t>12.000-12.961[2007]</t>
  </si>
  <si>
    <t>第一批灾毁重建项目，灾毁重建补报路段，该段已经凑足钱，沥青路，路况中，已提供照片资料</t>
  </si>
  <si>
    <t>优良调整到中</t>
  </si>
  <si>
    <t>S305</t>
  </si>
  <si>
    <t>11.5</t>
  </si>
  <si>
    <t>其中1561.600~1561.800、1562.000~1562.415两段0.615km年底路况下降（优、良等路降为中等路），G353灾毁重建可延伸段</t>
  </si>
  <si>
    <t>1561.601-1562.416[是]</t>
  </si>
  <si>
    <t>130.645-131.460[2009/大修]</t>
  </si>
  <si>
    <t>130.645-130.878[十一五//2007];130.878-131.460[十一五//2007]</t>
  </si>
  <si>
    <t>130.645-130.878[];130.878-131.460[]</t>
  </si>
  <si>
    <t>130.645-130.878[2007];130.878-131.460[2007]</t>
  </si>
  <si>
    <t>第一批灾毁重建项目</t>
  </si>
  <si>
    <t>2013年大修，K1578-K579中等路 （检测时挪位100m),部灾毁重建路段</t>
  </si>
  <si>
    <t>1578.119-1579.104[是]</t>
  </si>
  <si>
    <t>147.163-148.148[2011第一批/稀浆封层];147.163-147.600[2011第二批/大修];147.600-148.000[2013第一批/大修];148.000-148.148[2013第一批/大修];147.163-147.335[2018/]</t>
  </si>
  <si>
    <t>147.163-147.335[十一五//2011];147.335-147.600[否//2005];147.600-148.148[否//2005]</t>
  </si>
  <si>
    <t>147.163-147.335[];147.335-147.600[2013];147.600-148.148[2013]</t>
  </si>
  <si>
    <t>147.163-147.335[];147.335-147.600[];147.600-148.148[]</t>
  </si>
  <si>
    <t>147.163-147.335[2011];147.335-147.600[2005];147.600-148.148[2005]</t>
  </si>
  <si>
    <t>2013年大修，中等路 ,部灾毁重建路段</t>
  </si>
  <si>
    <t>1580.001-1581.001[是]</t>
  </si>
  <si>
    <t>149.045-150.000[2013第一批/大修];150.000-150.045[2013第一批/大修]</t>
  </si>
  <si>
    <t>149.045-149.335[否//2005];149.335-150.045[否//2005]</t>
  </si>
  <si>
    <t>149.045-149.335[2013];149.335-150.045[2013]</t>
  </si>
  <si>
    <t>149.045-149.335[];149.335-150.045[]</t>
  </si>
  <si>
    <t>149.045-149.335[2005];149.335-150.045[2005]</t>
  </si>
  <si>
    <t>2012年大修，中等路 ,部灾毁重建路段</t>
  </si>
  <si>
    <t>1595.401-1596.001[是]</t>
  </si>
  <si>
    <t>164.445-165.045[2011第一批/稀浆封层];164.445-165.045[2012第一批/大修]</t>
  </si>
  <si>
    <t>164.445-165.045[否//2005]</t>
  </si>
  <si>
    <t>164.445-165.045[2012]</t>
  </si>
  <si>
    <t>164.445-165.045[]</t>
  </si>
  <si>
    <t>164.445-165.045[2005]</t>
  </si>
  <si>
    <t>2013年大修，检测结果K1593-K1594段中等路，而该段2017年大修，不会是中等路，分析是检测时挪位500m左右,部灾毁重建路段</t>
  </si>
  <si>
    <t>1596.001-1596.433[是]1596.433-1596.601[是]</t>
  </si>
  <si>
    <t>1596.433-1596.601[水泥砼]</t>
  </si>
  <si>
    <t>1596.433-1596.601[8.5]</t>
  </si>
  <si>
    <t>165.045-165.645[2011第一批/稀浆封层];165.045-165.645[2012第一批/大修]</t>
  </si>
  <si>
    <t>165.045-165.335[否//2005];165.335-165.645[否//2005]</t>
  </si>
  <si>
    <t>165.045-165.335[2012];165.335-165.645[2012]</t>
  </si>
  <si>
    <t>165.045-165.335[];165.335-165.645[]</t>
  </si>
  <si>
    <t>165.045-165.335[2005];165.335-165.645[2005]</t>
  </si>
  <si>
    <t>2013年大修，检测结果K1599-K1599.9段中等路，而该段2017年大修，（分析检测时挪位),部灾毁重建路段</t>
  </si>
  <si>
    <t>1601.473-1602.601[是]</t>
  </si>
  <si>
    <t>171.000-171.645[2011第一批/稀浆封层];170.517-171.645[2013第一批/大修]</t>
  </si>
  <si>
    <t>170.517-171.000[否//2005];171.000-171.335[否//2005];171.335-171.645[否//2005]</t>
  </si>
  <si>
    <t>170.517-171.000[2013];171.000-171.335[2013];171.335-171.645[2013]</t>
  </si>
  <si>
    <t>170.517-171.000[];171.000-171.335[];171.335-171.645[]</t>
  </si>
  <si>
    <t>170.517-171.000[2005];171.000-171.335[2005];171.335-171.645[2005]</t>
  </si>
  <si>
    <t>对应路段2017年S305K168.044-K168.944曾下达大修计划，因长链实施在K1601.701-k1602.601（原上报桩号），2019年按新国道桩号实施，</t>
  </si>
  <si>
    <t>2006年完工，2012年中修</t>
  </si>
  <si>
    <t>中良（3公里良）</t>
  </si>
  <si>
    <t>复检中次</t>
  </si>
  <si>
    <t>1995</t>
  </si>
  <si>
    <t>江垭集镇，合计1.340Km，因市州切块经费不足，2018年安排K2058.773.000-K2059.340(原S305K59.497-K60.064)计0.567Km，省补98.80万元，剩余0.773Km在2019年安排</t>
  </si>
  <si>
    <t>2058.003-2058.776[是]</t>
  </si>
  <si>
    <t>2058.003-2058.776[7.0]</t>
  </si>
  <si>
    <t>2058.003-2058.776[二级]</t>
  </si>
  <si>
    <t>58.724-59.497[否//]</t>
  </si>
  <si>
    <t>58.724-59.497[]</t>
  </si>
  <si>
    <t>年限符合，</t>
  </si>
  <si>
    <t>江垭集镇，和上段相似，紧邻2018年计划实施的0.567Km路段</t>
  </si>
  <si>
    <t>2059.343-2059.435[是]</t>
  </si>
  <si>
    <t>2059.343-2059.435[5.5]</t>
  </si>
  <si>
    <t>2007年完工，2014年中修（微表处）</t>
  </si>
  <si>
    <t>1516.369-1518.018[是]1518.018-1519.011[是]</t>
  </si>
  <si>
    <t>1518.018-1519.011[8.0]</t>
  </si>
  <si>
    <t>51.000-53.642[2014/中修]</t>
  </si>
  <si>
    <t>53.642-51.000[十一五//2007]</t>
  </si>
  <si>
    <t>53.642-51.000[]</t>
  </si>
  <si>
    <t>53.642-51.000[2007]</t>
  </si>
  <si>
    <t>复检中</t>
  </si>
  <si>
    <t>张沅公路改线新建段</t>
  </si>
  <si>
    <t>2012年完工</t>
  </si>
  <si>
    <t>张家界至沅陵，2012.2交工，路基路面水毁，中修</t>
  </si>
  <si>
    <t>2144.003-2145.003[是]</t>
  </si>
  <si>
    <t>2144.003-2145.003[三级]</t>
  </si>
  <si>
    <t>2170.003-2174.003[是]</t>
  </si>
  <si>
    <t>2170.003-2174.003[三级]</t>
  </si>
  <si>
    <t>104.887-105.427[十二五//2012];105.427-105.887[十二五//2012]</t>
  </si>
  <si>
    <t>104.887-105.427[];105.427-105.887[]</t>
  </si>
  <si>
    <t>104.887-105.427[2012];105.427-105.887[2012]</t>
  </si>
  <si>
    <t>年限符合，第二批灾毁重建项目，</t>
  </si>
  <si>
    <t>2191.003-2192.545[是]2192.545-2192.548[是]</t>
  </si>
  <si>
    <t>2191.003-2192.545[三级]2192.545-2192.548[三级]</t>
  </si>
  <si>
    <t>125.887-126.427[十二五//2012];126.427-127.427[十二五//2012];127.427-127.432[十二五//2012]</t>
  </si>
  <si>
    <t>125.887-126.427[];126.427-127.427[];127.427-127.432[]</t>
  </si>
  <si>
    <t>125.887-126.427[2012];126.427-127.427[2012];127.427-127.432[2012]</t>
  </si>
  <si>
    <t>年限符合，第二批灾毁重建项目，全线2018年预防性养护，十二五待建路段，路况优良</t>
  </si>
  <si>
    <t>S246</t>
  </si>
  <si>
    <t>x027</t>
  </si>
  <si>
    <t>2012完工，2014交工</t>
  </si>
  <si>
    <t>31.500-41.500[是]</t>
  </si>
  <si>
    <t>31.500-41.500[7.5]</t>
  </si>
  <si>
    <t>益阳市小计</t>
  </si>
  <si>
    <t>210</t>
  </si>
  <si>
    <t>安化仙溪至梅城顺接2017年大修计划路段，确保路面结构连续一致</t>
  </si>
  <si>
    <t>0.7折改0.9折，有报告</t>
  </si>
  <si>
    <t>4309</t>
  </si>
  <si>
    <t>2987.588-2988.221[是]2988.221-2988.573[是]2988.573-2996.518[是]2996.518-3000.588[是]</t>
  </si>
  <si>
    <t>2988.221-2988.573[沥青砼]</t>
  </si>
  <si>
    <t>2996.518-3000.588[8.5]</t>
  </si>
  <si>
    <t>2420.000-2433.000[2013第一批/文明路];2426.201-2426.341[2018/]</t>
  </si>
  <si>
    <t>2420.000-2433.000[否//];2420.000-2421.000[是//2012];2421.000-2422.000[是//2012];2422.000-2423.000[是//2012];2423.000-2424.000[是//2012];2424.000-2425.000[是//2012];2425.000-2426.000[是//2012];2426.000-2427.000[是//2012];2427.000-2428.000[是//2012];2428.000-2429.000[是//2012];2429.000-2430.000[是//2012];2430.000-2431.000[是//2012];2431.000-2432.000[是//2012];2432.000-2433.000[是//2012]</t>
  </si>
  <si>
    <t>2420.000-2433.000[];2420.000-2421.000[];2421.000-2422.000[];2422.000-2423.000[];2423.000-2424.000[];2424.000-2425.000[];2425.000-2426.000[];2426.000-2427.000[];2427.000-2428.000[];2428.000-2429.000[];2429.000-2430.000[];2430.000-2431.000[];2431.000-2432.000[];2432.000-2433.000[]</t>
  </si>
  <si>
    <t>2420.000-2433.000[];2420.000-2421.000[2012];2421.000-2422.000[2012];2422.000-2423.000[2012];2423.000-2424.000[2012];2424.000-2425.000[2012];2425.000-2426.000[2012];2426.000-2427.000[2012];2427.000-2428.000[2012];2428.000-2429.000[2012];2429.000-2430.000[2012];2430.000-2431.000[2012];2431.000-2432.000[2012];2432.000-2433.000[2012]</t>
  </si>
  <si>
    <t>良中次（5公里良）</t>
  </si>
  <si>
    <t>路面类型存在差异</t>
  </si>
  <si>
    <t>市州认为路面类型为水泥砼</t>
  </si>
  <si>
    <t>原上报为水泥砼，但是根据年报路况以及核对路况照片修改为沥青砼，经过进一步查询资料根据路况检测一半为水泥，一半为沥青；根据年报其中352米为沥青砼其余为水泥砼</t>
  </si>
  <si>
    <t>路面类型修改为水泥砼</t>
  </si>
  <si>
    <t>3公里良等路置换</t>
  </si>
  <si>
    <t>新增</t>
  </si>
  <si>
    <t>13</t>
  </si>
  <si>
    <t>2004年完工</t>
  </si>
  <si>
    <t>2018年提前实施,已报省备案</t>
  </si>
  <si>
    <t>210.628-214.034[是]</t>
  </si>
  <si>
    <t>210.628-214.034[沥青砼]</t>
  </si>
  <si>
    <t>297.862-298.462[2011水毁/大修];299.000-301.000[2012年1亿元/中修-表处];297.721-301.127[2013第一批/文明路]</t>
  </si>
  <si>
    <t>297.721-298.627[否//];298.627-298.960[否//];298.960-299.213[否//];299.213-300.213[否//];300.213-301.127[否//]</t>
  </si>
  <si>
    <t>297.721-298.627[];298.627-298.960[];298.960-299.213[];299.213-300.213[];300.213-301.127[]</t>
  </si>
  <si>
    <t>第一批灾毁重建,提前实施，已报省局备案同意</t>
  </si>
  <si>
    <t>市州意见不打折</t>
  </si>
  <si>
    <t>不打折</t>
  </si>
  <si>
    <t>统一标准打折</t>
  </si>
  <si>
    <t>0.7折，未打折，有报告</t>
  </si>
  <si>
    <t>214.034-214.229[是]</t>
  </si>
  <si>
    <t>214.034-214.229[沥青砼]</t>
  </si>
  <si>
    <t>301.627-303.559[2018/预防性养护]</t>
  </si>
  <si>
    <t>301.127-301.213[否//];301.213-302.213[否//];302.213-303.213[否//];303.213-303.559[否//]</t>
  </si>
  <si>
    <t>301.127-301.213[];301.213-302.213[];302.213-303.213[];303.213-303.559[]</t>
  </si>
  <si>
    <t>301.127-301.213[];301.213-302.213[2013];302.213-303.213[2013];303.213-303.559[2013]</t>
  </si>
  <si>
    <t>216.642-218.365[是]218.365-220.466[是]</t>
  </si>
  <si>
    <t>216.642-218.365[沥青砼]</t>
  </si>
  <si>
    <t>216.642-218.365[11.0]218.365-220.466[9.0]</t>
  </si>
  <si>
    <t>303.559-307.559[2013第一批/文明路];303.559-307.559[2018/预防性养护]</t>
  </si>
  <si>
    <t>303.559-304.213[否//];304.213-305.213[否//];305.213-306.213[否//];306.213-307.213[否//];307.213-307.559[否//]</t>
  </si>
  <si>
    <t>303.559-304.213[];304.213-305.213[];305.213-306.213[];306.213-307.213[];307.213-307.559[]</t>
  </si>
  <si>
    <t>303.559-304.213[2013];304.213-305.213[2013];305.213-306.213[2013];306.213-307.213[2013];307.213-307.559[2013]</t>
  </si>
  <si>
    <t>良中次（2公里良）</t>
  </si>
  <si>
    <t>二广高速马迹塘出口至九岗山段，顺接2017年大修计划路段，确保路面结构连续一致</t>
  </si>
  <si>
    <t>220.466-223.120[是]</t>
  </si>
  <si>
    <t>307.559-310.213[2013第一批/文明路];307.559-310.213[2018/预防性养护]</t>
  </si>
  <si>
    <t>307.559-308.213[否//];308.213-309.213[否//];309.213-310.213[否//]</t>
  </si>
  <si>
    <t>307.559-308.213[];308.213-309.213[];309.213-310.213[]</t>
  </si>
  <si>
    <t>307.559-308.213[2013];308.213-309.213[2013];309.213-310.213[2013]</t>
  </si>
  <si>
    <t>九岗山至敷溪方向，顺接2017年大修计划路段，确保路面结构连续一致</t>
  </si>
  <si>
    <t>225.120-227.905[是]227.905-228.120[是]</t>
  </si>
  <si>
    <t>227.905-228.120[沥青砼]</t>
  </si>
  <si>
    <t>312.213-315.213[2013第一批/文明路]</t>
  </si>
  <si>
    <t>312.213-313.213[否//];313.213-314.213[否//];314.213-315.213[否//]</t>
  </si>
  <si>
    <t>312.213-313.213[];313.213-314.213[];314.213-315.213[]</t>
  </si>
  <si>
    <t>312.213-313.213[2013];313.213-314.213[2013];314.213-315.213[2013]</t>
  </si>
  <si>
    <t>第一批灾毁重建</t>
  </si>
  <si>
    <t>良中（2公里良）</t>
  </si>
  <si>
    <t>路况良修改为中</t>
  </si>
  <si>
    <t>九岗山至敷溪方向</t>
  </si>
  <si>
    <t>228.120-233.710[是]</t>
  </si>
  <si>
    <t>228.120-233.710[沥青砼]</t>
  </si>
  <si>
    <t>315.213-320.803[2013第一批/文明路]</t>
  </si>
  <si>
    <t>315.213-320.803[否//]</t>
  </si>
  <si>
    <t>315.213-320.803[]</t>
  </si>
  <si>
    <t>315.213-320.803[2013]</t>
  </si>
  <si>
    <t>第一批灾毁重建,建议继续申报第二批灾毁重建</t>
  </si>
  <si>
    <t>S217</t>
  </si>
  <si>
    <t>X003</t>
  </si>
  <si>
    <t>市州上报为提前实施，省局未认可，提交交工招标批复等资料</t>
  </si>
  <si>
    <t>年限符合，第一批灾毁重建,建议继续申报第二批灾毁重建</t>
  </si>
  <si>
    <t>敷溪至小淹方向</t>
  </si>
  <si>
    <t>233.710-233.886[是]233.886-238.710[是]</t>
  </si>
  <si>
    <t>320.803-325.803[2013第一批/文明路];320.982-325.803[2018/预防性养护]</t>
  </si>
  <si>
    <t>320.803-320.982[否//];320.982-321.982[否//];321.982-322.982[否//];322.982-323.982[否//];323.982-324.982[否//];324.982-325.803[否//]</t>
  </si>
  <si>
    <t>320.803-320.982[];320.982-321.982[];321.982-322.982[];322.982-323.982[];323.982-324.982[];324.982-325.803[]</t>
  </si>
  <si>
    <t>238.710-247.735[是]247.735-247.907[是]</t>
  </si>
  <si>
    <t>247.735-247.907[四级]</t>
  </si>
  <si>
    <t>325.803-335.000[2013第一批/文明路];325.803-332.982[2018/预防性养护]</t>
  </si>
  <si>
    <t>325.803-325.982[否//];325.982-326.982[否//];326.982-327.982[否//];327.982-328.982[否//];328.982-329.982[否//];329.982-330.982[否//];330.982-331.982[否//];331.982-332.982[否//];332.982-333.982[否//];333.982-334.833[否/未接养路段/]</t>
  </si>
  <si>
    <t>325.803-325.982[];325.982-326.982[];326.982-327.982[];327.982-328.982[];328.982-329.982[];329.982-330.982[];330.982-331.982[];331.982-332.982[];332.982-333.982[];333.982-334.833[]</t>
  </si>
  <si>
    <t>S308江南段顺接2017年大修计划路段，确保路面结构连续一致</t>
  </si>
  <si>
    <t>256.907-259.907[是]</t>
  </si>
  <si>
    <t>344.000-347.000[2013第一批/文明路]</t>
  </si>
  <si>
    <t>344.000-345.000[否//];345.000-346.000[否//];346.000-347.000[否//]</t>
  </si>
  <si>
    <t>344.000-345.000[];345.000-346.000[];346.000-347.000[]</t>
  </si>
  <si>
    <t>S308江南至经开区顺接2018年大修计划路段，确保路面结构连续一致</t>
  </si>
  <si>
    <t>265.907-271.907[是]</t>
  </si>
  <si>
    <t>353.000-359.000[2013第一批/文明路]</t>
  </si>
  <si>
    <t>353.000-354.000[否//];354.000-355.000[否//];355.000-356.000[否//];356.000-357.000[否//];357.000-358.000[否//];358.000-359.000[否//]</t>
  </si>
  <si>
    <t>353.000-354.000[];354.000-355.000[];355.000-356.000[];356.000-357.000[];357.000-358.000[];358.000-359.000[]</t>
  </si>
  <si>
    <t>2018年提前实施,已报省备案。市州请求不予折减</t>
  </si>
  <si>
    <t>3027.948-3028.748[是]</t>
  </si>
  <si>
    <t>3027.948-3028.748[7.5]</t>
  </si>
  <si>
    <t>2460.360-2461.160[2013第一批/文明路]</t>
  </si>
  <si>
    <t>2460.360-2461.160[否//];2460.360-2461.000[是//2012];2461.000-2461.160[是//2012]</t>
  </si>
  <si>
    <t>2460.360-2461.160[];2460.360-2461.000[];2461.000-2461.160[]</t>
  </si>
  <si>
    <t>2460.360-2461.160[];2460.360-2461.000[2012];2461.000-2461.160[2012]</t>
  </si>
  <si>
    <t>年限符合，第一批灾毁重建项目，提前实施项目,已报省局同意</t>
  </si>
  <si>
    <t>南县茅草街路段</t>
  </si>
  <si>
    <t>150元的单价需要商议</t>
  </si>
  <si>
    <t>反馈采用新技术，补助单价为150元/平方米</t>
  </si>
  <si>
    <t>2011/2013年大修</t>
  </si>
  <si>
    <t>菁华铺至衡龙桥路段</t>
  </si>
  <si>
    <t>1428.702-1428.818[是]1428.818-1431.612[是]1431.612-1436.730[是]</t>
  </si>
  <si>
    <t>1428.702-1428.818[11.0]1428.818-1431.612[11.0]1431.612-1436.730[11.0]</t>
  </si>
  <si>
    <t>1214.574-1222.000[2011第一批/中修];1222.000-1222.200[2011水毁/大修];1222.200-1222.602[2013第一批/大修];1214.574-1214.690[2018/预防性养护];1215.574-1218.369[2018/预防性养护];1216.574-1222.602[2018/预防性养护];1217.574-1222.602[2018/预防性养护];1218.574-1219.583[2018/预防性养护]</t>
  </si>
  <si>
    <t>1214.574-1215.602[否//];1215.602-1216.602[否//];1216.602-1217.602[否//];1217.602-1218.602[否//];1218.602-1219.602[否//];1219.602-1220.602[否//];1220.602-1221.602[否//];1221.602-1222.602[否//]</t>
  </si>
  <si>
    <t>1214.574-1215.602[];1215.602-1216.602[];1216.602-1217.602[];1217.602-1218.602[];1218.602-1219.602[];1219.602-1220.602[];1220.602-1221.602[];1221.602-1222.602[]</t>
  </si>
  <si>
    <t>郴州市小计</t>
  </si>
  <si>
    <t>S212</t>
  </si>
  <si>
    <t>2018年大中修计划，未实施，扣回该项目资金</t>
  </si>
  <si>
    <t>S215</t>
  </si>
  <si>
    <t>资兴市</t>
  </si>
  <si>
    <t>X015</t>
  </si>
  <si>
    <t>旧路病害处治后加铺</t>
  </si>
  <si>
    <t>2005</t>
  </si>
  <si>
    <t>资兴市政府出资按山岭重丘二级标准大修，路基加宽至8.5米，路面7.0米</t>
  </si>
  <si>
    <t>4310</t>
  </si>
  <si>
    <t>不在1万6检测范围</t>
  </si>
  <si>
    <t>汝城局</t>
  </si>
  <si>
    <t>2104.000-2105.000[是]</t>
  </si>
  <si>
    <t>2137.762-2138.762[2013第一批/文明路]</t>
  </si>
  <si>
    <t>2137.762-2138.000[否//2009];2138.000-2138.762[否//2009]</t>
  </si>
  <si>
    <t>2137.762-2138.000[];2138.000-2138.762[]</t>
  </si>
  <si>
    <t>2137.762-2138.000[2009];2138.000-2138.762[2009]</t>
  </si>
  <si>
    <t>年限符合，路况良中</t>
  </si>
  <si>
    <t>S324</t>
  </si>
  <si>
    <t>35</t>
  </si>
  <si>
    <t>2018年已专题报告省局，提前实施。</t>
  </si>
  <si>
    <t>2693.575-2694.062[是]2694.062-2694.573[是]2694.573-2697.075[是]</t>
  </si>
  <si>
    <t>2693.575-2694.062[10.5]</t>
  </si>
  <si>
    <t>215.500-212.000[否//2005]</t>
  </si>
  <si>
    <t>215.500-212.000[]</t>
  </si>
  <si>
    <t>215.500-212.000[2005]</t>
  </si>
  <si>
    <t>提前实施，已报省局同意，符合大修年限，</t>
  </si>
  <si>
    <t>安仁县</t>
  </si>
  <si>
    <t>1167.432-1168.322[是]</t>
  </si>
  <si>
    <t>1167.432-1168.322[11.0]</t>
  </si>
  <si>
    <t>1167.432-1168.322[二级]</t>
  </si>
  <si>
    <t>83.900-84.800[2018/预防性养护]</t>
  </si>
  <si>
    <t>83.900-84.616[十三五/待建路段/];84.616-84.800[十三五/待建路段/]</t>
  </si>
  <si>
    <t>83.900-84.616[];84.616-84.800[]</t>
  </si>
  <si>
    <t>符合大修年限，2018年预防性养护，省未补助，核实是否待建路段路段</t>
  </si>
  <si>
    <t>2001</t>
  </si>
  <si>
    <t>2001年完工</t>
  </si>
  <si>
    <t>922.846-924.524[是]</t>
  </si>
  <si>
    <t>922.846-924.524[9.0]</t>
  </si>
  <si>
    <t>922.846-924.524[三级]</t>
  </si>
  <si>
    <t>132.947-133.000[//];133.000-133.276[//];132.947-133.518[//];133.518-134.110[//]</t>
  </si>
  <si>
    <t>132.947-133.000[2011];133.000-133.276[2011];132.947-133.518[2011];133.518-134.110[2010]</t>
  </si>
  <si>
    <t>132.947-133.000[];133.000-133.276[];132.947-133.518[];133.518-134.110[]</t>
  </si>
  <si>
    <t>良中（0.678良）</t>
  </si>
  <si>
    <t>热再生</t>
  </si>
  <si>
    <t>扣回资金用于安排预防性养护项目</t>
  </si>
  <si>
    <t>桂阳县</t>
  </si>
  <si>
    <t>2003年完工，2013年中修</t>
  </si>
  <si>
    <t>997.829-1011.776[是]</t>
  </si>
  <si>
    <t>997.829-1011.776[16.0]</t>
  </si>
  <si>
    <t>997.829-1011.776[二级]</t>
  </si>
  <si>
    <t>206.740-220.687[2013第一批/中修]</t>
  </si>
  <si>
    <t>206.740-207.740[/质量缺陷责任期路段/2003];207.740-208.740[/质量缺陷责任期路段/2003];208.740-209.740[/质量缺陷责任期路段/2003];209.740-210.740[/质量缺陷责任期路段/2003];210.740-211.740[/质量缺陷责任期路段/2003];211.740-212.740[/质量缺陷责任期路段/2003];212.740-213.740[/质量缺陷责任期路段/2003];213.740-214.740[/质量缺陷责任期路段/2003];214.740-215.740[/质量缺陷责任期路段/2003];215.740-216.740[/质量缺陷责任期路段/2003];216.740-217.740[/质量缺陷责任期路段/2003];217.740-218.740[/质量缺陷责任期路段/2003];218.740-219.740[/质量缺陷责任期路段/2003];219.740-220.687[/质量缺陷责任期路段/2003]</t>
  </si>
  <si>
    <t>206.740-207.740[2013];207.740-208.740[2013];208.740-209.740[2013];209.740-210.740[2013];210.740-211.740[2013];211.740-212.740[2013];212.740-213.740[2013];213.740-214.740[2013];214.740-215.740[2013];215.740-216.740[2013];216.740-217.740[2013];217.740-218.740[2013];218.740-219.740[2013];219.740-220.687[2013]</t>
  </si>
  <si>
    <t>206.740-207.740[];207.740-208.740[];208.740-209.740[];209.740-210.740[];210.740-211.740[];211.740-212.740[];212.740-213.740[];213.740-214.740[];214.740-215.740[];215.740-216.740[];216.740-217.740[];217.740-218.740[];218.740-219.740[];219.740-220.687[]</t>
  </si>
  <si>
    <t>206.740-207.740[2003];207.740-208.740[2003];208.740-209.740[2003];209.740-210.740[2003];210.740-211.740[2003];211.740-212.740[2003];212.740-213.740[2003];213.740-214.740[2003];214.740-215.740[2003];215.740-216.740[2003];216.740-217.740[2003];217.740-218.740[2003];218.740-219.740[2003];219.740-220.687[2003]</t>
  </si>
  <si>
    <t>163.000-169.062[是]</t>
  </si>
  <si>
    <t>163.000-169.062[15.0]</t>
  </si>
  <si>
    <t>206.943-207.943[2018/大修]</t>
  </si>
  <si>
    <t>211.800-205.633[//2005]</t>
  </si>
  <si>
    <t>211.800-205.633[]</t>
  </si>
  <si>
    <t>211.800-205.633[2005]</t>
  </si>
  <si>
    <t>根据半年度检测报告，实际路况为沥青路，路况优良</t>
  </si>
  <si>
    <t>宜章县</t>
  </si>
  <si>
    <t>2137.008-2137.910[是]2137.910-2138.008[是]</t>
  </si>
  <si>
    <t>2137.008-2137.910[12.0]2137.910-2138.008[12.0]</t>
  </si>
  <si>
    <t>2037.762-2038.000[否//];2038.000-2038.762[否//]</t>
  </si>
  <si>
    <t>2037.762-2038.000[];2038.000-2038.762[]</t>
  </si>
  <si>
    <t>2010年完工</t>
  </si>
  <si>
    <t>1155.541-1158.805[是]1158.805-1159.941[是]</t>
  </si>
  <si>
    <t>1155.541-1158.805[11.0]1158.805-1159.941[11.0]</t>
  </si>
  <si>
    <t>1155.541-1158.805[二级]1158.805-1159.941[二级]</t>
  </si>
  <si>
    <t>71.600-72.334[是//2013];71.616-72.616[十三五/待建路段/];72.616-73.616[十三五/待建路段/];73.616-74.616[十三五/待建路段/];74.616-75.616[十三五/待建路段/];75.616-76.000[十三五/待建路段/]</t>
  </si>
  <si>
    <t>71.600-72.334[];71.616-72.616[];72.616-73.616[];73.616-74.616[];74.616-75.616[];75.616-76.000[]</t>
  </si>
  <si>
    <t>71.600-72.334[2013];71.616-72.616[];72.616-73.616[];73.616-74.616[];74.616-75.616[];75.616-76.000[]</t>
  </si>
  <si>
    <t>符合大修年限，核实是否待建路段</t>
  </si>
  <si>
    <t>918.000-922.846[是]922.846-923.000[是]</t>
  </si>
  <si>
    <t>918.000-922.846[9.0]922.846-923.000[9.0]</t>
  </si>
  <si>
    <t>922.846-923.000[三级]</t>
  </si>
  <si>
    <t>127.947-128.000[2018/预防性养护]</t>
  </si>
  <si>
    <t>127.947-128.000[//];128.000-129.000[//];129.000-130.000[//];130.000-131.000[//];131.000-132.000[//];132.000-132.947[//]</t>
  </si>
  <si>
    <t>127.947-128.000[2011];128.000-129.000[2011];129.000-130.000[2011];130.000-131.000[2011];131.000-132.000[2011];132.000-132.947[2011]</t>
  </si>
  <si>
    <t>127.947-128.000[];128.000-129.000[];129.000-130.000[];130.000-131.000[];131.000-132.000[];132.000-132.947[]</t>
  </si>
  <si>
    <t>S214</t>
  </si>
  <si>
    <t>2011年完工</t>
  </si>
  <si>
    <t>98.000-98.717[是]98.717-102.678[是]102.678-103.065[是]</t>
  </si>
  <si>
    <t>98.000-98.717[9.0]98.717-102.678[9.0]102.678-103.065[9.0]</t>
  </si>
  <si>
    <t>98.000-98.717[二级]98.717-102.678[二级]102.678-103.065[二级]</t>
  </si>
  <si>
    <t>207.968-208.306[十二五//2011]</t>
  </si>
  <si>
    <t>207.968-208.306[]</t>
  </si>
  <si>
    <t>207.968-208.306[2011]</t>
  </si>
  <si>
    <t>S353</t>
  </si>
  <si>
    <t>388.500-388.773[是]388.773-391.983[是]391.983-394.251[是]394.251-394.500[是]</t>
  </si>
  <si>
    <t>388.500-388.773[9.0]388.773-391.983[9.0]391.983-394.251[9.0]394.251-394.500[9.0]</t>
  </si>
  <si>
    <t>2009/2011年大修，2011年中修k66.3-k66.5</t>
  </si>
  <si>
    <t>19.800-20.853[是]20.853-21.000[是]</t>
  </si>
  <si>
    <t>19.800-20.853[水泥砼]20.853-21.000[水泥砼]</t>
  </si>
  <si>
    <t>19.800-20.853[7.0]20.853-21.000[7.0]</t>
  </si>
  <si>
    <t>65.300-66.300[2009/大修];66.300-66.500[2011第一批/中修];66.300-66.500[2011水毁/大修]</t>
  </si>
  <si>
    <t>65.300-66.000[//];66.000-66.500[//]</t>
  </si>
  <si>
    <t>65.300-66.000[];66.000-66.500[]</t>
  </si>
  <si>
    <t>永州市小计</t>
  </si>
  <si>
    <t>蓝山</t>
  </si>
  <si>
    <t>S216</t>
  </si>
  <si>
    <t>26</t>
  </si>
  <si>
    <t>65~65.97中</t>
  </si>
  <si>
    <t>已提供资料</t>
  </si>
  <si>
    <t>4311</t>
  </si>
  <si>
    <t>60.454-65.818[是]65.818-65.942[是]</t>
  </si>
  <si>
    <t>60.454-65.818[9.0]65.818-65.942[9.0]</t>
  </si>
  <si>
    <t>160.000-161.000[否//];161.000-162.000[否//];162.000-163.000[否//];163.000-164.000[否//];164.000-165.000[否//];165.000-165.488[否//]</t>
  </si>
  <si>
    <t>160.000-161.000[2008];161.000-162.000[2008];162.000-163.000[2008];163.000-164.000[2008];164.000-165.000[2008];165.000-165.488[2008]</t>
  </si>
  <si>
    <t>160.000-161.000[];161.000-162.000[];162.000-163.000[];163.000-164.000[];164.000-165.000[];165.000-165.488[]</t>
  </si>
  <si>
    <t>中良（4公里良）</t>
  </si>
  <si>
    <t>经复测路况下降为中，仅有0.616为良</t>
  </si>
  <si>
    <t>4公里低分值，建议复检</t>
  </si>
  <si>
    <t>冷水滩</t>
  </si>
  <si>
    <t>2010年大修</t>
  </si>
  <si>
    <t>两端均为沥青砼路面。</t>
  </si>
  <si>
    <t>1409.808-1410.073[是]1410.073-1411.061[是]1411.061-1411.808[是]</t>
  </si>
  <si>
    <t>1409.808-1410.073[沥青砼]1411.061-1411.808[沥青砼]</t>
  </si>
  <si>
    <t>1409.808-1410.073[12.0]1410.073-1411.061[12.0]1411.061-1411.808[12.0]</t>
  </si>
  <si>
    <t>128.000-130.000[2010/大修]</t>
  </si>
  <si>
    <t>128.000-129.000[否//];129.000-130.000[否//];128.000-130.000[//]</t>
  </si>
  <si>
    <t>128.000-129.000[2010];129.000-130.000[2010];128.000-130.000[2014]</t>
  </si>
  <si>
    <t>128.000-129.000[];129.000-130.000[];128.000-130.000[]</t>
  </si>
  <si>
    <t>2010年大修，水泥砼，路况中次</t>
  </si>
  <si>
    <t>中1良1</t>
  </si>
  <si>
    <t>宁远</t>
  </si>
  <si>
    <t>X102</t>
  </si>
  <si>
    <t>1073.700-1074.833[是]1074.833-1075.173[是]1075.173-1075.715[是]</t>
  </si>
  <si>
    <t>1074.833-1075.173[沥青砼]1075.173-1075.715[沥青砼]</t>
  </si>
  <si>
    <t>1073.700-1074.833[8.0]1074.833-1075.173[9.0]1075.173-1075.715[24.0]</t>
  </si>
  <si>
    <t>37.701-39.547[//]</t>
  </si>
  <si>
    <t>37.701-39.547[]</t>
  </si>
  <si>
    <t>修改新桩号</t>
  </si>
  <si>
    <t>桩号对应错误已调整，实际路况为中等路</t>
  </si>
  <si>
    <t>1077.800-1082.100[是]</t>
  </si>
  <si>
    <t>1077.800-1082.100[9.0]</t>
  </si>
  <si>
    <t>1077.800-1082.100[三级]</t>
  </si>
  <si>
    <t>31.262-32.000[//];32.000-33.000[//];33.000-34.000[//];34.000-35.000[//];35.000-35.616[//]</t>
  </si>
  <si>
    <t>31.262-32.000[];32.000-33.000[];33.000-34.000[];34.000-35.000[];35.000-35.616[]</t>
  </si>
  <si>
    <t>年限满足</t>
  </si>
  <si>
    <t>S230</t>
  </si>
  <si>
    <t>提前实施，增补计划，已提供资料</t>
  </si>
  <si>
    <t>97.690-97.968[是]97.968-99.649[是]99.649-99.690[是]</t>
  </si>
  <si>
    <t>97.968-99.649[沥青砼]</t>
  </si>
  <si>
    <t>97.690-97.968[9.0]97.968-99.649[9.0]99.649-99.690[9.0]</t>
  </si>
  <si>
    <t>99.649-99.690[三级]</t>
  </si>
  <si>
    <t>97.690-98.000[否//];98.000-99.000[否//];99.000-99.690[否//]</t>
  </si>
  <si>
    <t>97.690-98.000[];98.000-99.000[];99.000-99.690[]</t>
  </si>
  <si>
    <t>提前实施，已报省局同意，年限符合，路况优，</t>
  </si>
  <si>
    <t>市州上报提前实施，但提交验收资料与该段路不符</t>
  </si>
  <si>
    <t>道县</t>
  </si>
  <si>
    <t>S347</t>
  </si>
  <si>
    <t>X068</t>
  </si>
  <si>
    <t>2007</t>
  </si>
  <si>
    <t>2007年完工</t>
  </si>
  <si>
    <t>提前实施，已提供资料</t>
  </si>
  <si>
    <t>140.195-143.952[是]143.952-145.853[是]145.853-146.950[是]146.950-149.943[是]149.943-150.068[是]150.068-150.073[是]</t>
  </si>
  <si>
    <t>140.195-143.952[6.0]143.952-145.853[6.0]145.853-146.950[6.0]146.950-149.943[6.0]149.943-150.068[7.0]150.068-150.073[10.0]</t>
  </si>
  <si>
    <t>140.195-143.952[四级]143.952-145.853[四级]145.853-146.950[四级]146.950-149.943[四级]149.943-150.068[三级]150.068-150.073[三级]</t>
  </si>
  <si>
    <t>9.502-9.878[//]</t>
  </si>
  <si>
    <t>9.502-9.878[2012]</t>
  </si>
  <si>
    <t>9.502-9.878[]</t>
  </si>
  <si>
    <t>提前实施，已报省局同意，年限符合，路况优良中，</t>
  </si>
  <si>
    <t>优良中</t>
  </si>
  <si>
    <t>优良路，上报为提前实施，根据路况前方摄像该段已实施大修,桩号应为124.3-134.178，（原市州上报桩号140.195-1150.073）</t>
  </si>
  <si>
    <t>祁阳</t>
  </si>
  <si>
    <t>2012年第一批大修</t>
  </si>
  <si>
    <t>2012/2014年大修</t>
  </si>
  <si>
    <t>1403.307-1404.307[是]</t>
  </si>
  <si>
    <t>1403.307-1404.307[沥青砼]</t>
  </si>
  <si>
    <t>121.000-121.842[2012第一批/大修];121.842-122.000[2014/大修]</t>
  </si>
  <si>
    <t>121.000-121.429[否//];121.000-122.000[//]</t>
  </si>
  <si>
    <t>121.000-121.429[2012];121.000-122.000[2014]</t>
  </si>
  <si>
    <t>121.000-121.429[];121.000-122.000[]</t>
  </si>
  <si>
    <t>2016年大修</t>
  </si>
  <si>
    <t>双牌</t>
  </si>
  <si>
    <t>2008大修</t>
  </si>
  <si>
    <t>S340</t>
  </si>
  <si>
    <t>X100</t>
  </si>
  <si>
    <t>3358.077-3358.506[是]3358.506-3361.435[是]3361.435-3362.600[是]3362.600-3363.985[是]</t>
  </si>
  <si>
    <t>3358.077-3358.506[沥青砼]3358.506-3361.435[沥青砼]3361.435-3362.600[沥青砼]3362.600-3363.985[水泥砼]</t>
  </si>
  <si>
    <t>3358.077-3358.506[14.0]3358.506-3361.435[7.0]3361.435-3362.600[7.0]</t>
  </si>
  <si>
    <t>3358.506-3361.435[四级]3361.435-3362.600[四级]</t>
  </si>
  <si>
    <t>2810.000-2811.000[2009/大修]</t>
  </si>
  <si>
    <t>2806.615-2807.615[是/城管路段/2015];2807.615-2807.885[是/城管路段/2015];2807.885-2808.885[是//2015];2808.885-2809.885[是//2015];2809.885-2810.885[是//2015];2810.885-2811.885[是//2015];2811.885-2811.977[是//2015];2811.977-2812.523[是//2015]</t>
  </si>
  <si>
    <t>2806.615-2807.615[];2807.615-2807.885[];2807.885-2808.885[];2808.885-2809.885[];2809.885-2810.885[];2810.885-2811.885[];2811.885-2811.977[];2811.977-2812.523[]</t>
  </si>
  <si>
    <t>2806.615-2807.615[2015];2807.615-2807.885[2015];2807.885-2808.885[2015];2808.885-2809.885[2015];2809.885-2810.885[2015];2810.885-2811.885[2015];2811.885-2811.977[2015];2811.977-2812.523[2015]</t>
  </si>
  <si>
    <t>江华</t>
  </si>
  <si>
    <t>2014年完工</t>
  </si>
  <si>
    <t>3439.184-3443.393[是]</t>
  </si>
  <si>
    <t>3439.184-3443.393[水泥砼]</t>
  </si>
  <si>
    <t>2897.000-2898.000[是//2014];2898.000-2899.000[是//2014];2899.000-2900.000[是//2014];2900.000-2901.000[是//2014];2901.000-2901.200[是//2014]</t>
  </si>
  <si>
    <t>2897.000-2898.000[];2898.000-2899.000[];2899.000-2900.000[];2900.000-2901.000[];2901.000-2901.200[]</t>
  </si>
  <si>
    <t>2897.000-2898.000[2014];2898.000-2899.000[2014];2899.000-2900.000[2014];2900.000-2901.000[2014];2901.000-2901.200[2014]</t>
  </si>
  <si>
    <t>3459.444-3461.444[是]</t>
  </si>
  <si>
    <t>3459.444-3461.444[水泥砼]</t>
  </si>
  <si>
    <t>2916.337-2917.000[是//2014];2917.000-2917.400[是//2014];2917.400-2918.000[是//2014]</t>
  </si>
  <si>
    <t>2916.337-2917.000[];2917.000-2917.400[];2917.400-2918.000[]</t>
  </si>
  <si>
    <t>2916.337-2917.000[2014];2917.000-2917.400[2014];2917.400-2918.000[2014]</t>
  </si>
  <si>
    <t>东安</t>
  </si>
  <si>
    <t>3282.510-3283.067[是]3283.067-3283.453[是]3283.453-3290.510[是]</t>
  </si>
  <si>
    <t>3282.510-3283.067[水泥砼]3283.067-3283.453[水泥砼]3283.453-3290.510[水泥砼]</t>
  </si>
  <si>
    <t>2732.000-2733.000[是//2014];2733.000-2734.000[是//2014];2734.000-2735.000[是//2014];2735.000-2736.000[是//2014];2736.000-2737.000[是//2014];2737.000-2738.000[是//2014];2738.000-2739.000[是//2014];2739.000-2740.000[是//2014]</t>
  </si>
  <si>
    <t>2732.000-2733.000[];2733.000-2734.000[];2734.000-2735.000[];2735.000-2736.000[];2736.000-2737.000[];2737.000-2738.000[];2738.000-2739.000[];2739.000-2740.000[]</t>
  </si>
  <si>
    <t>2732.000-2733.000[2014];2733.000-2734.000[2014];2734.000-2735.000[2014];2735.000-2736.000[2014];2736.000-2737.000[2014];2737.000-2738.000[2014];2738.000-2739.000[2014];2739.000-2740.000[2014]</t>
  </si>
  <si>
    <t>年报路面结构为水泥砼，上报为沥青砼</t>
  </si>
  <si>
    <t>1411.800-1412.087[是]1412.087-1413.060[是]1413.060-1413.974[是]1413.974-1417.800[是]</t>
  </si>
  <si>
    <t>1411.800-1412.087[沥青砼]1412.087-1413.060[水泥砼]1413.060-1413.974[沥青砼]1413.974-1417.800[沥青砼]</t>
  </si>
  <si>
    <t>1413.060-1413.974[11.0]</t>
  </si>
  <si>
    <t>130.000-135.000[2012第一批/大修]</t>
  </si>
  <si>
    <t>130.000-131.000[否//2012];131.000-132.000[否//2012];132.000-133.000[否//2012];133.000-134.000[否//2012];134.000-135.000[否//2012];130.000-135.000[//]</t>
  </si>
  <si>
    <t>130.000-131.000[];131.000-132.000[];132.000-133.000[];133.000-134.000[];134.000-135.000[];130.000-135.000[2014]</t>
  </si>
  <si>
    <t>130.000-131.000[];131.000-132.000[];132.000-133.000[];133.000-134.000[];134.000-135.000[];130.000-135.000[]</t>
  </si>
  <si>
    <t>130.000-131.000[2012];131.000-132.000[2012];132.000-133.000[2012];133.000-134.000[2012];134.000-135.000[2012];130.000-135.000[]</t>
  </si>
  <si>
    <t>2012年大修，水泥砼，年报路面结构为水泥砼，上报为沥青砼</t>
  </si>
  <si>
    <t>S323</t>
  </si>
  <si>
    <t>1120.527-1121.544[是]1121.544-1122.589[是]</t>
  </si>
  <si>
    <t>1120.527-1121.544[水泥砼、城管路段]1121.544-1122.589[水泥砼]</t>
  </si>
  <si>
    <t>1120.527-1121.544[25.0]1121.544-1122.589[20.0]</t>
  </si>
  <si>
    <t>138.063-138.357[是//2009];138.357-139.078[是//2009];139.078-140.078[是//2009];140.078-140.125[是//2009]</t>
  </si>
  <si>
    <t>138.063-138.357[];138.357-139.078[];139.078-140.078[];140.078-140.125[]</t>
  </si>
  <si>
    <t>138.063-138.357[2009];138.357-139.078[2009];139.078-140.078[2009];140.078-140.125[2009]</t>
  </si>
  <si>
    <t>50.775-51.390[是]51.390-55.775[是]</t>
  </si>
  <si>
    <t>50.775-51.390[水泥砼]51.390-55.775[水泥砼]</t>
  </si>
  <si>
    <t>50.775-51.390[8.0]51.390-55.775[9.0]</t>
  </si>
  <si>
    <t>150.000-151.000[否//];151.000-152.000[否//];152.000-153.000[否//];153.000-154.000[否//];154.000-155.000[否//]</t>
  </si>
  <si>
    <t>150.000-151.000[2008];151.000-152.000[2008];152.000-153.000[2008];153.000-154.000[2008];154.000-155.000[2008]</t>
  </si>
  <si>
    <t>150.000-151.000[];151.000-152.000[];152.000-153.000[];153.000-154.000[];154.000-155.000[]</t>
  </si>
  <si>
    <t>G538</t>
  </si>
  <si>
    <t>S325</t>
  </si>
  <si>
    <t>0.000-8.326[是]8.326-8.530[是]</t>
  </si>
  <si>
    <t>0.000-8.326[水泥砼]8.326-8.530[水泥砼]</t>
  </si>
  <si>
    <t>0.000-8.326[10.5]8.326-8.530[10.5]</t>
  </si>
  <si>
    <t>0.000-1.000[否//];1.000-2.000[否//];2.000-3.000[否//];3.000-4.000[否//];4.000-5.000[否//];5.000-6.000[否//];6.000-7.229[否//];0.000-1.000[是//2014];1.000-2.000[是//2014];2.000-3.000[是//2014];3.000-4.000[是//2014];4.000-5.000[是//2014];5.000-6.000[是//2014];6.000-7.000[是//2014];7.000-8.000[是//2014];8.000-8.500[是//2014];8.500-8.530[是//2014]</t>
  </si>
  <si>
    <t>0.000-1.000[];1.000-2.000[];2.000-3.000[];3.000-4.000[];4.000-5.000[];5.000-6.000[];6.000-7.229[];6.000-7.000[];7.000-8.000[];8.000-8.500[];8.500-8.530[]</t>
  </si>
  <si>
    <t>0.000-1.000[];1.000-2.000[];2.000-3.000[];3.000-4.000[];4.000-5.000[];5.000-6.000[];6.000-7.229[];0.000-1.000[2014];1.000-2.000[2014];2.000-3.000[2014];3.000-4.000[2014];4.000-5.000[2014];5.000-6.000[2014];6.000-7.000[2014];7.000-8.000[2014];8.000-8.500[2014];8.500-8.530[2014]</t>
  </si>
  <si>
    <t>409.693-409.893[是]409.893-412.373[是]412.373-412.457[是]412.457-414.412[是]414.412-414.508[是]414.508-414.693[是]</t>
  </si>
  <si>
    <t>409.693-409.893[水泥砼]409.893-412.373[水泥砼]412.373-412.457[水泥砼]412.457-414.412[水泥砼]414.412-414.508[水泥砼]414.508-414.693[水泥砼]</t>
  </si>
  <si>
    <t>409.693-409.893[9.0]409.893-412.373[9.0]412.373-412.457[9.0]412.457-414.412[9.0]414.412-414.508[9.0]414.508-414.693[10.5]</t>
  </si>
  <si>
    <t>236.000-236.145[十二五/待建路段/];235.000-236.000[十二五/待建路段/];234.000-235.000[十二五/待建路段/];233.580-234.000[十二五/待建路段/];233.208-234.000[是//2013];234.000-235.000[是//2013];235.000-235.260[是//2013];237.825-238.000[是//2013];238.000-238.208[是//2013]</t>
  </si>
  <si>
    <t>236.000-236.145[];235.000-236.000[];234.000-235.000[];233.580-234.000[];233.208-234.000[];235.000-235.260[];237.825-238.000[];238.000-238.208[]</t>
  </si>
  <si>
    <t>236.000-236.145[];235.000-236.000[];234.000-235.000[];233.580-234.000[];233.208-234.000[2013];234.000-235.000[2013];235.000-235.260[2013];237.825-238.000[2013];238.000-238.208[2013]</t>
  </si>
  <si>
    <t>18</t>
  </si>
  <si>
    <t>新田</t>
  </si>
  <si>
    <t>S229</t>
  </si>
  <si>
    <t>4.217-4.270[是]4.270-8.629[是]</t>
  </si>
  <si>
    <t>4.217-4.270[水泥砼]4.270-8.629[水泥砼]</t>
  </si>
  <si>
    <t>4.217-4.270[8.0]</t>
  </si>
  <si>
    <t>18.588-19.000[否//2011];19.000-20.000[否//2011];20.000-21.000[否//2011];21.000-22.000[否//2011];22.000-22.890[否//2011];22.890-23.000[否//2011];21.859-22.859[是//2008];20.859-21.859[是//2008];19.859-20.859[是//2008];18.859-19.859[是//2008];18.588-18.859[是//2008]</t>
  </si>
  <si>
    <t>18.588-19.000[];19.000-20.000[];20.000-21.000[];21.000-22.000[];22.000-22.890[];22.890-23.000[];21.859-22.859[];20.859-21.859[];19.859-20.859[];18.859-19.859[];18.588-18.859[]</t>
  </si>
  <si>
    <t>18.588-19.000[2011];19.000-20.000[2011];20.000-21.000[2011];21.000-22.000[2011];22.000-22.890[2011];22.890-23.000[2011];21.859-22.859[2008];20.859-21.859[2008];19.859-20.859[2008];18.859-19.859[2008];18.588-18.859[2008]</t>
  </si>
  <si>
    <t>51.000-53.106[是]53.106-56.138[是]</t>
  </si>
  <si>
    <t>51.000-53.106[水泥砼]53.106-56.138[水泥砼]</t>
  </si>
  <si>
    <t>50.896-50.983[2018/大修];50.896-50.983[2018/]</t>
  </si>
  <si>
    <t>50.896-51.000[否//];51.000-52.000[否//];52.000-53.000[否//];53.000-54.000[否//];54.000-55.000[否//];55.000-56.000[否//];56.000-56.032[否//]</t>
  </si>
  <si>
    <t>50.896-51.000[2008];51.000-52.000[2008];52.000-53.000[2008];53.000-54.000[2008];54.000-55.000[2008];55.000-56.000[2008];56.000-56.032[2008]</t>
  </si>
  <si>
    <t>50.896-51.000[];51.000-52.000[];52.000-53.000[];53.000-54.000[];54.000-55.000[];55.000-56.000[];56.000-56.032[]</t>
  </si>
  <si>
    <t>17</t>
  </si>
  <si>
    <t>84.000-84.800[2009/大修]</t>
  </si>
  <si>
    <t>84.000-84.200[否//];84.200-85.200[否//];85.200-86.000[否//]</t>
  </si>
  <si>
    <t>84.000-84.200[2009];84.200-85.200[2009];85.200-86.000[2009]</t>
  </si>
  <si>
    <t>84.000-84.200[];84.200-85.200[];85.200-86.000[]</t>
  </si>
  <si>
    <t>江永</t>
  </si>
  <si>
    <t>S348</t>
  </si>
  <si>
    <t>2015年完工</t>
  </si>
  <si>
    <t>115.090-120.090[是]</t>
  </si>
  <si>
    <t>115.090-120.090[水泥砼]</t>
  </si>
  <si>
    <t>115.090-120.090[9.0]</t>
  </si>
  <si>
    <t>33.000-33.910[是//2015];33.910-34.910[是//2015];34.910-35.910[是//2015];35.910-36.910[是//2015];36.910-37.910[是//2015];37.910-38.000[是//2015]</t>
  </si>
  <si>
    <t>33.000-33.910[];33.910-34.910[];34.910-35.910[];35.910-36.910[];36.910-37.910[];37.910-38.000[]</t>
  </si>
  <si>
    <t>33.000-33.910[2015];33.910-34.910[2015];34.910-35.910[2015];35.910-36.910[2015];36.910-37.910[2015];37.910-38.000[2015]</t>
  </si>
  <si>
    <t>怀化市小计</t>
  </si>
  <si>
    <t>溆浦</t>
  </si>
  <si>
    <t>4312</t>
  </si>
  <si>
    <t>2377.000-2379.000[是]</t>
  </si>
  <si>
    <t>2377.000-2379.000[11.0]</t>
  </si>
  <si>
    <t>2377.000-2379.000[二级]</t>
  </si>
  <si>
    <t>473.000-475.000[2013第一批/文明路]</t>
  </si>
  <si>
    <t>473.000-474.000[十一五//2009];474.000-475.000[十一五//2009]</t>
  </si>
  <si>
    <t>473.000-474.000[];474.000-475.000[]</t>
  </si>
  <si>
    <t>473.000-474.000[2014];474.000-475.000[2014]</t>
  </si>
  <si>
    <t>473.000-474.000[2009];474.000-475.000[2009]</t>
  </si>
  <si>
    <t>第一批灾毁重建项目，2019年第一批灾毁</t>
  </si>
  <si>
    <t>良8中2.5</t>
  </si>
  <si>
    <t>良中，2377-2379为中等路</t>
  </si>
  <si>
    <t>2355.783-2357.283[是]</t>
  </si>
  <si>
    <t>2355.783-2357.283[8.0]</t>
  </si>
  <si>
    <t>452.000-453.500[2013第一批/文明路]</t>
  </si>
  <si>
    <t>452.000-453.000[十一五//2009];453.000-453.500[十一五//2009]</t>
  </si>
  <si>
    <t>452.000-453.000[];453.000-453.500[]</t>
  </si>
  <si>
    <t>452.000-453.000[2014];453.000-453.500[2014]</t>
  </si>
  <si>
    <t>452.000-453.000[2009];453.000-453.500[2009]</t>
  </si>
  <si>
    <t>年限符合，新增进来的</t>
  </si>
  <si>
    <t>良0.5中1</t>
  </si>
  <si>
    <t>2357.283-2358.783[是]</t>
  </si>
  <si>
    <t>2357.283-2358.783[8.0]</t>
  </si>
  <si>
    <t>453.500-455.000[2013第一批/文明路]</t>
  </si>
  <si>
    <t>453.500-454.000[十一五//2009];454.000-455.000[十一五//2009]</t>
  </si>
  <si>
    <t>453.500-454.000[];454.000-455.000[]</t>
  </si>
  <si>
    <t>453.500-454.000[2014];454.000-455.000[2014]</t>
  </si>
  <si>
    <t>453.500-454.000[2009];454.000-455.000[2009]</t>
  </si>
  <si>
    <t>年限符合，新增进来的，接大中修第一批剔除到省补中</t>
  </si>
  <si>
    <t>2384.000-2385.533[是]2385.533-2386.769[是]2386.769-2387.000[是]</t>
  </si>
  <si>
    <t>2384.000-2385.533[20.0]2385.533-2386.769[10.0]2386.769-2387.000[8.5]</t>
  </si>
  <si>
    <t>2384.000-2385.533[二级]2385.533-2386.769[二级]2386.769-2387.000[二级]</t>
  </si>
  <si>
    <t>3.000-3.300[2009/大修];4.856-5.856[2018/预防性养护]</t>
  </si>
  <si>
    <t>3.000-4.000[十一五//2009];4.000-5.000[十一五//2009];5.000-6.000[十一五//2009]</t>
  </si>
  <si>
    <t>3.000-4.000[];4.000-5.000[];5.000-6.000[]</t>
  </si>
  <si>
    <t>3.000-4.000[2009];4.000-5.000[2009];5.000-6.000[2009]</t>
  </si>
  <si>
    <t>年限符合，第一批灾毁重建项目，灾毁路段，路况优良，2018年预防性养护，省未补助</t>
  </si>
  <si>
    <t>通道</t>
  </si>
  <si>
    <t>S577</t>
  </si>
  <si>
    <t>X086</t>
  </si>
  <si>
    <t>中次差</t>
  </si>
  <si>
    <t>40.370-41.969[是]41.969-46.166[是]46.166-49.746[是]49.746-52.343[是]52.343-56.149[是]56.149-59.358[是]</t>
  </si>
  <si>
    <t>40.370-41.969[三级]41.969-46.166[三级]46.166-49.746[三级]49.746-52.343[三级]52.343-56.149[三级]56.149-59.358[三级]</t>
  </si>
  <si>
    <t>第二批灾毁项目，满足大修年限，路况中次差,已补充移交接养协议</t>
  </si>
  <si>
    <t>半年及年末为中次差</t>
  </si>
  <si>
    <t>半年为中等</t>
  </si>
  <si>
    <t>沅陵</t>
  </si>
  <si>
    <t>半年为次等</t>
  </si>
  <si>
    <t>辰溪</t>
  </si>
  <si>
    <t>S223</t>
  </si>
  <si>
    <t>2018年预防性养护未省补</t>
  </si>
  <si>
    <t>51-51.754，2015年灾毁大修</t>
  </si>
  <si>
    <t>61.754-62.2，2015年第一批大修</t>
  </si>
  <si>
    <t>中方</t>
  </si>
  <si>
    <t>82.646-82.727[是]82.727-83.479[是]83.479-84.046[是]</t>
  </si>
  <si>
    <t>82.646-82.727[二级]82.727-83.479[二级]83.479-84.046[二级]</t>
  </si>
  <si>
    <t>82.400-83.000[十一五//2010];83.000-83.800[十一五//2010]</t>
  </si>
  <si>
    <t>82.400-83.000[];83.000-83.800[]</t>
  </si>
  <si>
    <t>82.400-83.000[2010];83.000-83.800[2010]</t>
  </si>
  <si>
    <t>第二批灾毁项目路况优良中，打9折，提前实施项目，已报省局同意,实际未实施，申请省级大中修</t>
  </si>
  <si>
    <t>优0.4良1</t>
  </si>
  <si>
    <t>原来上报为提前实施，目前只招标挂网，还未实际实施</t>
  </si>
  <si>
    <t>反馈不按提前实施处理</t>
  </si>
  <si>
    <t>复测为中</t>
  </si>
  <si>
    <t>58.000-59.000[是]</t>
  </si>
  <si>
    <t>58.000-59.000[二级]</t>
  </si>
  <si>
    <t>57.754-58.000[是//2009];58.000-58.754[是//2009]</t>
  </si>
  <si>
    <t>57.754-58.000[];58.000-58.754[]</t>
  </si>
  <si>
    <t>57.754-58.000[2009];58.000-58.754[2009]</t>
  </si>
  <si>
    <t>第二批灾毁项目,2018年预防性养护，省未补助,年限符合</t>
  </si>
  <si>
    <t>芷江</t>
  </si>
  <si>
    <t>2014</t>
  </si>
  <si>
    <t>2014年中修</t>
  </si>
  <si>
    <t>1645.067-1646.655[是]</t>
  </si>
  <si>
    <t>1645.067-1646.655[8.0]</t>
  </si>
  <si>
    <t>1645.067-1646.655[二级]</t>
  </si>
  <si>
    <t>1617.412-1617.420[2014/大修];1617.420-1619.000[2014/大修]</t>
  </si>
  <si>
    <t>1617.412-1618.226[否//];1618.000-1619.000[否//]</t>
  </si>
  <si>
    <t>1617.412-1618.226[2014];1618.000-1619.000[2014]</t>
  </si>
  <si>
    <t>1617.412-1618.226[];1618.000-1619.000[]</t>
  </si>
  <si>
    <t>提前实施，已报省局同意，路况优，已提前实施，迎小国检，提前实施，未招标，提供验收计量资料</t>
  </si>
  <si>
    <t>原来上报为提前实施，但是当时为迎国检，没有招投标，只提供了工程数量验收表</t>
  </si>
  <si>
    <t>上报为提前实施，但是当时为迎国检，没有招投标，只提供了工程数量验收表</t>
  </si>
  <si>
    <t>1704.200-1706.000[是]</t>
  </si>
  <si>
    <t>1704.200-1706.000[二级]</t>
  </si>
  <si>
    <t>1676.200-1678.000[2014/大修]</t>
  </si>
  <si>
    <t>1676.200-1677.000[否//];1677.000-1678.000[否//]</t>
  </si>
  <si>
    <t>1676.200-1677.000[2014];1677.000-1678.000[2014]</t>
  </si>
  <si>
    <t>1676.200-1677.000[];1677.000-1678.000[]</t>
  </si>
  <si>
    <t>路况优良，2014年大修，满足中修年限</t>
  </si>
  <si>
    <t>原来上报为提前实施，但是当时未迎国检，没有招投标，只提供了工程数量验收表</t>
  </si>
  <si>
    <t>靖州</t>
  </si>
  <si>
    <t>S319</t>
  </si>
  <si>
    <t>1596.000-1597.000[是]</t>
  </si>
  <si>
    <t>1596.000-1597.000[8.5]</t>
  </si>
  <si>
    <t>1596.000-1597.000[二级]</t>
  </si>
  <si>
    <t>98.881-99.000[十一五//2013];99.000-99.881[十一五//2013]</t>
  </si>
  <si>
    <t>98.881-99.000[];99.000-99.881[]</t>
  </si>
  <si>
    <t>98.881-99.000[2013];99.000-99.881[2013]</t>
  </si>
  <si>
    <t>第二批灾毁重建项目，年限符合，路况中</t>
  </si>
  <si>
    <t>S222</t>
  </si>
  <si>
    <t>1625.000-1625.486[是]1625.486-1626.000[是]</t>
  </si>
  <si>
    <t>1625.000-1625.486[8.5]1625.486-1626.000[8.5]</t>
  </si>
  <si>
    <t>1625.000-1625.486[二级]1625.486-1626.000[二级]</t>
  </si>
  <si>
    <t>137.484-138.484[2012第一批/大修]</t>
  </si>
  <si>
    <t>137.484-138.000[否//2001];138.000-138.484[否//2001]</t>
  </si>
  <si>
    <t>137.484-138.000[2012];138.000-138.484[2012]</t>
  </si>
  <si>
    <t>137.484-138.000[];138.000-138.484[]</t>
  </si>
  <si>
    <t>137.484-138.000[2001];138.000-138.484[2001]</t>
  </si>
  <si>
    <t>2009年中修</t>
  </si>
  <si>
    <t>1442-1443，2018年大修</t>
  </si>
  <si>
    <t>1669.750-1670.762 路面类型为水泥混凝土</t>
  </si>
  <si>
    <t>2010年中修/2013年大修</t>
  </si>
  <si>
    <t>1689.732-1690.021 路面类型为水泥混凝土</t>
  </si>
  <si>
    <t>麻阳</t>
  </si>
  <si>
    <t>年末为中等，对应年末桩号2778-2782</t>
  </si>
  <si>
    <t>2387.544-2391.544交工验收时间2015年</t>
  </si>
  <si>
    <t>部2015年底自融冰试验路，追补计划</t>
  </si>
  <si>
    <t>自融冰试验</t>
  </si>
  <si>
    <t>2009年交工，2011年竣工</t>
  </si>
  <si>
    <t>娄底市小计</t>
  </si>
  <si>
    <t>涟源市</t>
  </si>
  <si>
    <t>2009年完工，2011年交竣工</t>
  </si>
  <si>
    <t>灾毁恢复重建</t>
  </si>
  <si>
    <t>4313</t>
  </si>
  <si>
    <t>3048.058-3055.975[是]</t>
  </si>
  <si>
    <t>3048.058-3055.975[8.5]</t>
  </si>
  <si>
    <t>2480.331-2488.248[2013第一批/文明路];2482.000-2483.100[2018/];2483.200-2483.500[2018/];2484.000-2484.600[2018/]</t>
  </si>
  <si>
    <t>2480.331-2488.248[否//];2480.331-2481.000[十一五//2009];2481.000-2482.000[十一五//2009];2482.000-2483.000[十一五//2009];2483.000-2484.000[十一五//2009];2484.000-2485.000[十一五//2009];2485.000-2486.000[十一五//2009];2486.000-2487.000[十一五//2009];2487.000-2488.000[十一五//2009];2488.000-2488.248[十一五//2009]</t>
  </si>
  <si>
    <t>2480.331-2488.248[];2480.331-2481.000[];2481.000-2482.000[];2482.000-2483.000[];2483.000-2484.000[];2484.000-2485.000[];2485.000-2486.000[];2486.000-2487.000[];2487.000-2488.000[];2488.000-2488.248[]</t>
  </si>
  <si>
    <t>2480.331-2488.248[];2480.331-2481.000[2009];2481.000-2482.000[2009];2482.000-2483.000[2009];2483.000-2484.000[2009];2484.000-2485.000[2009];2485.000-2486.000[2009];2486.000-2487.000[2009];2487.000-2488.000[2009];2488.000-2488.248[2009]</t>
  </si>
  <si>
    <t>第一批灾毁项目，</t>
  </si>
  <si>
    <t>路已到服役年限灾毁严重，沿河段水泥路面基础冲空且经水浸泡路面使用功能降低</t>
  </si>
  <si>
    <t>3055.975-3060.727[是]</t>
  </si>
  <si>
    <t>3055.975-3060.727[8.5]</t>
  </si>
  <si>
    <t>2490.100-2491.600[2009/大修];2488.248-2493.000[2013第一批/文明路]</t>
  </si>
  <si>
    <t>2488.248-2493.000[否//];2488.248-2489.000[十一五//2009];2489.000-2490.000[十一五//2009];2490.000-2491.000[十一五//2009];2491.000-2492.000[十一五//2009];2492.000-2493.000[十一五//2009]</t>
  </si>
  <si>
    <t>2488.248-2493.000[];2488.248-2489.000[];2489.000-2490.000[];2490.000-2491.000[];2491.000-2492.000[];2492.000-2493.000[]</t>
  </si>
  <si>
    <t>2488.248-2493.000[];2488.248-2489.000[2009];2489.000-2490.000[2009];2490.000-2491.000[2009];2491.000-2492.000[2009];2492.000-2493.000[2009]</t>
  </si>
  <si>
    <t>良3中</t>
  </si>
  <si>
    <t>原来有0.987公里中等路</t>
  </si>
  <si>
    <t>年限符合，第一批灾毁项目，</t>
  </si>
  <si>
    <t>2010年完工，2012年交竣工</t>
  </si>
  <si>
    <t>2243.259-2243.793[是]2243.793-2250.675[是]2250.675-2251.098[是]</t>
  </si>
  <si>
    <t>2250.675-2251.098[31.5]</t>
  </si>
  <si>
    <t>2250.675-2251.098[一级]</t>
  </si>
  <si>
    <t>96.541-97.000[否//2011.3];97.000-98.000[十二五//2011.3];98.000-99.000[十二五//2011.3];99.000-100.000[十二五//2011.3];100.000-101.000[十二五//2011.3];101.000-102.000[十二五//2011.3];102.000-103.000[十二五//2011.3];103.000-103.350[十二五//2011.3];103.350-104.000[十二五//2012.9];104.000-104.380[十二五//2012.9]</t>
  </si>
  <si>
    <t>96.541-97.000[];97.000-98.000[];98.000-99.000[];99.000-100.000[];100.000-101.000[];101.000-102.000[];102.000-103.000[];103.000-103.350[];103.350-104.000[];104.000-104.380[]</t>
  </si>
  <si>
    <t>96.541-97.000[2011.3];97.000-98.000[2011.3];98.000-99.000[2011.3];99.000-100.000[2011.3];100.000-101.000[2011.3];101.000-102.000[2011.3];102.000-103.000[2011.3];103.000-103.350[2011.3];103.350-104.000[2012.9];104.000-104.380[2012.9]</t>
  </si>
  <si>
    <t>十二五路段2012，路况优良</t>
  </si>
  <si>
    <t>双峰县</t>
  </si>
  <si>
    <t>2009年完工，2010年交竣工</t>
  </si>
  <si>
    <t>1274.85-1277.85，2014年水毁大修；1279-1279.693，2013年大修；1278.041-1279.541，2018年中修未省补</t>
  </si>
  <si>
    <t>0.7折和0.5折，未打折，有报告</t>
  </si>
  <si>
    <t>0.5折，未打折，有报告</t>
  </si>
  <si>
    <t>2000年大修</t>
  </si>
  <si>
    <t>0.6折，未打折，有报告</t>
  </si>
  <si>
    <t>1279-1279.693，2013年大修；</t>
  </si>
  <si>
    <t>S331</t>
  </si>
  <si>
    <t>2010年完工，2011年交竣工</t>
  </si>
  <si>
    <t>0.5折改0.8折，有报告</t>
  </si>
  <si>
    <t>56-61.2为2017年第二批灾毁大修</t>
  </si>
  <si>
    <t>2011年完工，2012年竣工</t>
  </si>
  <si>
    <t>X021</t>
  </si>
  <si>
    <t>实际实施宽度应为8米</t>
  </si>
  <si>
    <t>12-18，2018年预防性养护未省补；26.785-38.951路面宽度6米，路基宽度8米；38.951-39.069路面宽度7米，路基宽度8米；</t>
  </si>
  <si>
    <t>面积80000</t>
  </si>
  <si>
    <t>556.259-558.855[是]558.855-561.205[是]561.205-561.259[是]</t>
  </si>
  <si>
    <t>556.259-558.855[沥青砼]558.855-561.205[沥青砼]561.205-561.259[沥青砼]</t>
  </si>
  <si>
    <t>556.259-558.855[9.0]558.855-561.205[18.0]561.205-561.259[14.0]</t>
  </si>
  <si>
    <t>556.259-558.855[二级]558.855-561.205[一级]561.205-561.259[二级]</t>
  </si>
  <si>
    <t>49.205-52.185[2014/大修];52.185-54.205[2014/大修]</t>
  </si>
  <si>
    <t>49.205-50.000[十二五//2010.12];50.000-51.000[十二五//2010.12];51.000-52.000[十二五//2010.12];52.000-53.000[十二五//2010.12];53.000-54.000[十二五//2010.12];54.000-54.200[十二五//2010.12];54.200-54.205[十二五//2010.12]</t>
  </si>
  <si>
    <t>49.205-50.000[];50.000-51.000[];51.000-52.000[];52.000-53.000[];53.000-54.000[];54.000-54.200[];54.200-54.205[]</t>
  </si>
  <si>
    <t>49.205-50.000[2010.12];50.000-51.000[2010.12];51.000-52.000[2010.12];52.000-53.000[2010.12];53.000-54.000[2010.12];54.000-54.200[2010.12];54.200-54.205[2010.12]</t>
  </si>
  <si>
    <t>湘西市小计</t>
  </si>
  <si>
    <t>49</t>
  </si>
  <si>
    <t>已接养</t>
  </si>
  <si>
    <t>灾毁</t>
  </si>
  <si>
    <t>4331</t>
  </si>
  <si>
    <t>102.000-102.738[是]</t>
  </si>
  <si>
    <t>60.262-61.000[2009/大修]</t>
  </si>
  <si>
    <t>60.262-60.410[否//];60.410-61.000[否//]</t>
  </si>
  <si>
    <t>60.262-60.410[2009];60.410-61.000[2009]</t>
  </si>
  <si>
    <t>60.262-60.410[];60.410-61.000[]</t>
  </si>
  <si>
    <t>第一批灾毁项目，年限满足，路况良</t>
  </si>
  <si>
    <t>50</t>
  </si>
  <si>
    <t>K106.498~K106.521未进行大中修，灾毁</t>
  </si>
  <si>
    <t>106.268-106.521[是]</t>
  </si>
  <si>
    <t>64.530-64.760[否//]</t>
  </si>
  <si>
    <t>64.530-64.760[]</t>
  </si>
  <si>
    <t>51</t>
  </si>
  <si>
    <t>2002年完工，2015年中修</t>
  </si>
  <si>
    <t>106.521-107.139[是]</t>
  </si>
  <si>
    <t>65.000-65.271[2015灾毁/中修罩面]</t>
  </si>
  <si>
    <t>64.792-65.271[否//]</t>
  </si>
  <si>
    <t>64.792-65.271[]</t>
  </si>
  <si>
    <t>53</t>
  </si>
  <si>
    <t>2002年完工，2012年中修</t>
  </si>
  <si>
    <t>K115.529~K116.139未进行大中修，灾毁</t>
  </si>
  <si>
    <t>112.139-116.139[是]</t>
  </si>
  <si>
    <t>70.410-71.100[2012第一批/中修];70.410-71.000[2015灾毁/中修罩面]</t>
  </si>
  <si>
    <t>70.410-71.100[否//]</t>
  </si>
  <si>
    <t>70.410-71.100[]</t>
  </si>
  <si>
    <t>70.410-71.100[2015]</t>
  </si>
  <si>
    <t>54</t>
  </si>
  <si>
    <t>2002年完工，2016年中修</t>
  </si>
  <si>
    <t>全线2011、2012、2016年分别进行过中修，灾毁</t>
  </si>
  <si>
    <t>117.139-121.000[是]</t>
  </si>
  <si>
    <t>75.410-75.671[2016年第一批/中修罩面]</t>
  </si>
  <si>
    <t>75.410-75.671[否//]</t>
  </si>
  <si>
    <t>75.410-75.671[]</t>
  </si>
  <si>
    <t>75.410-75.671[2016]</t>
  </si>
  <si>
    <t>2002年完工，2010年中修k42.509-k42.685</t>
  </si>
  <si>
    <t>83.892-84.369[是]84.369-85.661[是]</t>
  </si>
  <si>
    <t>42.509-44.000[2010/中修];43.000-44.000[2017年第一批/大修]</t>
  </si>
  <si>
    <t>42.346-42.410[否//];42.410-43.410[否//];43.410-44.000[否//]</t>
  </si>
  <si>
    <t>42.346-42.410[];42.410-43.410[];43.410-44.000[]</t>
  </si>
  <si>
    <t>42.346-42.410[];42.410-43.410[2010];43.410-44.000[2010]</t>
  </si>
  <si>
    <t>第一批灾毁项目，年限满足，路况中</t>
  </si>
  <si>
    <t>2548.000-2549.000[是]</t>
  </si>
  <si>
    <t>2134.777-2135.000[是//2010];2135.000-2135.777[是//2010]</t>
  </si>
  <si>
    <t>2134.777-2135.000[];2135.000-2135.777[]</t>
  </si>
  <si>
    <t>2134.777-2135.000[2010];2135.000-2135.777[2010]</t>
  </si>
  <si>
    <t>第二批灾毁，年限符合，路况中，已经减去2018年大修计划2135.000-2135.777</t>
  </si>
  <si>
    <t>2009年完工，2015年中修</t>
  </si>
  <si>
    <t>2690.000-2690.800[是]</t>
  </si>
  <si>
    <t>2294.438-2294.495[否//];2294.495-2294.897[否//];2294.897-2295.238[否//]</t>
  </si>
  <si>
    <t>2294.438-2294.495[];2294.495-2294.897[];2294.897-2295.238[2012]</t>
  </si>
  <si>
    <t>2294.438-2294.495[];2294.495-2294.897[];2294.897-2295.238[]</t>
  </si>
  <si>
    <t>年限满足，路况中</t>
  </si>
  <si>
    <t>2692.710-2692.712[是]2692.712-2693.573[是]</t>
  </si>
  <si>
    <t>2692.710-2692.712[沥青砼]</t>
  </si>
  <si>
    <t>2297.148-2297.495[否//];2297.495-2297.658[否//];2297.658-2298.000[否//]</t>
  </si>
  <si>
    <t>2297.148-2297.495[2012];2297.495-2297.658[2012];2297.658-2298.000[2012]</t>
  </si>
  <si>
    <t>2297.148-2297.495[];2297.495-2297.658[];2297.658-2298.000[]</t>
  </si>
  <si>
    <t>年限满足，路况中差</t>
  </si>
  <si>
    <t>中差</t>
  </si>
  <si>
    <t>2703.000-2706.700[是]</t>
  </si>
  <si>
    <t>2307.925-2310.925[2012第一批/大修];2310.925-2311.209[2013第一批/大修]</t>
  </si>
  <si>
    <t>2307.509-2308.495[否//];2308.495-2309.495[否//];2309.495-2310.495[否//];2310.495-2311.209[否//]</t>
  </si>
  <si>
    <t>2307.509-2308.495[];2308.495-2309.495[2012];2309.495-2310.495[2012];2310.495-2311.209[2012]</t>
  </si>
  <si>
    <t>2307.509-2308.495[];2308.495-2309.495[];2309.495-2310.495[];2310.495-2311.209[]</t>
  </si>
  <si>
    <t>G242</t>
  </si>
  <si>
    <t>2012年中修</t>
  </si>
  <si>
    <t>2421.232-2426.136[是]</t>
  </si>
  <si>
    <t>2068.731-2073.635[2012第一批/中修]</t>
  </si>
  <si>
    <t>2068.731-2069.000[否//];2069.000-2070.000[否//];2070.000-2071.000[否//];2071.000-2072.000[否//];2072.000-2073.000[否//];2073.000-2073.635[否//];2068.731-2073.635[否//]</t>
  </si>
  <si>
    <t>2068.731-2069.000[];2069.000-2070.000[];2070.000-2071.000[];2071.000-2072.000[];2072.000-2073.000[];2073.000-2073.635[2015];2068.731-2073.635[2012]</t>
  </si>
  <si>
    <t>2068.731-2069.000[2012];2069.000-2070.000[2012];2070.000-2071.000[2012];2071.000-2072.000[2012];2072.000-2073.000[2012];2073.000-2073.635[];2068.731-2073.635[]</t>
  </si>
  <si>
    <t>2068.731-2069.000[];2069.000-2070.000[];2070.000-2071.000[];2071.000-2072.000[];2072.000-2073.000[];2073.000-2073.635[];2068.731-2073.635[]</t>
  </si>
  <si>
    <t>2012年中修k2068.416-k2068.731</t>
  </si>
  <si>
    <t>2489.000-2489.600[是]</t>
  </si>
  <si>
    <t>2068.416-2068.731[2012第一批/中修]</t>
  </si>
  <si>
    <t>2068.131-2068.352[否//];2068.352-2068.731[否//];2068.131-2068.731[否//]</t>
  </si>
  <si>
    <t>2068.131-2068.352[];2068.352-2068.731[];2068.131-2068.731[2012]</t>
  </si>
  <si>
    <t>2068.131-2068.352[];2068.352-2068.731[2012];2068.131-2068.731[]</t>
  </si>
  <si>
    <t>2068.131-2068.352[];2068.352-2068.731[];2068.131-2068.731[]</t>
  </si>
  <si>
    <t>符合大修年限，路况中</t>
  </si>
  <si>
    <t>2010年中修k42.509-k44</t>
  </si>
  <si>
    <t>第一批灾毁项目，年限满足，路况中，剔除2017年大修43-44</t>
  </si>
  <si>
    <t>2010</t>
  </si>
  <si>
    <t>2010年大修，2015年中修</t>
  </si>
  <si>
    <t>86.000-88.022[是]88.022-88.142[是]</t>
  </si>
  <si>
    <t>44.339-46.361[2010/大修];46.000-46.361[2015灾毁/中修罩面]</t>
  </si>
  <si>
    <t>44.339-44.410[否//];44.410-45.410[否//];45.410-46.361[否//]</t>
  </si>
  <si>
    <t>44.339-44.410[];44.410-45.410[2010];45.410-46.361[2010]</t>
  </si>
  <si>
    <t>44.339-44.410[2010];44.410-45.410[];45.410-46.361[]</t>
  </si>
  <si>
    <t>44.339-44.410[];44.410-45.410[];45.410-46.361[]</t>
  </si>
  <si>
    <t>第一批灾毁项目，2010年大修路段，打9折，路况中次</t>
  </si>
  <si>
    <t>2015年中修</t>
  </si>
  <si>
    <t>89.000-89.940[是]89.940-91.715[是]91.715-92.555[是]</t>
  </si>
  <si>
    <t>47.264-50.000[2015灾毁/中修罩面];50.010-50.817[2018/大修];48.410-50.010[2018/预防性养护];50.010-50.817[2018/]</t>
  </si>
  <si>
    <t>47.264-47.410[否//];47.410-48.410[否//];48.410-49.410[否//];49.410-50.410[否//];50.410-50.817[否//]</t>
  </si>
  <si>
    <t>47.264-47.410[];47.410-48.410[];48.410-49.410[];49.410-50.410[];50.410-50.817[]</t>
  </si>
  <si>
    <t>47.264-47.410[2015];47.410-48.410[2015];48.410-49.410[2015];49.410-50.410[2015];50.410-50.817[]</t>
  </si>
  <si>
    <t>第一批灾毁项目，年限满足，路况中，剔除2018年大修，50.010-50.817</t>
  </si>
  <si>
    <t>2011年中修</t>
  </si>
  <si>
    <t>92.862-93.138[是]</t>
  </si>
  <si>
    <t>51.124-51.360[否//]</t>
  </si>
  <si>
    <t>51.124-51.360[]</t>
  </si>
  <si>
    <t>108.000-111.000[是]</t>
  </si>
  <si>
    <t>66.271-67.000[2015灾毁/中修罩面];68.000-68.410[2015灾毁/中修罩面];66.410-67.410[2018/预防性养护]</t>
  </si>
  <si>
    <t>66.271-66.410[否//];66.410-67.410[否//];67.410-68.410[否//]</t>
  </si>
  <si>
    <t>66.271-66.410[];66.410-67.410[];67.410-68.410[]</t>
  </si>
  <si>
    <t>66.271-66.410[2015];66.410-67.410[2015];67.410-68.410[]</t>
  </si>
  <si>
    <t>第一批灾毁项目，年限满足，路况良，2018年预防性养护，省未补助</t>
  </si>
  <si>
    <t>良1中2</t>
  </si>
  <si>
    <t>65.800-66.000[是]</t>
  </si>
  <si>
    <t>24.130-24.330[2009/中修]</t>
  </si>
  <si>
    <t>24.130-24.330[否//]</t>
  </si>
  <si>
    <t>24.130-24.330[]</t>
  </si>
  <si>
    <t>24.130-24.330[2009]</t>
  </si>
  <si>
    <t>69.000-70.000[是]</t>
  </si>
  <si>
    <t>27.330-28.330[2009/中修]</t>
  </si>
  <si>
    <t>27.330-28.000[否//];28.000-28.330[否//]</t>
  </si>
  <si>
    <t>27.330-28.000[];28.000-28.330[]</t>
  </si>
  <si>
    <t>27.330-28.000[2009];28.000-28.330[2009]</t>
  </si>
  <si>
    <t>2009/2010年中修</t>
  </si>
  <si>
    <t>73.000-76.000[是]</t>
  </si>
  <si>
    <t>31.330-31.870[2009/中修];31.870-34.000[2010/中修];34.000-34.330[2017年第一批/大修];31.754-32.000[2018/大修];31.754-32.000[2018/]</t>
  </si>
  <si>
    <t>31.330-32.000[否//];32.000-33.000[否//];33.000-34.000[否//];34.000-34.330[否/待建路段/]</t>
  </si>
  <si>
    <t>31.330-32.000[];32.000-33.000[];33.000-34.000[];34.000-34.330[2017]</t>
  </si>
  <si>
    <t>31.330-32.000[2009];32.000-33.000[2010];33.000-34.000[2010];34.000-34.330[]</t>
  </si>
  <si>
    <t>31.330-32.000[];32.000-33.000[];33.000-34.000[];34.000-34.330[]</t>
  </si>
  <si>
    <t>年限符合，剔除了2018年大修，;31.754-32.000；剔除2017年大修34.000-34.330</t>
  </si>
  <si>
    <t>83.000-83.892[是]</t>
  </si>
  <si>
    <t>41.329-42.207[2010/中修]</t>
  </si>
  <si>
    <t>41.329-42.206[否//]</t>
  </si>
  <si>
    <t>41.329-42.206[]</t>
  </si>
  <si>
    <t>41.329-42.206[2010]</t>
  </si>
  <si>
    <t>142.400-143.000[是]</t>
  </si>
  <si>
    <t>100.144-100.744[2011第一批/中修];100.144-100.744[2016年第一批/中修罩面]</t>
  </si>
  <si>
    <t>100.144-100.744[否//]</t>
  </si>
  <si>
    <t>100.144-100.744[]</t>
  </si>
  <si>
    <t>100.144-100.744[2016]</t>
  </si>
  <si>
    <t>年限满足，路况次</t>
  </si>
  <si>
    <t>凤凰县</t>
  </si>
  <si>
    <t>945.600-947.000[是]</t>
  </si>
  <si>
    <t>2385.000-2386.037[十一五//2015];2385.000-2386.000[十一五//2015];2386.000-2386.037[十一五//2015]</t>
  </si>
  <si>
    <t>2385.000-2386.037[];2385.000-2386.000[];2386.000-2386.037[]</t>
  </si>
  <si>
    <t>2385.000-2386.037[2015];2385.000-2386.000[2015];2386.000-2386.037[2015]</t>
  </si>
  <si>
    <t>2019年普通国省道大中修（含灾毁恢复重建）计划明细表</t>
    <phoneticPr fontId="6" type="noConversion"/>
  </si>
  <si>
    <t>双层再生雾封层</t>
    <phoneticPr fontId="6" type="noConversion"/>
  </si>
  <si>
    <t>双层再生雾封层</t>
    <phoneticPr fontId="6" type="noConversion"/>
  </si>
  <si>
    <t>双层再生雾封层</t>
    <phoneticPr fontId="6" type="noConversion"/>
  </si>
  <si>
    <t>双层再生雾封层</t>
    <phoneticPr fontId="6" type="noConversion"/>
  </si>
  <si>
    <t>双层再生雾封层</t>
    <phoneticPr fontId="6" type="noConversion"/>
  </si>
  <si>
    <t>2019年湖南省治超信息管理平台资金计划明细表</t>
    <phoneticPr fontId="6" type="noConversion"/>
  </si>
  <si>
    <t>市州</t>
    <phoneticPr fontId="6" type="noConversion"/>
  </si>
  <si>
    <t>是否开展交工验收</t>
    <phoneticPr fontId="6" type="noConversion"/>
  </si>
  <si>
    <t>初审意见</t>
    <phoneticPr fontId="6" type="noConversion"/>
  </si>
  <si>
    <t>建议补助金额（万元）</t>
    <phoneticPr fontId="6" type="noConversion"/>
  </si>
  <si>
    <t>总投资（万元）</t>
    <phoneticPr fontId="6" type="noConversion"/>
  </si>
  <si>
    <t>国省补助资金（万元）</t>
    <phoneticPr fontId="6" type="noConversion"/>
  </si>
  <si>
    <t>省补助资金（万元）</t>
    <phoneticPr fontId="6" type="noConversion"/>
  </si>
  <si>
    <t>建设内容</t>
    <phoneticPr fontId="6" type="noConversion"/>
  </si>
  <si>
    <t>备注</t>
    <phoneticPr fontId="6" type="noConversion"/>
  </si>
  <si>
    <t>其他说明</t>
    <phoneticPr fontId="6" type="noConversion"/>
  </si>
  <si>
    <t>合计</t>
    <phoneticPr fontId="6" type="noConversion"/>
  </si>
  <si>
    <t>市本级</t>
    <phoneticPr fontId="6" type="noConversion"/>
  </si>
  <si>
    <t>机房、指挥中心、治超平台、5监控点、情报板、治超APP</t>
    <phoneticPr fontId="6" type="noConversion"/>
  </si>
  <si>
    <t>治超平台、治超APP、服务器、磁盘、交换机、摄像机、解码器</t>
    <phoneticPr fontId="6" type="noConversion"/>
  </si>
  <si>
    <t>业主为长沙县行政执法局</t>
    <phoneticPr fontId="6" type="noConversion"/>
  </si>
  <si>
    <t>信息指挥调度二级平台</t>
    <phoneticPr fontId="6" type="noConversion"/>
  </si>
  <si>
    <t>治超信息平台建设请示、合同验收报告单；业主为望城区路政执法局</t>
    <phoneticPr fontId="6" type="noConversion"/>
  </si>
  <si>
    <t>治超平台、机房系统、道路监控、指挥中心音响、指挥中心拼接屏</t>
    <phoneticPr fontId="6" type="noConversion"/>
  </si>
  <si>
    <t>治超信息平台政府采购竣工验收表</t>
    <phoneticPr fontId="6" type="noConversion"/>
  </si>
  <si>
    <t>治超信息平台</t>
    <phoneticPr fontId="6" type="noConversion"/>
  </si>
  <si>
    <t>治超信息平台、液晶显示器、显示器支架、VGA分配器、治超指挥中心</t>
    <phoneticPr fontId="6" type="noConversion"/>
  </si>
  <si>
    <t>业主为芙蓉区交通局</t>
    <phoneticPr fontId="6" type="noConversion"/>
  </si>
  <si>
    <t>业主为天心区交通局，含装修经费未付清单</t>
    <phoneticPr fontId="6" type="noConversion"/>
  </si>
  <si>
    <t>机房、办公网络采购</t>
    <phoneticPr fontId="6" type="noConversion"/>
  </si>
  <si>
    <t>业主为岳麓区交通局，合同未附全少页</t>
    <phoneticPr fontId="6" type="noConversion"/>
  </si>
  <si>
    <t>数字治超信息平台</t>
    <phoneticPr fontId="6" type="noConversion"/>
  </si>
  <si>
    <t>业主为开福区交通局</t>
    <phoneticPr fontId="6" type="noConversion"/>
  </si>
  <si>
    <t>治超信息平台、平台软件服务器、交换机、设备配件及安装、摄像机、录像机、电脑</t>
    <phoneticPr fontId="6" type="noConversion"/>
  </si>
  <si>
    <t>业主为雨花区交通局</t>
    <phoneticPr fontId="6" type="noConversion"/>
  </si>
  <si>
    <t>市县小计</t>
    <phoneticPr fontId="6" type="noConversion"/>
  </si>
  <si>
    <t>公路指挥中心、应用支撑平台、基础支撑平台、建立路政管理、治超管理等十一大应用系统</t>
    <phoneticPr fontId="6" type="noConversion"/>
  </si>
  <si>
    <t>市本级</t>
    <phoneticPr fontId="6" type="noConversion"/>
  </si>
  <si>
    <t>其他合同全部2011年合同</t>
    <phoneticPr fontId="6" type="noConversion"/>
  </si>
  <si>
    <t>三级联网治超信息平台</t>
    <phoneticPr fontId="6" type="noConversion"/>
  </si>
  <si>
    <t>治理车辆超限超载信息系统</t>
    <phoneticPr fontId="6" type="noConversion"/>
  </si>
  <si>
    <t>治超综合管理信息系统、非现场执法不停车超载超限检测系统及其土建工程</t>
    <phoneticPr fontId="6" type="noConversion"/>
  </si>
  <si>
    <t>治超信息系统工程</t>
    <phoneticPr fontId="6" type="noConversion"/>
  </si>
  <si>
    <t>车辆超限超载指挥调度系统及综合信息管理系统项目财评申请报告</t>
    <phoneticPr fontId="6" type="noConversion"/>
  </si>
  <si>
    <t>公路路网运行监测平台、车辆超限超载指挥调度系统、综合信息管理系统</t>
    <phoneticPr fontId="6" type="noConversion"/>
  </si>
  <si>
    <t>县治超信息化平台财评控价表、治超信息管理平台政府采购追加申请审批表、治超信息管理平台政府采购申报审批表</t>
    <phoneticPr fontId="6" type="noConversion"/>
  </si>
  <si>
    <t>治超信息管理平台系统、服务器、机房、液晶拼接</t>
    <phoneticPr fontId="6" type="noConversion"/>
  </si>
  <si>
    <t>信息平台建设及数据上传工程报验报审表、信息平台建设及数据上传工程竣工验收报告</t>
    <phoneticPr fontId="6" type="noConversion"/>
  </si>
  <si>
    <t>治超信息化平台建设</t>
    <phoneticPr fontId="6" type="noConversion"/>
  </si>
  <si>
    <t>治超信息管理平台建设的请示</t>
    <phoneticPr fontId="6" type="noConversion"/>
  </si>
  <si>
    <t>治超信息管理平台</t>
    <phoneticPr fontId="6" type="noConversion"/>
  </si>
  <si>
    <t>耒阳市</t>
    <phoneticPr fontId="1" type="noConversion"/>
  </si>
  <si>
    <t>建设治超信息平台的报告、</t>
    <phoneticPr fontId="6" type="noConversion"/>
  </si>
  <si>
    <t>治超综合管理指挥中心</t>
    <phoneticPr fontId="6" type="noConversion"/>
  </si>
  <si>
    <t>√</t>
    <phoneticPr fontId="6" type="noConversion"/>
  </si>
  <si>
    <t>治超综合管理指挥中心平台升级改造合同</t>
    <phoneticPr fontId="6" type="noConversion"/>
  </si>
  <si>
    <t>治超指挥中心、服务器、磁盘、液晶拼接屏、控制器、解码板、交换机</t>
    <phoneticPr fontId="6" type="noConversion"/>
  </si>
  <si>
    <t>治超信息平台升级改造合同、治超信息平台采购成交通知书</t>
    <phoneticPr fontId="6" type="noConversion"/>
  </si>
  <si>
    <t>治超信息平台</t>
    <phoneticPr fontId="6" type="noConversion"/>
  </si>
  <si>
    <t>超限检测站平台系统升级改造合同</t>
    <phoneticPr fontId="6" type="noConversion"/>
  </si>
  <si>
    <t>治超综合管理指挥中心平台系统</t>
    <phoneticPr fontId="6" type="noConversion"/>
  </si>
  <si>
    <t>治超综合管理平台升级改造合同、治超综合管理平台采购成交通知书</t>
    <phoneticPr fontId="6" type="noConversion"/>
  </si>
  <si>
    <t>治超综合管理平台</t>
    <phoneticPr fontId="6" type="noConversion"/>
  </si>
  <si>
    <t>治超管理中心平台升级改造合同</t>
    <phoneticPr fontId="6" type="noConversion"/>
  </si>
  <si>
    <t>治超管理中心平台</t>
    <phoneticPr fontId="6" type="noConversion"/>
  </si>
  <si>
    <t>治超指挥中心平台及全自动精检系统升级改造合同、治超指挥中心平台及全自动精检系统采购成交通知书</t>
    <phoneticPr fontId="6" type="noConversion"/>
  </si>
  <si>
    <t>治超指挥中心、全自动精检系统</t>
    <phoneticPr fontId="6" type="noConversion"/>
  </si>
  <si>
    <t>市级系统未开始建设，建议不补助</t>
    <phoneticPr fontId="6" type="noConversion"/>
  </si>
  <si>
    <t>数字公路综合信息服务平台建设经费的请示、电子政务项目计划申请表</t>
    <phoneticPr fontId="6" type="noConversion"/>
  </si>
  <si>
    <t>综合信息服务平台</t>
    <phoneticPr fontId="6" type="noConversion"/>
  </si>
  <si>
    <t>正在联网</t>
    <phoneticPr fontId="6" type="noConversion"/>
  </si>
  <si>
    <t>合同金额为192.97万元，无法区分监控信息平台资金，建议不安排</t>
    <phoneticPr fontId="6" type="noConversion"/>
  </si>
  <si>
    <t>治超不停车监测系统、监控信息平台</t>
    <phoneticPr fontId="6" type="noConversion"/>
  </si>
  <si>
    <t>无合同</t>
    <phoneticPr fontId="6" type="noConversion"/>
  </si>
  <si>
    <t>治理车辆超限超载办公室砂石场监控系统</t>
    <phoneticPr fontId="6" type="noConversion"/>
  </si>
  <si>
    <t>合同签订日期为2018年11月22日，施工期为11月22日-12月31日，省公路局上报验收合格日期为12月25日。合同金额为1410万元。建议不安排计划。</t>
    <phoneticPr fontId="6" type="noConversion"/>
  </si>
  <si>
    <t>治超联网平台</t>
    <phoneticPr fontId="6" type="noConversion"/>
  </si>
  <si>
    <t>市本级</t>
    <phoneticPr fontId="1" type="noConversion"/>
  </si>
  <si>
    <t>公路治超管理信息平台</t>
    <phoneticPr fontId="6" type="noConversion"/>
  </si>
  <si>
    <t>治超管理信息平台审查意见、治超管理信息平台成交通知书</t>
    <phoneticPr fontId="6" type="noConversion"/>
  </si>
  <si>
    <t>治超管理信息平台</t>
    <phoneticPr fontId="6" type="noConversion"/>
  </si>
  <si>
    <t>治超监控平台</t>
    <phoneticPr fontId="6" type="noConversion"/>
  </si>
  <si>
    <t>县级监控平台</t>
    <phoneticPr fontId="6" type="noConversion"/>
  </si>
  <si>
    <t>治超监控平台、县级治超信息平台</t>
    <phoneticPr fontId="6" type="noConversion"/>
  </si>
  <si>
    <t>治超平台建设</t>
    <phoneticPr fontId="6" type="noConversion"/>
  </si>
  <si>
    <t>后端网络信息平台</t>
    <phoneticPr fontId="6" type="noConversion"/>
  </si>
  <si>
    <t>执法监控平台系统</t>
    <phoneticPr fontId="6" type="noConversion"/>
  </si>
  <si>
    <t>信息平台系统</t>
    <phoneticPr fontId="6" type="noConversion"/>
  </si>
  <si>
    <t>市级未完成建设建议不补助</t>
    <phoneticPr fontId="6" type="noConversion"/>
  </si>
  <si>
    <t>信息管理平台、视频综合管理平台、治超指挥中心液晶拼接屏显示系统</t>
    <phoneticPr fontId="6" type="noConversion"/>
  </si>
  <si>
    <t>治超综合管理平台采购项目委托代理协议书、竞争性谈判邀请通知</t>
    <phoneticPr fontId="6" type="noConversion"/>
  </si>
  <si>
    <t>智慧交通治超综合管理平台</t>
    <phoneticPr fontId="6" type="noConversion"/>
  </si>
  <si>
    <t>监控信息联网平台</t>
    <phoneticPr fontId="6" type="noConversion"/>
  </si>
  <si>
    <t>治超指挥中心区级平台建设系统</t>
    <phoneticPr fontId="6" type="noConversion"/>
  </si>
  <si>
    <t>信息化平台建设</t>
    <phoneticPr fontId="6" type="noConversion"/>
  </si>
  <si>
    <t>指挥中心设备采购安装改造工程预算审核报告、会议纪要</t>
    <phoneticPr fontId="6" type="noConversion"/>
  </si>
  <si>
    <t>指挥中心设备采购3个合同</t>
    <phoneticPr fontId="6" type="noConversion"/>
  </si>
  <si>
    <t>业主为资阳区交通局</t>
    <phoneticPr fontId="6" type="noConversion"/>
  </si>
  <si>
    <t>项目招标会议纪要、不停车检测与治超综合管理指挥平台项目启动汇报</t>
    <phoneticPr fontId="6" type="noConversion"/>
  </si>
  <si>
    <t>不停车检测与治超综合管理指挥平台</t>
    <phoneticPr fontId="6" type="noConversion"/>
  </si>
  <si>
    <t>治超设备采购请示</t>
    <phoneticPr fontId="6" type="noConversion"/>
  </si>
  <si>
    <t>治超管理指挥中心、县级治超监控管理平台</t>
    <phoneticPr fontId="6" type="noConversion"/>
  </si>
  <si>
    <t>会议纪要</t>
    <phoneticPr fontId="6" type="noConversion"/>
  </si>
  <si>
    <t>治超综合管理指挥中心平台</t>
    <phoneticPr fontId="6" type="noConversion"/>
  </si>
  <si>
    <t>√</t>
    <phoneticPr fontId="6" type="noConversion"/>
  </si>
  <si>
    <t>治超监控指挥中心、视频监控中心、网络设备、视频会议系统</t>
    <phoneticPr fontId="6" type="noConversion"/>
  </si>
  <si>
    <t>县级治超信息平台系统建设项目预算评审报告的批复、请求优化科技治超项目审批程序的请示</t>
    <phoneticPr fontId="6" type="noConversion"/>
  </si>
  <si>
    <t>提供的资料太乱，无法核对，且大部分资料为2011年左右的合同和其他佐证资料。</t>
    <phoneticPr fontId="6" type="noConversion"/>
  </si>
  <si>
    <t>信息平台、监控系统</t>
    <phoneticPr fontId="6" type="noConversion"/>
  </si>
  <si>
    <t>租用协议、补充协议</t>
    <phoneticPr fontId="6" type="noConversion"/>
  </si>
  <si>
    <t>远程控制系统、数字治超中心平台、电子监控系统、宽带</t>
    <phoneticPr fontId="6" type="noConversion"/>
  </si>
  <si>
    <t>信息平台、监控系统</t>
    <phoneticPr fontId="6" type="noConversion"/>
  </si>
  <si>
    <t>采购申报表</t>
    <phoneticPr fontId="6" type="noConversion"/>
  </si>
  <si>
    <t>治超和路网运行平台</t>
    <phoneticPr fontId="6" type="noConversion"/>
  </si>
  <si>
    <t>请示</t>
    <phoneticPr fontId="6" type="noConversion"/>
  </si>
  <si>
    <t>信息平台</t>
    <phoneticPr fontId="6" type="noConversion"/>
  </si>
  <si>
    <t>智慧交通治超综合管理指挥中心</t>
    <phoneticPr fontId="6" type="noConversion"/>
  </si>
  <si>
    <t>视频综合监控系统</t>
    <phoneticPr fontId="1" type="noConversion"/>
  </si>
  <si>
    <t>视频监控系统</t>
    <phoneticPr fontId="6" type="noConversion"/>
  </si>
  <si>
    <t>路网运行监测与管理信息平台</t>
    <phoneticPr fontId="6" type="noConversion"/>
  </si>
  <si>
    <t>合同中注明最终以审计金额为准</t>
    <phoneticPr fontId="6" type="noConversion"/>
  </si>
  <si>
    <t>治超信息化平台</t>
    <phoneticPr fontId="6" type="noConversion"/>
  </si>
  <si>
    <t>监控拼接屏数据专线</t>
    <phoneticPr fontId="6" type="noConversion"/>
  </si>
  <si>
    <t>高清解码器</t>
    <phoneticPr fontId="6" type="noConversion"/>
  </si>
  <si>
    <t>市县合计</t>
    <phoneticPr fontId="6" type="noConversion"/>
  </si>
  <si>
    <t>公路可是视化综合管理系统、无纸化办公系统、中心机房建设工程、市局指挥中心建设工程、县局指挥中心建设工程、远视视频会议系统等项目。</t>
    <phoneticPr fontId="6" type="noConversion"/>
  </si>
  <si>
    <t>工可批复金额为1430万元，财评资金为2139万元，合同金额为2206万元</t>
    <phoneticPr fontId="6" type="noConversion"/>
  </si>
  <si>
    <t>湘西</t>
    <phoneticPr fontId="6" type="noConversion"/>
  </si>
  <si>
    <t>小计</t>
    <phoneticPr fontId="6" type="noConversion"/>
  </si>
  <si>
    <t>投入金额剔除了会议室装修资金30.87万元</t>
    <phoneticPr fontId="6" type="noConversion"/>
  </si>
  <si>
    <t>指挥中心设备采购、无纸化会议系统</t>
    <phoneticPr fontId="6" type="noConversion"/>
  </si>
  <si>
    <t>监控设备采购</t>
    <phoneticPr fontId="6" type="noConversion"/>
  </si>
  <si>
    <t>硬件</t>
    <phoneticPr fontId="6" type="noConversion"/>
  </si>
  <si>
    <t>验收报告</t>
    <phoneticPr fontId="6" type="noConversion"/>
  </si>
  <si>
    <t>监控视频平台</t>
    <phoneticPr fontId="6" type="noConversion"/>
  </si>
  <si>
    <t>非现场执法系统采购项目</t>
    <phoneticPr fontId="6" type="noConversion"/>
  </si>
  <si>
    <t>智能公路监巡系统</t>
    <phoneticPr fontId="6" type="noConversion"/>
  </si>
  <si>
    <t>附件1</t>
    <phoneticPr fontId="6" type="noConversion"/>
  </si>
  <si>
    <t>附件6</t>
    <phoneticPr fontId="6" type="noConversion"/>
  </si>
  <si>
    <t>2019年普通国省道交通标志调整及桩号传递补助资金明细表</t>
    <phoneticPr fontId="1" type="noConversion"/>
  </si>
  <si>
    <t>国省道交通标志调整</t>
    <phoneticPr fontId="1" type="noConversion"/>
  </si>
  <si>
    <t>国省道桩号传递</t>
    <phoneticPr fontId="1" type="noConversion"/>
  </si>
  <si>
    <t>来文情况</t>
  </si>
  <si>
    <t>项目情况</t>
  </si>
  <si>
    <t>补助资金(万元)</t>
  </si>
  <si>
    <t>登文时间</t>
  </si>
  <si>
    <t>呈文部门</t>
  </si>
  <si>
    <t>请示事由</t>
  </si>
  <si>
    <t>省领导批示（其他部门领导意见）</t>
  </si>
  <si>
    <t>厅领导批示</t>
  </si>
  <si>
    <t>乡镇</t>
  </si>
  <si>
    <t>行政村</t>
  </si>
  <si>
    <t>工程项目</t>
  </si>
  <si>
    <t>里程(公里)</t>
  </si>
  <si>
    <t>申请资金(万元)</t>
  </si>
  <si>
    <t>一</t>
    <phoneticPr fontId="6" type="noConversion"/>
  </si>
  <si>
    <t>省直扶贫（联系）点</t>
    <phoneticPr fontId="6" type="noConversion"/>
  </si>
  <si>
    <t>湖南省人力资源和社会保障厅</t>
    <phoneticPr fontId="6" type="noConversion"/>
  </si>
  <si>
    <t>关于请求解决省人社厅驻社帮扶点农村公路建设资金的报告</t>
    <phoneticPr fontId="6" type="noConversion"/>
  </si>
  <si>
    <t>周海兵：转计划处。2019-2-25</t>
    <phoneticPr fontId="6" type="noConversion"/>
  </si>
  <si>
    <t>娄底市</t>
    <phoneticPr fontId="6" type="noConversion"/>
  </si>
  <si>
    <t>新化县</t>
    <phoneticPr fontId="6" type="noConversion"/>
  </si>
  <si>
    <t>水车镇</t>
    <phoneticPr fontId="6" type="noConversion"/>
  </si>
  <si>
    <t>荆竹村</t>
    <phoneticPr fontId="6" type="noConversion"/>
  </si>
  <si>
    <t>农村公路建设资金</t>
    <phoneticPr fontId="6" type="noConversion"/>
  </si>
  <si>
    <t>2018-11-26</t>
    <phoneticPr fontId="6" type="noConversion"/>
  </si>
  <si>
    <t>湖南省有色金属管理局</t>
    <phoneticPr fontId="6" type="noConversion"/>
  </si>
  <si>
    <t>关于支持同心村脱贫攻坚基础设施建设项目资金的报告</t>
    <phoneticPr fontId="6" type="noConversion"/>
  </si>
  <si>
    <t>周海兵：转计划处。2018-11-20</t>
    <phoneticPr fontId="6" type="noConversion"/>
  </si>
  <si>
    <t>涟源市</t>
    <phoneticPr fontId="6" type="noConversion"/>
  </si>
  <si>
    <t>伏口镇</t>
    <phoneticPr fontId="6" type="noConversion"/>
  </si>
  <si>
    <t>同心村</t>
    <phoneticPr fontId="6" type="noConversion"/>
  </si>
  <si>
    <t>村组道路建设（同心桥建设）</t>
    <phoneticPr fontId="6" type="noConversion"/>
  </si>
  <si>
    <t>中共凤凰县委员会</t>
    <phoneticPr fontId="6" type="noConversion"/>
  </si>
  <si>
    <t>关于将凤凰县潭早公路、胜花大桥列入省“十三五”实施规划的请示</t>
    <phoneticPr fontId="6" type="noConversion"/>
  </si>
  <si>
    <t>周海兵</t>
    <phoneticPr fontId="6" type="noConversion"/>
  </si>
  <si>
    <t>湘西州</t>
    <phoneticPr fontId="6" type="noConversion"/>
  </si>
  <si>
    <t>凤凰县</t>
    <phoneticPr fontId="6" type="noConversion"/>
  </si>
  <si>
    <t>千工坪镇</t>
    <phoneticPr fontId="6" type="noConversion"/>
  </si>
  <si>
    <t>胜花村</t>
    <phoneticPr fontId="6" type="noConversion"/>
  </si>
  <si>
    <t>潭早公路建设</t>
    <phoneticPr fontId="6" type="noConversion"/>
  </si>
  <si>
    <t>2019-1-3</t>
    <phoneticPr fontId="6" type="noConversion"/>
  </si>
  <si>
    <t>湖南省司法厅</t>
    <phoneticPr fontId="6" type="noConversion"/>
  </si>
  <si>
    <t>关于请予支持省司法厅驻村帮扶点新邵县潭溪镇玄本村公路建设的函</t>
    <phoneticPr fontId="6" type="noConversion"/>
  </si>
  <si>
    <t>肖文伟：该村系省司法厅扶贫联系点，请计划处按相关规定予以支持。2018-11-20</t>
    <phoneticPr fontId="6" type="noConversion"/>
  </si>
  <si>
    <t>邵阳市</t>
    <phoneticPr fontId="6" type="noConversion"/>
  </si>
  <si>
    <t>新邵县</t>
    <phoneticPr fontId="6" type="noConversion"/>
  </si>
  <si>
    <t>潭溪镇</t>
    <phoneticPr fontId="6" type="noConversion"/>
  </si>
  <si>
    <t>玄本村</t>
    <phoneticPr fontId="6" type="noConversion"/>
  </si>
  <si>
    <t>村组道路建设</t>
    <phoneticPr fontId="6" type="noConversion"/>
  </si>
  <si>
    <t>2019-3-1</t>
    <phoneticPr fontId="6" type="noConversion"/>
  </si>
  <si>
    <t>慈利县交通运输局</t>
    <phoneticPr fontId="6" type="noConversion"/>
  </si>
  <si>
    <t>关于解决贫困村道路建设所需资金的请示</t>
    <phoneticPr fontId="6" type="noConversion"/>
  </si>
  <si>
    <t>张家界</t>
    <phoneticPr fontId="6" type="noConversion"/>
  </si>
  <si>
    <t>慈利县</t>
    <phoneticPr fontId="6" type="noConversion"/>
  </si>
  <si>
    <t>高桥镇</t>
    <phoneticPr fontId="6" type="noConversion"/>
  </si>
  <si>
    <t>材树村、皂泥峪村</t>
    <phoneticPr fontId="6" type="noConversion"/>
  </si>
  <si>
    <t>村组道路建设</t>
    <phoneticPr fontId="6" type="noConversion"/>
  </si>
  <si>
    <t>二</t>
    <phoneticPr fontId="6" type="noConversion"/>
  </si>
  <si>
    <t>对口相关单位、部门</t>
    <phoneticPr fontId="6" type="noConversion"/>
  </si>
  <si>
    <t>2018-11-26</t>
    <phoneticPr fontId="6" type="noConversion"/>
  </si>
  <si>
    <t>长沙县春华镇大鱼塘村民委员会</t>
    <phoneticPr fontId="6" type="noConversion"/>
  </si>
  <si>
    <t>公路硬化申请报告</t>
    <phoneticPr fontId="6" type="noConversion"/>
  </si>
  <si>
    <t>路卫华：请计划处阅处。2018-11-20</t>
    <phoneticPr fontId="6" type="noConversion"/>
  </si>
  <si>
    <t>长沙市</t>
    <phoneticPr fontId="6" type="noConversion"/>
  </si>
  <si>
    <t>长沙县</t>
    <phoneticPr fontId="6" type="noConversion"/>
  </si>
  <si>
    <t>春华镇</t>
    <phoneticPr fontId="6" type="noConversion"/>
  </si>
  <si>
    <t>大鱼塘村</t>
    <phoneticPr fontId="6" type="noConversion"/>
  </si>
  <si>
    <t>村组道路硬化</t>
    <phoneticPr fontId="6" type="noConversion"/>
  </si>
  <si>
    <t>2019-3-4</t>
    <phoneticPr fontId="6" type="noConversion"/>
  </si>
  <si>
    <t>长沙县黄兴镇仙人市村民委员会</t>
    <phoneticPr fontId="6" type="noConversion"/>
  </si>
  <si>
    <t>易佳良：海兵厅长：请交通厅研究予以支持。2019-3-4</t>
    <phoneticPr fontId="6" type="noConversion"/>
  </si>
  <si>
    <t>周海兵：转计划处。2019-3-4</t>
    <phoneticPr fontId="6" type="noConversion"/>
  </si>
  <si>
    <t>长沙市</t>
    <phoneticPr fontId="6" type="noConversion"/>
  </si>
  <si>
    <t>黄兴镇仙人市村</t>
    <phoneticPr fontId="6" type="noConversion"/>
  </si>
  <si>
    <t>村组道路提质改造</t>
    <phoneticPr fontId="6" type="noConversion"/>
  </si>
  <si>
    <t>2019-1-21</t>
    <phoneticPr fontId="6" type="noConversion"/>
  </si>
  <si>
    <t>浏阳市交通运输局</t>
    <phoneticPr fontId="6" type="noConversion"/>
  </si>
  <si>
    <t>关于支持我市解决北盛镇乌龙新村道路建设资金的请示</t>
    <phoneticPr fontId="6" type="noConversion"/>
  </si>
  <si>
    <t>赵平</t>
    <phoneticPr fontId="6" type="noConversion"/>
  </si>
  <si>
    <t>浏阳市</t>
    <phoneticPr fontId="6" type="noConversion"/>
  </si>
  <si>
    <t>北盛镇</t>
    <phoneticPr fontId="6" type="noConversion"/>
  </si>
  <si>
    <t>乌龙新村</t>
    <phoneticPr fontId="6" type="noConversion"/>
  </si>
  <si>
    <t>冲口至永社公路提质改造</t>
    <phoneticPr fontId="6" type="noConversion"/>
  </si>
  <si>
    <t>2019-2-25</t>
    <phoneticPr fontId="6" type="noConversion"/>
  </si>
  <si>
    <t>浏阳市交通运输局</t>
    <phoneticPr fontId="6" type="noConversion"/>
  </si>
  <si>
    <t>关于解决我市文家市镇湘龙村道路建设经费的请示</t>
    <phoneticPr fontId="6" type="noConversion"/>
  </si>
  <si>
    <t>长沙市</t>
    <phoneticPr fontId="6" type="noConversion"/>
  </si>
  <si>
    <t>文家市镇</t>
    <phoneticPr fontId="6" type="noConversion"/>
  </si>
  <si>
    <t>湘龙村</t>
    <phoneticPr fontId="6" type="noConversion"/>
  </si>
  <si>
    <t>村组道路拓宽改造</t>
    <phoneticPr fontId="6" type="noConversion"/>
  </si>
  <si>
    <t>2019-3-4</t>
    <phoneticPr fontId="6" type="noConversion"/>
  </si>
  <si>
    <t>宁乡市坝塘镇沿江村民委员会</t>
    <phoneticPr fontId="6" type="noConversion"/>
  </si>
  <si>
    <t>关于请求解决公路建设资金的报告</t>
    <phoneticPr fontId="6" type="noConversion"/>
  </si>
  <si>
    <t>路卫华：请计划处阅处。2019-3-4</t>
    <phoneticPr fontId="6" type="noConversion"/>
  </si>
  <si>
    <t>宁乡市</t>
    <phoneticPr fontId="6" type="noConversion"/>
  </si>
  <si>
    <t>坝塘镇</t>
    <phoneticPr fontId="6" type="noConversion"/>
  </si>
  <si>
    <t>沿江村</t>
    <phoneticPr fontId="6" type="noConversion"/>
  </si>
  <si>
    <t>村组道路硬化</t>
    <phoneticPr fontId="6" type="noConversion"/>
  </si>
  <si>
    <t>宁乡市坝塘镇人民委员会</t>
    <phoneticPr fontId="6" type="noConversion"/>
  </si>
  <si>
    <t>关于请求支持解决坝塘镇农村公路和桥梁建设资金的请示</t>
    <phoneticPr fontId="6" type="noConversion"/>
  </si>
  <si>
    <t>赵平：请计划处适当支持。2019-3-4</t>
    <phoneticPr fontId="6" type="noConversion"/>
  </si>
  <si>
    <t>横田湾村</t>
    <phoneticPr fontId="6" type="noConversion"/>
  </si>
  <si>
    <t>村组道路提质改造</t>
    <phoneticPr fontId="6" type="noConversion"/>
  </si>
  <si>
    <t>2019-3-5</t>
    <phoneticPr fontId="6" type="noConversion"/>
  </si>
  <si>
    <t>宁乡市双江口镇人民政府</t>
    <phoneticPr fontId="6" type="noConversion"/>
  </si>
  <si>
    <t>关于请求支持宁乡市双江口镇乡村振兴示范公路建设的请示</t>
    <phoneticPr fontId="6" type="noConversion"/>
  </si>
  <si>
    <t>双江口镇</t>
    <phoneticPr fontId="6" type="noConversion"/>
  </si>
  <si>
    <t>左家山村</t>
    <phoneticPr fontId="6" type="noConversion"/>
  </si>
  <si>
    <t>宁乡市花明楼镇人民政府</t>
    <phoneticPr fontId="6" type="noConversion"/>
  </si>
  <si>
    <t>关于支持花明楼镇花明楼村“四好公路”建设缺口资金的报告</t>
    <phoneticPr fontId="6" type="noConversion"/>
  </si>
  <si>
    <t>曾胜：请计划处研究支持。20018-12-12</t>
    <phoneticPr fontId="6" type="noConversion"/>
  </si>
  <si>
    <t>花明楼镇</t>
    <phoneticPr fontId="6" type="noConversion"/>
  </si>
  <si>
    <t>花明楼村</t>
    <phoneticPr fontId="6" type="noConversion"/>
  </si>
  <si>
    <t>2018-11-19</t>
    <phoneticPr fontId="6" type="noConversion"/>
  </si>
  <si>
    <t>攸县人民政府</t>
    <phoneticPr fontId="6" type="noConversion"/>
  </si>
  <si>
    <t>关于解决我县江桥街道办事处谢家垅社区土桥水库道路建设缺口资金的请示</t>
    <phoneticPr fontId="6" type="noConversion"/>
  </si>
  <si>
    <t>株洲市</t>
    <phoneticPr fontId="6" type="noConversion"/>
  </si>
  <si>
    <t>攸县</t>
    <phoneticPr fontId="6" type="noConversion"/>
  </si>
  <si>
    <t>江桥街道办事处</t>
    <phoneticPr fontId="6" type="noConversion"/>
  </si>
  <si>
    <t>谢家垅社区</t>
    <phoneticPr fontId="6" type="noConversion"/>
  </si>
  <si>
    <t>社区道路拓宽硬化</t>
    <phoneticPr fontId="6" type="noConversion"/>
  </si>
  <si>
    <t>关于解决我县皇图岭镇新乐村道路建设资金的请示</t>
    <phoneticPr fontId="6" type="noConversion"/>
  </si>
  <si>
    <t>周海兵：转计划处。2019-2-18  曾胜：拟同意在小型扶贫项目中支持，呈海兵厅长阅示。2019-2-17</t>
    <phoneticPr fontId="6" type="noConversion"/>
  </si>
  <si>
    <t>皇图岭镇</t>
    <phoneticPr fontId="6" type="noConversion"/>
  </si>
  <si>
    <t>新乐村</t>
    <phoneticPr fontId="6" type="noConversion"/>
  </si>
  <si>
    <t>村组道路建设</t>
    <phoneticPr fontId="6" type="noConversion"/>
  </si>
  <si>
    <t>湘潭县分水乡晓冲村民委员会</t>
    <phoneticPr fontId="6" type="noConversion"/>
  </si>
  <si>
    <t>关于解决公路硬化工程经费的报告</t>
    <phoneticPr fontId="6" type="noConversion"/>
  </si>
  <si>
    <t>湘潭市</t>
    <phoneticPr fontId="6" type="noConversion"/>
  </si>
  <si>
    <t>湘潭县</t>
    <phoneticPr fontId="6" type="noConversion"/>
  </si>
  <si>
    <t>分水乡</t>
    <phoneticPr fontId="6" type="noConversion"/>
  </si>
  <si>
    <t>晓冲村</t>
    <phoneticPr fontId="6" type="noConversion"/>
  </si>
  <si>
    <t>2018-11-27</t>
    <phoneticPr fontId="6" type="noConversion"/>
  </si>
  <si>
    <t>常宁市大堡乡人民政府</t>
    <phoneticPr fontId="6" type="noConversion"/>
  </si>
  <si>
    <t>关于解决常宁市大堡乡大堡村公路建设资金的请示</t>
    <phoneticPr fontId="6" type="noConversion"/>
  </si>
  <si>
    <t>赵平：请计划处给予支持。2018-11-27</t>
    <phoneticPr fontId="6" type="noConversion"/>
  </si>
  <si>
    <t>衡阳市</t>
    <phoneticPr fontId="6" type="noConversion"/>
  </si>
  <si>
    <t>常宁市</t>
    <phoneticPr fontId="6" type="noConversion"/>
  </si>
  <si>
    <t>大堡乡</t>
    <phoneticPr fontId="6" type="noConversion"/>
  </si>
  <si>
    <t>大堡村</t>
    <phoneticPr fontId="6" type="noConversion"/>
  </si>
  <si>
    <t>2018-11-26</t>
    <phoneticPr fontId="6" type="noConversion"/>
  </si>
  <si>
    <t>衡阳县人民政府</t>
    <phoneticPr fontId="6" type="noConversion"/>
  </si>
  <si>
    <t>关于请求解决衡阳县曲兰镇清水村公路建设资金的函</t>
    <phoneticPr fontId="6" type="noConversion"/>
  </si>
  <si>
    <t>周海兵</t>
    <phoneticPr fontId="6" type="noConversion"/>
  </si>
  <si>
    <t>衡阳市</t>
    <phoneticPr fontId="6" type="noConversion"/>
  </si>
  <si>
    <t>衡阳县</t>
    <phoneticPr fontId="6" type="noConversion"/>
  </si>
  <si>
    <t>曲兰镇</t>
    <phoneticPr fontId="6" type="noConversion"/>
  </si>
  <si>
    <t>清水村</t>
    <phoneticPr fontId="6" type="noConversion"/>
  </si>
  <si>
    <t>2019-1-7</t>
    <phoneticPr fontId="6" type="noConversion"/>
  </si>
  <si>
    <t>关于请求解决衡阳县金兰镇至古城村公路维修改造资金的函</t>
    <phoneticPr fontId="6" type="noConversion"/>
  </si>
  <si>
    <t>金兰镇</t>
    <phoneticPr fontId="6" type="noConversion"/>
  </si>
  <si>
    <t>金兰镇至古城村维修改造</t>
    <phoneticPr fontId="6" type="noConversion"/>
  </si>
  <si>
    <t>2019-1-29</t>
    <phoneticPr fontId="6" type="noConversion"/>
  </si>
  <si>
    <t>衡阳县三湖镇人民政府</t>
    <phoneticPr fontId="6" type="noConversion"/>
  </si>
  <si>
    <t>报告</t>
    <phoneticPr fontId="6" type="noConversion"/>
  </si>
  <si>
    <t>三湖镇</t>
    <phoneticPr fontId="6" type="noConversion"/>
  </si>
  <si>
    <t>Y080线提质改造</t>
    <phoneticPr fontId="6" type="noConversion"/>
  </si>
  <si>
    <t>2019-2-25</t>
    <phoneticPr fontId="6" type="noConversion"/>
  </si>
  <si>
    <t>衡阳县渣江镇人民政府</t>
    <phoneticPr fontId="6" type="noConversion"/>
  </si>
  <si>
    <t>渣江镇</t>
    <phoneticPr fontId="6" type="noConversion"/>
  </si>
  <si>
    <t>东洲村</t>
    <phoneticPr fontId="6" type="noConversion"/>
  </si>
  <si>
    <t>2019-2-15</t>
    <phoneticPr fontId="6" type="noConversion"/>
  </si>
  <si>
    <t>衡阳县岘山镇泉井村民委员会</t>
    <phoneticPr fontId="6" type="noConversion"/>
  </si>
  <si>
    <t>关于请求解决我村二年组环山道路以及与班竹村断头路修路经费的报告</t>
    <phoneticPr fontId="6" type="noConversion"/>
  </si>
  <si>
    <t>周自荣</t>
    <phoneticPr fontId="6" type="noConversion"/>
  </si>
  <si>
    <t>岘山镇</t>
    <phoneticPr fontId="6" type="noConversion"/>
  </si>
  <si>
    <t>泉井村</t>
    <phoneticPr fontId="6" type="noConversion"/>
  </si>
  <si>
    <t>2019-1-18</t>
    <phoneticPr fontId="6" type="noConversion"/>
  </si>
  <si>
    <t>祁东县人民政府</t>
    <phoneticPr fontId="6" type="noConversion"/>
  </si>
  <si>
    <t>关于解决祁东县砖塘镇百岁门村公路硬化缺口资金的请示</t>
    <phoneticPr fontId="6" type="noConversion"/>
  </si>
  <si>
    <t>钱俊君：请计划处阅处。2019-1-15</t>
    <phoneticPr fontId="6" type="noConversion"/>
  </si>
  <si>
    <t>祁东县</t>
    <phoneticPr fontId="6" type="noConversion"/>
  </si>
  <si>
    <t>砖塘镇</t>
    <phoneticPr fontId="6" type="noConversion"/>
  </si>
  <si>
    <t>百岁门村</t>
    <phoneticPr fontId="6" type="noConversion"/>
  </si>
  <si>
    <t>2019-3-5</t>
    <phoneticPr fontId="6" type="noConversion"/>
  </si>
  <si>
    <t>衡东县三樟镇塔冲村村民委员会</t>
    <phoneticPr fontId="6" type="noConversion"/>
  </si>
  <si>
    <t>请求解决我村公路建设资金的报告</t>
    <phoneticPr fontId="6" type="noConversion"/>
  </si>
  <si>
    <t>陈石祥：请厅计划处研究支持。2019-3-5</t>
    <phoneticPr fontId="6" type="noConversion"/>
  </si>
  <si>
    <t>衡东县</t>
    <phoneticPr fontId="6" type="noConversion"/>
  </si>
  <si>
    <t>三樟镇</t>
    <phoneticPr fontId="6" type="noConversion"/>
  </si>
  <si>
    <t>塔冲村</t>
    <phoneticPr fontId="6" type="noConversion"/>
  </si>
  <si>
    <t>邵阳市</t>
    <phoneticPr fontId="6" type="noConversion"/>
  </si>
  <si>
    <t>邵东县</t>
    <phoneticPr fontId="6" type="noConversion"/>
  </si>
  <si>
    <t>流泽镇</t>
    <phoneticPr fontId="6" type="noConversion"/>
  </si>
  <si>
    <t>山龙村</t>
    <phoneticPr fontId="6" type="noConversion"/>
  </si>
  <si>
    <t>邵东县砂石镇跃新村村民委员会</t>
    <phoneticPr fontId="6" type="noConversion"/>
  </si>
  <si>
    <t>关于请求解决村通村公路、通组公路硬化项目经费的报告</t>
    <phoneticPr fontId="6" type="noConversion"/>
  </si>
  <si>
    <t>钱俊君：请计划处阅处。2019-3-4</t>
    <phoneticPr fontId="6" type="noConversion"/>
  </si>
  <si>
    <t>砂石镇</t>
    <phoneticPr fontId="6" type="noConversion"/>
  </si>
  <si>
    <t>跃新村</t>
    <phoneticPr fontId="6" type="noConversion"/>
  </si>
  <si>
    <t>2018-12-5</t>
    <phoneticPr fontId="6" type="noConversion"/>
  </si>
  <si>
    <t>湘阴县岭北镇人民政府</t>
    <phoneticPr fontId="6" type="noConversion"/>
  </si>
  <si>
    <t>关于解决我镇楠木村镜明河大堤维修缺口资金的请示</t>
    <phoneticPr fontId="6" type="noConversion"/>
  </si>
  <si>
    <t>赵平：请计划处适当给予支持。2018-12-2</t>
    <phoneticPr fontId="6" type="noConversion"/>
  </si>
  <si>
    <t>岳阳市</t>
    <phoneticPr fontId="6" type="noConversion"/>
  </si>
  <si>
    <t>湘阴县</t>
    <phoneticPr fontId="6" type="noConversion"/>
  </si>
  <si>
    <t>岭北镇</t>
    <phoneticPr fontId="6" type="noConversion"/>
  </si>
  <si>
    <t>楠木村</t>
    <phoneticPr fontId="6" type="noConversion"/>
  </si>
  <si>
    <t>镜明河大堤维修</t>
    <phoneticPr fontId="6" type="noConversion"/>
  </si>
  <si>
    <t>2019-3-4</t>
    <phoneticPr fontId="6" type="noConversion"/>
  </si>
  <si>
    <t>湘阴县交通运输局</t>
    <phoneticPr fontId="6" type="noConversion"/>
  </si>
  <si>
    <t>关于解决湘阴县六塘乡道路升级改造资金的请示</t>
    <phoneticPr fontId="6" type="noConversion"/>
  </si>
  <si>
    <t>周海兵：转计划处。2018-12-28  曾胜：拟同意在小型扶贫项目中支持，呈海兵厅长阅示。2018-12-26</t>
    <phoneticPr fontId="6" type="noConversion"/>
  </si>
  <si>
    <t>岳阳市</t>
    <phoneticPr fontId="6" type="noConversion"/>
  </si>
  <si>
    <t>六塘乡</t>
    <phoneticPr fontId="6" type="noConversion"/>
  </si>
  <si>
    <t>龙潭村</t>
    <phoneticPr fontId="6" type="noConversion"/>
  </si>
  <si>
    <t>村组道路提质改造</t>
    <phoneticPr fontId="6" type="noConversion"/>
  </si>
  <si>
    <t>3..7</t>
    <phoneticPr fontId="6" type="noConversion"/>
  </si>
  <si>
    <t>2018-12-24</t>
    <phoneticPr fontId="6" type="noConversion"/>
  </si>
  <si>
    <t>临湘市江南镇洋溪村民委员会</t>
    <phoneticPr fontId="6" type="noConversion"/>
  </si>
  <si>
    <t>关于请求解决镇村通公路硬化资金的报告</t>
    <phoneticPr fontId="6" type="noConversion"/>
  </si>
  <si>
    <t>周海兵</t>
    <phoneticPr fontId="6" type="noConversion"/>
  </si>
  <si>
    <t>临湘市</t>
    <phoneticPr fontId="6" type="noConversion"/>
  </si>
  <si>
    <t>江南镇</t>
    <phoneticPr fontId="6" type="noConversion"/>
  </si>
  <si>
    <t>洋溪村</t>
    <phoneticPr fontId="6" type="noConversion"/>
  </si>
  <si>
    <t>村组道路硬化</t>
    <phoneticPr fontId="6" type="noConversion"/>
  </si>
  <si>
    <t>2019-1-29</t>
    <phoneticPr fontId="6" type="noConversion"/>
  </si>
  <si>
    <t>汨罗市长乐镇人民政府</t>
    <phoneticPr fontId="6" type="noConversion"/>
  </si>
  <si>
    <t>关于请求将汨罗市长乐镇青狮村智源片区公路纳入通村公路硬化计划的请示</t>
    <phoneticPr fontId="6" type="noConversion"/>
  </si>
  <si>
    <t>赵平：请计划处依规给予适当支持。2019-1-29</t>
    <phoneticPr fontId="6" type="noConversion"/>
  </si>
  <si>
    <t>岳阳市</t>
    <phoneticPr fontId="6" type="noConversion"/>
  </si>
  <si>
    <t>汨罗市</t>
    <phoneticPr fontId="6" type="noConversion"/>
  </si>
  <si>
    <t>长乐镇</t>
    <phoneticPr fontId="6" type="noConversion"/>
  </si>
  <si>
    <t>青狮村</t>
    <phoneticPr fontId="6" type="noConversion"/>
  </si>
  <si>
    <t>汨罗市人民政府</t>
    <phoneticPr fontId="6" type="noConversion"/>
  </si>
  <si>
    <t>关于解决川山坪村公路硬化缺口资金的请示</t>
    <phoneticPr fontId="6" type="noConversion"/>
  </si>
  <si>
    <t>曾胜：省人大代表李志文同志作为代表请求事情，请计划处研究支持。2019-1-25</t>
    <phoneticPr fontId="6" type="noConversion"/>
  </si>
  <si>
    <t>岳阳市</t>
    <phoneticPr fontId="6" type="noConversion"/>
  </si>
  <si>
    <t>川山坪镇</t>
    <phoneticPr fontId="6" type="noConversion"/>
  </si>
  <si>
    <t>川山坪村</t>
    <phoneticPr fontId="6" type="noConversion"/>
  </si>
  <si>
    <t>2019-1-28</t>
    <phoneticPr fontId="6" type="noConversion"/>
  </si>
  <si>
    <t>岳阳县长湖乡人民政府</t>
    <phoneticPr fontId="6" type="noConversion"/>
  </si>
  <si>
    <t>关于请求解决我乡基础设施建设资金的报告</t>
    <phoneticPr fontId="6" type="noConversion"/>
  </si>
  <si>
    <t>胡伟林：请基础处商交通厅计划处了解一下情况，同时向赵平同志报告一下。2018-11-6</t>
    <phoneticPr fontId="6" type="noConversion"/>
  </si>
  <si>
    <t>赵平：请计划处认真了解情况，提出支持意见。2019-1-23</t>
    <phoneticPr fontId="6" type="noConversion"/>
  </si>
  <si>
    <t>岳阳县</t>
    <phoneticPr fontId="6" type="noConversion"/>
  </si>
  <si>
    <t>长湖乡</t>
    <phoneticPr fontId="6" type="noConversion"/>
  </si>
  <si>
    <t>S312线</t>
    <phoneticPr fontId="6" type="noConversion"/>
  </si>
  <si>
    <t>2019-3-4</t>
    <phoneticPr fontId="6" type="noConversion"/>
  </si>
  <si>
    <t>华容县东山镇人民政府</t>
    <phoneticPr fontId="6" type="noConversion"/>
  </si>
  <si>
    <t>关于请求解决明碧山村公路建设资金缺口的请示</t>
    <phoneticPr fontId="6" type="noConversion"/>
  </si>
  <si>
    <t>岳阳市</t>
    <phoneticPr fontId="6" type="noConversion"/>
  </si>
  <si>
    <t>华容县</t>
    <phoneticPr fontId="6" type="noConversion"/>
  </si>
  <si>
    <t>东山镇</t>
    <phoneticPr fontId="6" type="noConversion"/>
  </si>
  <si>
    <t>明碧山村</t>
    <phoneticPr fontId="6" type="noConversion"/>
  </si>
  <si>
    <t>村组道路建设</t>
    <phoneticPr fontId="6" type="noConversion"/>
  </si>
  <si>
    <t>岳阳市</t>
    <phoneticPr fontId="6" type="noConversion"/>
  </si>
  <si>
    <t>禹山镇</t>
    <phoneticPr fontId="6" type="noConversion"/>
  </si>
  <si>
    <t>南山村</t>
    <phoneticPr fontId="6" type="noConversion"/>
  </si>
  <si>
    <t>2018-12-10</t>
    <phoneticPr fontId="6" type="noConversion"/>
  </si>
  <si>
    <t>鼎城区周家店镇垱坪村民委员会</t>
    <phoneticPr fontId="6" type="noConversion"/>
  </si>
  <si>
    <t>关于申请解决公路硬化资金缺口的请示</t>
    <phoneticPr fontId="6" type="noConversion"/>
  </si>
  <si>
    <t>曾胜：请计划处研究支持。20018-11-29</t>
    <phoneticPr fontId="6" type="noConversion"/>
  </si>
  <si>
    <t>常德市</t>
    <phoneticPr fontId="6" type="noConversion"/>
  </si>
  <si>
    <t>鼎城区</t>
    <phoneticPr fontId="6" type="noConversion"/>
  </si>
  <si>
    <t>周家店镇</t>
    <phoneticPr fontId="6" type="noConversion"/>
  </si>
  <si>
    <t>垱坪村</t>
    <phoneticPr fontId="6" type="noConversion"/>
  </si>
  <si>
    <t>村组道路硬化</t>
    <phoneticPr fontId="6" type="noConversion"/>
  </si>
  <si>
    <t>常德市交通运输局</t>
    <phoneticPr fontId="6" type="noConversion"/>
  </si>
  <si>
    <t>关于解决鼎城区镇德桥镇卧龙岗村通村公路建设资金的请示</t>
    <phoneticPr fontId="6" type="noConversion"/>
  </si>
  <si>
    <t>肖文伟：请计划处据情予以支持。2019-2-20</t>
    <phoneticPr fontId="6" type="noConversion"/>
  </si>
  <si>
    <t>德桥镇</t>
    <phoneticPr fontId="6" type="noConversion"/>
  </si>
  <si>
    <t>卧龙岗村</t>
    <phoneticPr fontId="6" type="noConversion"/>
  </si>
  <si>
    <t>村组道路建设（含新建桥梁一座）</t>
    <phoneticPr fontId="6" type="noConversion"/>
  </si>
  <si>
    <t>2019-1-9</t>
    <phoneticPr fontId="6" type="noConversion"/>
  </si>
  <si>
    <t>安乡县下渔口镇三西村村民委员会</t>
    <phoneticPr fontId="6" type="noConversion"/>
  </si>
  <si>
    <t>关于请求解决脱贫攻坚自然村通水泥路建设的报告</t>
    <phoneticPr fontId="6" type="noConversion"/>
  </si>
  <si>
    <t>陈石祥：请厅计划处研究支持。2018-12-28</t>
    <phoneticPr fontId="6" type="noConversion"/>
  </si>
  <si>
    <t>安乡县</t>
    <phoneticPr fontId="6" type="noConversion"/>
  </si>
  <si>
    <t>下渔口镇</t>
    <phoneticPr fontId="6" type="noConversion"/>
  </si>
  <si>
    <t>三西村</t>
    <phoneticPr fontId="6" type="noConversion"/>
  </si>
  <si>
    <t>2019-2-15</t>
    <phoneticPr fontId="6" type="noConversion"/>
  </si>
  <si>
    <t>桃源县人民政府</t>
    <phoneticPr fontId="6" type="noConversion"/>
  </si>
  <si>
    <t>关于将架桥镇黄龙村部分公路纳入2019年公路硬化计划的请示</t>
    <phoneticPr fontId="6" type="noConversion"/>
  </si>
  <si>
    <t>赵平：此件系省政府陈仲伯副秘书长派员送来，要求予以支持。请计划处依规给予支持。2019-2-15</t>
    <phoneticPr fontId="6" type="noConversion"/>
  </si>
  <si>
    <t>桃源县</t>
    <phoneticPr fontId="6" type="noConversion"/>
  </si>
  <si>
    <t>架桥镇</t>
    <phoneticPr fontId="6" type="noConversion"/>
  </si>
  <si>
    <t>黄龙村</t>
    <phoneticPr fontId="6" type="noConversion"/>
  </si>
  <si>
    <t>2019-2-26</t>
    <phoneticPr fontId="6" type="noConversion"/>
  </si>
  <si>
    <t>汉寿县百禄桥镇肖家湾村村民委员会</t>
    <phoneticPr fontId="6" type="noConversion"/>
  </si>
  <si>
    <t>关于请求解决部分贫困家庭村级公路建设费用的报告</t>
    <phoneticPr fontId="6" type="noConversion"/>
  </si>
  <si>
    <t>汉寿县</t>
    <phoneticPr fontId="6" type="noConversion"/>
  </si>
  <si>
    <t>百禄桥镇</t>
    <phoneticPr fontId="6" type="noConversion"/>
  </si>
  <si>
    <t>肖家湾村</t>
    <phoneticPr fontId="6" type="noConversion"/>
  </si>
  <si>
    <t>2019-1-11</t>
    <phoneticPr fontId="6" type="noConversion"/>
  </si>
  <si>
    <t>慈利县龙潭河镇江星村村民委员会</t>
    <phoneticPr fontId="6" type="noConversion"/>
  </si>
  <si>
    <t>关于解决慈利县龙潭河镇工星村通村公路扩宽整改缺口资金的请示</t>
    <phoneticPr fontId="6" type="noConversion"/>
  </si>
  <si>
    <t>周海兵现场调研时提交。2018-12-20</t>
    <phoneticPr fontId="6" type="noConversion"/>
  </si>
  <si>
    <t>张家界市</t>
    <phoneticPr fontId="6" type="noConversion"/>
  </si>
  <si>
    <t>龙潭河镇</t>
    <phoneticPr fontId="6" type="noConversion"/>
  </si>
  <si>
    <t>江星村</t>
    <phoneticPr fontId="6" type="noConversion"/>
  </si>
  <si>
    <t>通村公路扩宽整改</t>
    <phoneticPr fontId="6" type="noConversion"/>
  </si>
  <si>
    <t>2018-11-19</t>
    <phoneticPr fontId="6" type="noConversion"/>
  </si>
  <si>
    <t>赫山区人民政府</t>
    <phoneticPr fontId="6" type="noConversion"/>
  </si>
  <si>
    <t>关于恳请解决曾三故居进出公路建设资金的请示</t>
    <phoneticPr fontId="6" type="noConversion"/>
  </si>
  <si>
    <t>益阳市</t>
    <phoneticPr fontId="6" type="noConversion"/>
  </si>
  <si>
    <t>赫山区</t>
    <phoneticPr fontId="6" type="noConversion"/>
  </si>
  <si>
    <t>新市渡镇</t>
    <phoneticPr fontId="6" type="noConversion"/>
  </si>
  <si>
    <t>高冲村</t>
    <phoneticPr fontId="6" type="noConversion"/>
  </si>
  <si>
    <t>曾三故居进出公路建设</t>
    <phoneticPr fontId="6" type="noConversion"/>
  </si>
  <si>
    <t>2019-2-25</t>
    <phoneticPr fontId="6" type="noConversion"/>
  </si>
  <si>
    <t>沅江市交通运输局</t>
    <phoneticPr fontId="6" type="noConversion"/>
  </si>
  <si>
    <t>关于请求解决公路硬化及公路维修资金的请示</t>
    <phoneticPr fontId="6" type="noConversion"/>
  </si>
  <si>
    <t>路卫华：请计划处阅处。2019-2-15</t>
    <phoneticPr fontId="6" type="noConversion"/>
  </si>
  <si>
    <t>益阳市</t>
    <phoneticPr fontId="6" type="noConversion"/>
  </si>
  <si>
    <t>沅江市</t>
    <phoneticPr fontId="6" type="noConversion"/>
  </si>
  <si>
    <t>共华镇</t>
    <phoneticPr fontId="6" type="noConversion"/>
  </si>
  <si>
    <t>宪成垸村</t>
    <phoneticPr fontId="6" type="noConversion"/>
  </si>
  <si>
    <t>村组道路硬化</t>
    <phoneticPr fontId="6" type="noConversion"/>
  </si>
  <si>
    <t>新化县交通运输局</t>
    <phoneticPr fontId="6" type="noConversion"/>
  </si>
  <si>
    <t>关于解决我县西河镇天马山村通组公路维修水毁资金的请示</t>
    <phoneticPr fontId="6" type="noConversion"/>
  </si>
  <si>
    <t>肖文伟：请计划处据情予以支持。2019-2-12</t>
    <phoneticPr fontId="6" type="noConversion"/>
  </si>
  <si>
    <t>娄底市</t>
    <phoneticPr fontId="6" type="noConversion"/>
  </si>
  <si>
    <t>新化县</t>
    <phoneticPr fontId="6" type="noConversion"/>
  </si>
  <si>
    <t>西河镇</t>
    <phoneticPr fontId="6" type="noConversion"/>
  </si>
  <si>
    <t>天马山村</t>
    <phoneticPr fontId="6" type="noConversion"/>
  </si>
  <si>
    <t>通组公路水毁维修</t>
    <phoneticPr fontId="6" type="noConversion"/>
  </si>
  <si>
    <t>2019-3-4</t>
    <phoneticPr fontId="6" type="noConversion"/>
  </si>
  <si>
    <t>双峰县锁石镇车田村村民委员会</t>
    <phoneticPr fontId="6" type="noConversion"/>
  </si>
  <si>
    <t>关于申请修水泥路经费支持的报告</t>
    <phoneticPr fontId="6" type="noConversion"/>
  </si>
  <si>
    <t>曾胜：请计划处支持。2018-11-29</t>
    <phoneticPr fontId="6" type="noConversion"/>
  </si>
  <si>
    <t>双峰县</t>
    <phoneticPr fontId="6" type="noConversion"/>
  </si>
  <si>
    <t>锁石镇</t>
    <phoneticPr fontId="6" type="noConversion"/>
  </si>
  <si>
    <t>车田村</t>
    <phoneticPr fontId="6" type="noConversion"/>
  </si>
  <si>
    <t>溆浦县龙潭镇阳雀坡村民委员会</t>
    <phoneticPr fontId="6" type="noConversion"/>
  </si>
  <si>
    <t>关于请求解决公路提质维修经费的报告</t>
    <phoneticPr fontId="6" type="noConversion"/>
  </si>
  <si>
    <t>曾胜：请周超同志研究支持。2018-12-11</t>
    <phoneticPr fontId="6" type="noConversion"/>
  </si>
  <si>
    <t>怀化市</t>
    <phoneticPr fontId="6" type="noConversion"/>
  </si>
  <si>
    <t>溆浦县</t>
    <phoneticPr fontId="6" type="noConversion"/>
  </si>
  <si>
    <t>龙潭镇</t>
    <phoneticPr fontId="6" type="noConversion"/>
  </si>
  <si>
    <t>阳雀坡村</t>
    <phoneticPr fontId="6" type="noConversion"/>
  </si>
  <si>
    <t>村组道路提质改造</t>
    <phoneticPr fontId="6" type="noConversion"/>
  </si>
  <si>
    <t>溆浦县交通运输局</t>
    <phoneticPr fontId="6" type="noConversion"/>
  </si>
  <si>
    <t>关于请求将溆浦县城至思蒙公路（思蒙段）建设列入中修项目计划的报告</t>
    <phoneticPr fontId="6" type="noConversion"/>
  </si>
  <si>
    <t>曾胜：省委党校转交，请周超同志尽力支持。2018-12-12</t>
    <phoneticPr fontId="6" type="noConversion"/>
  </si>
  <si>
    <t>思蒙镇</t>
    <phoneticPr fontId="6" type="noConversion"/>
  </si>
  <si>
    <t>溆浦县城至思蒙公路（思蒙段）中修</t>
    <phoneticPr fontId="6" type="noConversion"/>
  </si>
  <si>
    <t>关于解决溆浦县三江镇朱溪村道路维护资金的请示</t>
    <phoneticPr fontId="6" type="noConversion"/>
  </si>
  <si>
    <t>钱俊君：请计划处阅处。2019-3-4</t>
    <phoneticPr fontId="6" type="noConversion"/>
  </si>
  <si>
    <t>三江镇</t>
    <phoneticPr fontId="6" type="noConversion"/>
  </si>
  <si>
    <t>朱溪村</t>
    <phoneticPr fontId="6" type="noConversion"/>
  </si>
  <si>
    <t>附件7：</t>
    <phoneticPr fontId="6" type="noConversion"/>
  </si>
  <si>
    <t>2019年省直单位扶贫（联系）点小型应急交通扶贫项目第一批投资计划表</t>
    <phoneticPr fontId="6" type="noConversion"/>
  </si>
</sst>
</file>

<file path=xl/styles.xml><?xml version="1.0" encoding="utf-8"?>
<styleSheet xmlns="http://schemas.openxmlformats.org/spreadsheetml/2006/main">
  <numFmts count="17">
    <numFmt numFmtId="176" formatCode="0.00_);[Red]\(0.00\)"/>
    <numFmt numFmtId="177" formatCode="0_);[Red]\(0\)"/>
    <numFmt numFmtId="178" formatCode="0.00_ "/>
    <numFmt numFmtId="179" formatCode="0_ "/>
    <numFmt numFmtId="180" formatCode="0.000_);[Red]\(0.000\)"/>
    <numFmt numFmtId="181" formatCode="0.000_ "/>
    <numFmt numFmtId="182" formatCode="0.000;[Red]0.000"/>
    <numFmt numFmtId="183" formatCode="0.000"/>
    <numFmt numFmtId="184" formatCode="0_);\(0\)"/>
    <numFmt numFmtId="185" formatCode="0.0_ ;[Red]\-0.0\ "/>
    <numFmt numFmtId="186" formatCode="#,##0.000_);[Red]\(#,##0.000\)"/>
    <numFmt numFmtId="187" formatCode="0.0_);[Red]\(0.0\)"/>
    <numFmt numFmtId="188" formatCode="0.0;[Red]0.0"/>
    <numFmt numFmtId="189" formatCode="0.0_ "/>
    <numFmt numFmtId="190" formatCode="0.00_);\(0.00\)"/>
    <numFmt numFmtId="191" formatCode="0;[Red]0"/>
    <numFmt numFmtId="192" formatCode="\(0\)"/>
  </numFmts>
  <fonts count="57">
    <font>
      <sz val="11"/>
      <color theme="1"/>
      <name val="宋体"/>
      <family val="2"/>
      <charset val="134"/>
      <scheme val="minor"/>
    </font>
    <font>
      <sz val="9"/>
      <name val="宋体"/>
      <family val="2"/>
      <charset val="134"/>
      <scheme val="minor"/>
    </font>
    <font>
      <sz val="11"/>
      <name val="宋体"/>
      <family val="2"/>
      <charset val="134"/>
      <scheme val="minor"/>
    </font>
    <font>
      <sz val="10"/>
      <name val="黑体"/>
      <family val="3"/>
      <charset val="134"/>
    </font>
    <font>
      <sz val="10"/>
      <name val="宋体"/>
      <family val="3"/>
      <charset val="134"/>
    </font>
    <font>
      <sz val="9"/>
      <name val="宋体"/>
      <family val="3"/>
      <charset val="134"/>
    </font>
    <font>
      <sz val="9"/>
      <name val="宋体"/>
      <family val="3"/>
      <charset val="134"/>
      <scheme val="minor"/>
    </font>
    <font>
      <sz val="11"/>
      <color theme="1"/>
      <name val="宋体"/>
      <family val="3"/>
      <charset val="134"/>
      <scheme val="minor"/>
    </font>
    <font>
      <sz val="12"/>
      <color rgb="FF000000"/>
      <name val="宋体"/>
      <family val="3"/>
      <charset val="134"/>
      <scheme val="minor"/>
    </font>
    <font>
      <sz val="16"/>
      <color theme="1"/>
      <name val="黑体"/>
      <family val="3"/>
      <charset val="134"/>
    </font>
    <font>
      <sz val="11"/>
      <name val="宋体"/>
      <family val="3"/>
      <charset val="134"/>
      <scheme val="minor"/>
    </font>
    <font>
      <sz val="12"/>
      <color theme="1"/>
      <name val="宋体"/>
      <family val="2"/>
      <charset val="134"/>
      <scheme val="minor"/>
    </font>
    <font>
      <sz val="16"/>
      <name val="黑体"/>
      <family val="3"/>
      <charset val="134"/>
    </font>
    <font>
      <sz val="11"/>
      <color rgb="FFFF0000"/>
      <name val="宋体"/>
      <family val="2"/>
      <charset val="134"/>
      <scheme val="minor"/>
    </font>
    <font>
      <sz val="11"/>
      <color rgb="FFFF0000"/>
      <name val="宋体"/>
      <family val="3"/>
      <charset val="134"/>
      <scheme val="minor"/>
    </font>
    <font>
      <b/>
      <sz val="11"/>
      <name val="宋体"/>
      <family val="2"/>
      <charset val="134"/>
      <scheme val="minor"/>
    </font>
    <font>
      <b/>
      <sz val="11"/>
      <name val="宋体"/>
      <family val="3"/>
      <charset val="134"/>
      <scheme val="minor"/>
    </font>
    <font>
      <b/>
      <sz val="12"/>
      <color rgb="FF000000"/>
      <name val="宋体"/>
      <family val="3"/>
      <charset val="134"/>
      <scheme val="minor"/>
    </font>
    <font>
      <b/>
      <sz val="11"/>
      <color theme="1"/>
      <name val="宋体"/>
      <family val="3"/>
      <charset val="134"/>
      <scheme val="minor"/>
    </font>
    <font>
      <sz val="10"/>
      <color theme="1"/>
      <name val="宋体"/>
      <family val="3"/>
      <charset val="134"/>
      <scheme val="major"/>
    </font>
    <font>
      <sz val="10"/>
      <color rgb="FF000000"/>
      <name val="宋体"/>
      <family val="3"/>
      <charset val="134"/>
      <scheme val="major"/>
    </font>
    <font>
      <b/>
      <sz val="10"/>
      <name val="宋体"/>
      <family val="3"/>
      <charset val="134"/>
      <scheme val="minor"/>
    </font>
    <font>
      <sz val="10"/>
      <name val="宋体"/>
      <family val="3"/>
      <charset val="134"/>
      <scheme val="minor"/>
    </font>
    <font>
      <sz val="12"/>
      <name val="宋体"/>
      <family val="3"/>
      <charset val="134"/>
    </font>
    <font>
      <sz val="12"/>
      <color theme="1"/>
      <name val="宋体"/>
      <family val="3"/>
      <charset val="134"/>
      <scheme val="minor"/>
    </font>
    <font>
      <sz val="11"/>
      <color rgb="FF000000"/>
      <name val="宋体"/>
      <family val="3"/>
      <charset val="134"/>
      <scheme val="minor"/>
    </font>
    <font>
      <b/>
      <sz val="11"/>
      <color rgb="FF000000"/>
      <name val="宋体"/>
      <family val="3"/>
      <charset val="134"/>
      <scheme val="minor"/>
    </font>
    <font>
      <b/>
      <sz val="20"/>
      <name val="宋体"/>
      <family val="3"/>
      <charset val="134"/>
      <scheme val="minor"/>
    </font>
    <font>
      <b/>
      <sz val="10"/>
      <name val="宋体"/>
      <family val="3"/>
      <charset val="134"/>
    </font>
    <font>
      <b/>
      <sz val="18"/>
      <name val="宋体"/>
      <family val="3"/>
      <charset val="134"/>
      <scheme val="major"/>
    </font>
    <font>
      <b/>
      <sz val="12"/>
      <name val="宋体"/>
      <family val="3"/>
      <charset val="134"/>
      <scheme val="minor"/>
    </font>
    <font>
      <sz val="12"/>
      <name val="宋体"/>
      <family val="3"/>
      <charset val="134"/>
      <scheme val="minor"/>
    </font>
    <font>
      <b/>
      <sz val="16"/>
      <name val="黑体"/>
      <family val="3"/>
      <charset val="134"/>
    </font>
    <font>
      <b/>
      <sz val="16"/>
      <name val="宋体"/>
      <family val="3"/>
      <charset val="134"/>
      <scheme val="minor"/>
    </font>
    <font>
      <b/>
      <sz val="11"/>
      <name val="宋体"/>
      <family val="3"/>
      <charset val="134"/>
    </font>
    <font>
      <b/>
      <sz val="11"/>
      <color indexed="8"/>
      <name val="宋体"/>
      <family val="3"/>
      <charset val="134"/>
    </font>
    <font>
      <b/>
      <sz val="10"/>
      <name val="黑体"/>
      <family val="3"/>
      <charset val="134"/>
    </font>
    <font>
      <sz val="11"/>
      <color indexed="8"/>
      <name val="宋体"/>
      <family val="3"/>
      <charset val="134"/>
    </font>
    <font>
      <sz val="11"/>
      <color theme="1"/>
      <name val="宋体"/>
      <family val="3"/>
      <charset val="134"/>
      <scheme val="minor"/>
    </font>
    <font>
      <b/>
      <sz val="18"/>
      <name val="宋体"/>
      <family val="3"/>
      <charset val="134"/>
    </font>
    <font>
      <b/>
      <sz val="16"/>
      <name val="宋体"/>
      <family val="3"/>
      <charset val="134"/>
    </font>
    <font>
      <b/>
      <sz val="14"/>
      <name val="宋体"/>
      <family val="3"/>
      <charset val="134"/>
    </font>
    <font>
      <b/>
      <sz val="12"/>
      <name val="宋体"/>
      <family val="3"/>
      <charset val="134"/>
    </font>
    <font>
      <b/>
      <sz val="14"/>
      <name val="宋体"/>
      <family val="3"/>
      <charset val="134"/>
      <scheme val="minor"/>
    </font>
    <font>
      <sz val="10"/>
      <color rgb="FFFF0000"/>
      <name val="宋体"/>
      <family val="3"/>
      <charset val="134"/>
    </font>
    <font>
      <sz val="12"/>
      <color rgb="FFFF0000"/>
      <name val="宋体"/>
      <family val="3"/>
      <charset val="134"/>
    </font>
    <font>
      <sz val="8"/>
      <name val="宋体"/>
      <family val="3"/>
      <charset val="134"/>
    </font>
    <font>
      <sz val="11"/>
      <color indexed="8"/>
      <name val="宋体"/>
      <family val="3"/>
      <charset val="134"/>
      <scheme val="minor"/>
    </font>
    <font>
      <sz val="10"/>
      <name val="Helv"/>
      <family val="2"/>
    </font>
    <font>
      <b/>
      <sz val="11"/>
      <color theme="1"/>
      <name val="宋体"/>
      <family val="3"/>
      <charset val="134"/>
    </font>
    <font>
      <sz val="11"/>
      <color theme="1"/>
      <name val="宋体"/>
      <family val="3"/>
      <charset val="134"/>
    </font>
    <font>
      <sz val="11"/>
      <name val="宋体"/>
      <family val="3"/>
      <charset val="134"/>
    </font>
    <font>
      <b/>
      <sz val="10"/>
      <color rgb="FFFF0000"/>
      <name val="宋体"/>
      <family val="3"/>
      <charset val="134"/>
    </font>
    <font>
      <strike/>
      <sz val="10"/>
      <name val="宋体"/>
      <family val="3"/>
      <charset val="134"/>
    </font>
    <font>
      <sz val="11"/>
      <color rgb="FF000000"/>
      <name val="等线"/>
      <charset val="134"/>
    </font>
    <font>
      <sz val="10"/>
      <color theme="1"/>
      <name val="宋体"/>
      <family val="3"/>
      <charset val="134"/>
    </font>
    <font>
      <b/>
      <sz val="12"/>
      <color theme="1"/>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top/>
      <bottom/>
      <diagonal/>
    </border>
    <border>
      <left style="thin">
        <color indexed="64"/>
      </left>
      <right style="thin">
        <color indexed="64"/>
      </right>
      <top/>
      <bottom/>
      <diagonal/>
    </border>
  </borders>
  <cellStyleXfs count="38">
    <xf numFmtId="0" fontId="0" fillId="0" borderId="0">
      <alignment vertical="center"/>
    </xf>
    <xf numFmtId="0" fontId="23" fillId="0" borderId="0">
      <alignment vertical="center"/>
    </xf>
    <xf numFmtId="0" fontId="23" fillId="0" borderId="0">
      <alignment vertical="center"/>
    </xf>
    <xf numFmtId="0" fontId="37" fillId="0" borderId="0">
      <alignment vertical="center"/>
    </xf>
    <xf numFmtId="0" fontId="23" fillId="0" borderId="0">
      <alignment vertical="center"/>
    </xf>
    <xf numFmtId="0" fontId="37" fillId="0" borderId="0">
      <alignment vertical="center"/>
    </xf>
    <xf numFmtId="0" fontId="23" fillId="0" borderId="0">
      <alignment vertical="center"/>
    </xf>
    <xf numFmtId="0" fontId="37" fillId="0" borderId="0">
      <alignment vertical="center"/>
    </xf>
    <xf numFmtId="0" fontId="38" fillId="0" borderId="0">
      <alignment vertical="center"/>
    </xf>
    <xf numFmtId="0" fontId="23" fillId="0" borderId="0"/>
    <xf numFmtId="0" fontId="23" fillId="0" borderId="0"/>
    <xf numFmtId="0" fontId="47" fillId="0" borderId="0">
      <alignment vertical="center"/>
    </xf>
    <xf numFmtId="0" fontId="47" fillId="0" borderId="0">
      <alignment vertical="center"/>
    </xf>
    <xf numFmtId="0" fontId="47" fillId="0" borderId="0">
      <alignment vertical="center"/>
    </xf>
    <xf numFmtId="0" fontId="23" fillId="0" borderId="0">
      <alignment vertical="center"/>
    </xf>
    <xf numFmtId="0" fontId="23" fillId="0" borderId="0"/>
    <xf numFmtId="0" fontId="48" fillId="0" borderId="0"/>
    <xf numFmtId="0" fontId="23" fillId="0" borderId="0"/>
    <xf numFmtId="0" fontId="23" fillId="0" borderId="0"/>
    <xf numFmtId="0" fontId="23" fillId="0" borderId="0"/>
    <xf numFmtId="0" fontId="23" fillId="0" borderId="0"/>
    <xf numFmtId="0" fontId="38" fillId="0" borderId="0">
      <alignment vertical="center"/>
    </xf>
    <xf numFmtId="0" fontId="38" fillId="0" borderId="0">
      <alignment vertical="center"/>
    </xf>
    <xf numFmtId="0" fontId="23" fillId="0" borderId="0"/>
    <xf numFmtId="0" fontId="23" fillId="0" borderId="0"/>
    <xf numFmtId="0" fontId="38" fillId="0" borderId="0">
      <alignment vertical="center"/>
    </xf>
    <xf numFmtId="0" fontId="38" fillId="0" borderId="0">
      <alignment vertical="center"/>
    </xf>
    <xf numFmtId="0" fontId="23" fillId="0" borderId="0"/>
    <xf numFmtId="0" fontId="23" fillId="0" borderId="0"/>
    <xf numFmtId="0" fontId="23" fillId="0" borderId="0"/>
    <xf numFmtId="0" fontId="38" fillId="0" borderId="0">
      <alignment vertical="center"/>
    </xf>
    <xf numFmtId="0" fontId="23" fillId="0" borderId="0"/>
    <xf numFmtId="0" fontId="23" fillId="0" borderId="0"/>
    <xf numFmtId="0" fontId="38" fillId="0" borderId="0">
      <alignment vertical="center"/>
    </xf>
    <xf numFmtId="0" fontId="38" fillId="0" borderId="0"/>
    <xf numFmtId="0" fontId="38" fillId="0" borderId="0">
      <alignment vertical="center"/>
    </xf>
    <xf numFmtId="0" fontId="23" fillId="0" borderId="0"/>
    <xf numFmtId="0" fontId="54" fillId="0" borderId="0"/>
  </cellStyleXfs>
  <cellXfs count="524">
    <xf numFmtId="0" fontId="0" fillId="0" borderId="0" xfId="0">
      <alignment vertical="center"/>
    </xf>
    <xf numFmtId="0" fontId="4" fillId="0"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7" fillId="0" borderId="1" xfId="0" applyFont="1" applyBorder="1" applyAlignment="1">
      <alignment horizontal="center" vertical="center" wrapText="1"/>
    </xf>
    <xf numFmtId="0" fontId="0" fillId="0" borderId="0" xfId="0" applyAlignment="1">
      <alignment horizontal="center" vertical="center" wrapText="1"/>
    </xf>
    <xf numFmtId="0" fontId="11" fillId="0" borderId="0" xfId="0" applyFont="1">
      <alignment vertical="center"/>
    </xf>
    <xf numFmtId="49" fontId="3"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2" fillId="2" borderId="0" xfId="0" applyFont="1" applyFill="1" applyAlignment="1">
      <alignment horizontal="center" vertical="center" wrapText="1"/>
    </xf>
    <xf numFmtId="49" fontId="2" fillId="2" borderId="0" xfId="0" applyNumberFormat="1" applyFont="1" applyFill="1" applyAlignment="1">
      <alignment horizontal="center" vertical="center" wrapText="1"/>
    </xf>
    <xf numFmtId="0" fontId="13" fillId="2" borderId="1" xfId="0" applyFont="1" applyFill="1" applyBorder="1" applyAlignment="1">
      <alignment horizontal="center" vertical="center" wrapText="1"/>
    </xf>
    <xf numFmtId="0" fontId="13"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2" fillId="2" borderId="0" xfId="0" applyFont="1" applyFill="1" applyAlignment="1">
      <alignment horizontal="center" vertical="center" wrapText="1"/>
    </xf>
    <xf numFmtId="0" fontId="15" fillId="2" borderId="0"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 fillId="2" borderId="0" xfId="0" applyFont="1" applyFill="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0" xfId="0" applyFont="1">
      <alignment vertical="center"/>
    </xf>
    <xf numFmtId="0" fontId="19" fillId="0" borderId="1" xfId="0" applyFont="1" applyBorder="1" applyAlignment="1">
      <alignment horizontal="center" vertical="center" wrapText="1"/>
    </xf>
    <xf numFmtId="176" fontId="21" fillId="2" borderId="1" xfId="0" applyNumberFormat="1" applyFont="1" applyFill="1" applyBorder="1" applyAlignment="1">
      <alignment horizontal="center" vertical="center"/>
    </xf>
    <xf numFmtId="176" fontId="21" fillId="2"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14" fillId="0" borderId="1" xfId="0" applyFont="1" applyBorder="1" applyAlignment="1">
      <alignment horizontal="center" vertical="center" wrapText="1"/>
    </xf>
    <xf numFmtId="176" fontId="10" fillId="2" borderId="0" xfId="0" applyNumberFormat="1" applyFont="1" applyFill="1">
      <alignment vertical="center"/>
    </xf>
    <xf numFmtId="0" fontId="10" fillId="2" borderId="0" xfId="0" applyFont="1" applyFill="1">
      <alignment vertical="center"/>
    </xf>
    <xf numFmtId="0" fontId="10" fillId="2" borderId="0" xfId="0" applyFont="1" applyFill="1" applyAlignment="1">
      <alignment vertical="center" wrapText="1"/>
    </xf>
    <xf numFmtId="176" fontId="10" fillId="2" borderId="0" xfId="0" applyNumberFormat="1" applyFont="1" applyFill="1" applyAlignment="1">
      <alignment horizontal="center" vertical="center"/>
    </xf>
    <xf numFmtId="177" fontId="10" fillId="2" borderId="0" xfId="0" applyNumberFormat="1" applyFont="1" applyFill="1" applyAlignment="1">
      <alignment vertical="center" wrapText="1"/>
    </xf>
    <xf numFmtId="176" fontId="10" fillId="2" borderId="0" xfId="0" applyNumberFormat="1" applyFont="1" applyFill="1" applyAlignment="1">
      <alignment horizontal="center" vertical="center" wrapText="1"/>
    </xf>
    <xf numFmtId="0" fontId="22" fillId="2" borderId="1" xfId="0" applyFont="1" applyFill="1" applyBorder="1" applyAlignment="1">
      <alignment horizontal="left" vertical="center" wrapText="1"/>
    </xf>
    <xf numFmtId="0" fontId="21" fillId="2" borderId="1" xfId="0" applyFont="1" applyFill="1" applyBorder="1" applyAlignment="1">
      <alignment horizontal="center" vertical="center" wrapText="1"/>
    </xf>
    <xf numFmtId="178" fontId="21" fillId="2" borderId="1" xfId="0" applyNumberFormat="1" applyFont="1" applyFill="1" applyBorder="1" applyAlignment="1">
      <alignment horizontal="center" vertical="center"/>
    </xf>
    <xf numFmtId="178" fontId="21" fillId="2" borderId="1" xfId="0" applyNumberFormat="1" applyFont="1" applyFill="1" applyBorder="1" applyAlignment="1">
      <alignment horizontal="center" vertical="center" wrapText="1"/>
    </xf>
    <xf numFmtId="177" fontId="21" fillId="2" borderId="1" xfId="0" applyNumberFormat="1" applyFont="1" applyFill="1" applyBorder="1" applyAlignment="1">
      <alignment horizontal="center" vertical="center" wrapText="1"/>
    </xf>
    <xf numFmtId="0" fontId="16" fillId="2" borderId="0" xfId="0" applyFont="1" applyFill="1">
      <alignment vertical="center"/>
    </xf>
    <xf numFmtId="0" fontId="21" fillId="2" borderId="1" xfId="0" applyFont="1" applyFill="1" applyBorder="1" applyAlignment="1">
      <alignment horizontal="center" vertical="center"/>
    </xf>
    <xf numFmtId="0" fontId="21" fillId="2" borderId="1" xfId="0" applyFont="1" applyFill="1" applyBorder="1" applyAlignment="1">
      <alignment vertical="center" wrapText="1"/>
    </xf>
    <xf numFmtId="177" fontId="21" fillId="2" borderId="1" xfId="0" applyNumberFormat="1" applyFont="1" applyFill="1" applyBorder="1" applyAlignment="1">
      <alignment horizontal="center" vertical="center"/>
    </xf>
    <xf numFmtId="0" fontId="22" fillId="2" borderId="1" xfId="0" applyFont="1" applyFill="1" applyBorder="1" applyAlignment="1">
      <alignment horizontal="center" vertical="center"/>
    </xf>
    <xf numFmtId="178" fontId="22" fillId="2" borderId="1" xfId="0" applyNumberFormat="1" applyFont="1" applyFill="1" applyBorder="1" applyAlignment="1">
      <alignment horizontal="center" vertical="center"/>
    </xf>
    <xf numFmtId="176" fontId="22" fillId="2" borderId="1" xfId="0" applyNumberFormat="1" applyFont="1" applyFill="1" applyBorder="1" applyAlignment="1">
      <alignment horizontal="center" vertical="center"/>
    </xf>
    <xf numFmtId="0" fontId="22" fillId="2" borderId="1" xfId="0" applyFont="1" applyFill="1" applyBorder="1" applyAlignment="1">
      <alignment vertical="center" wrapText="1"/>
    </xf>
    <xf numFmtId="177" fontId="22" fillId="2" borderId="1" xfId="0" applyNumberFormat="1" applyFont="1" applyFill="1" applyBorder="1" applyAlignment="1">
      <alignment horizontal="center" vertical="center"/>
    </xf>
    <xf numFmtId="0" fontId="22" fillId="0" borderId="1" xfId="0" applyFont="1" applyBorder="1" applyAlignment="1">
      <alignment horizontal="center" vertical="center" wrapText="1"/>
    </xf>
    <xf numFmtId="179" fontId="21" fillId="2" borderId="1" xfId="0" applyNumberFormat="1" applyFont="1" applyFill="1" applyBorder="1" applyAlignment="1">
      <alignment horizontal="center" vertical="center"/>
    </xf>
    <xf numFmtId="179" fontId="21" fillId="2" borderId="1" xfId="0" applyNumberFormat="1" applyFont="1" applyFill="1" applyBorder="1" applyAlignment="1">
      <alignment vertical="center"/>
    </xf>
    <xf numFmtId="179" fontId="21" fillId="2"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176" fontId="21" fillId="0" borderId="1" xfId="0" applyNumberFormat="1" applyFont="1" applyBorder="1" applyAlignment="1">
      <alignment horizontal="center" vertical="center" wrapText="1"/>
    </xf>
    <xf numFmtId="179" fontId="22" fillId="2" borderId="1" xfId="0" applyNumberFormat="1" applyFont="1" applyFill="1" applyBorder="1" applyAlignment="1">
      <alignment horizontal="center" vertical="center"/>
    </xf>
    <xf numFmtId="179" fontId="22" fillId="2" borderId="1" xfId="0" applyNumberFormat="1" applyFont="1" applyFill="1" applyBorder="1" applyAlignment="1">
      <alignment vertical="center"/>
    </xf>
    <xf numFmtId="179" fontId="22" fillId="2" borderId="1" xfId="0" applyNumberFormat="1" applyFont="1" applyFill="1" applyBorder="1" applyAlignment="1">
      <alignment horizontal="center" vertical="center" wrapText="1"/>
    </xf>
    <xf numFmtId="176" fontId="22" fillId="0" borderId="1" xfId="0" applyNumberFormat="1" applyFont="1" applyBorder="1" applyAlignment="1">
      <alignment horizontal="center" vertical="center" wrapText="1"/>
    </xf>
    <xf numFmtId="0" fontId="21" fillId="2" borderId="1" xfId="0" applyFont="1" applyFill="1" applyBorder="1">
      <alignment vertical="center"/>
    </xf>
    <xf numFmtId="0" fontId="22" fillId="2" borderId="1" xfId="0" applyFont="1" applyFill="1" applyBorder="1">
      <alignment vertical="center"/>
    </xf>
    <xf numFmtId="176" fontId="22" fillId="0" borderId="1" xfId="0" applyNumberFormat="1" applyFont="1" applyFill="1" applyBorder="1" applyAlignment="1">
      <alignment horizontal="center" vertical="center" wrapText="1"/>
    </xf>
    <xf numFmtId="178" fontId="22" fillId="0" borderId="1" xfId="0" applyNumberFormat="1" applyFont="1" applyFill="1" applyBorder="1" applyAlignment="1">
      <alignment horizontal="center" vertical="center" wrapText="1"/>
    </xf>
    <xf numFmtId="179" fontId="28" fillId="2" borderId="1" xfId="0" applyNumberFormat="1" applyFont="1" applyFill="1" applyBorder="1" applyAlignment="1">
      <alignment horizontal="center" vertical="center" wrapText="1"/>
    </xf>
    <xf numFmtId="176" fontId="28" fillId="2" borderId="1" xfId="0" applyNumberFormat="1" applyFont="1" applyFill="1" applyBorder="1" applyAlignment="1">
      <alignment horizontal="center" vertical="center" wrapText="1"/>
    </xf>
    <xf numFmtId="179" fontId="4" fillId="2" borderId="1" xfId="0" applyNumberFormat="1"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0" fontId="0" fillId="0" borderId="0" xfId="0" applyAlignment="1">
      <alignment horizontal="left" vertical="center" wrapText="1"/>
    </xf>
    <xf numFmtId="177" fontId="0" fillId="0" borderId="0" xfId="0" applyNumberFormat="1" applyAlignment="1">
      <alignment horizontal="center" vertical="center" wrapText="1"/>
    </xf>
    <xf numFmtId="176" fontId="0" fillId="0" borderId="0" xfId="0" applyNumberFormat="1" applyAlignment="1">
      <alignment horizontal="center" vertical="center" wrapText="1"/>
    </xf>
    <xf numFmtId="0" fontId="30" fillId="0" borderId="1" xfId="0" applyFont="1" applyBorder="1" applyAlignment="1">
      <alignment horizontal="center" vertical="center" wrapText="1"/>
    </xf>
    <xf numFmtId="176" fontId="30" fillId="0" borderId="1" xfId="0" applyNumberFormat="1" applyFont="1" applyBorder="1" applyAlignment="1">
      <alignment horizontal="center" vertical="center" wrapText="1"/>
    </xf>
    <xf numFmtId="0" fontId="31" fillId="0" borderId="0" xfId="0" applyFont="1" applyAlignment="1">
      <alignment horizontal="center" vertical="center" wrapText="1"/>
    </xf>
    <xf numFmtId="1" fontId="30" fillId="0" borderId="1" xfId="0" applyNumberFormat="1" applyFont="1" applyBorder="1" applyAlignment="1">
      <alignment horizontal="center" vertical="center" wrapText="1"/>
    </xf>
    <xf numFmtId="177" fontId="21" fillId="0" borderId="1" xfId="0" applyNumberFormat="1" applyFont="1" applyBorder="1" applyAlignment="1">
      <alignment horizontal="center" vertical="center" wrapText="1"/>
    </xf>
    <xf numFmtId="0" fontId="31" fillId="0" borderId="1" xfId="0" applyFont="1" applyBorder="1" applyAlignment="1">
      <alignment horizontal="center" vertical="center" wrapText="1"/>
    </xf>
    <xf numFmtId="1" fontId="31" fillId="0" borderId="1" xfId="0" applyNumberFormat="1" applyFont="1" applyBorder="1" applyAlignment="1">
      <alignment horizontal="center" vertical="center" wrapText="1"/>
    </xf>
    <xf numFmtId="179" fontId="24" fillId="0" borderId="1" xfId="0" applyNumberFormat="1" applyFont="1" applyFill="1" applyBorder="1" applyAlignment="1">
      <alignment horizontal="center" vertical="center" wrapText="1"/>
    </xf>
    <xf numFmtId="177" fontId="24" fillId="0" borderId="1" xfId="0" applyNumberFormat="1" applyFont="1" applyFill="1" applyBorder="1" applyAlignment="1">
      <alignment horizontal="center" vertical="center" wrapText="1"/>
    </xf>
    <xf numFmtId="176" fontId="24" fillId="0" borderId="1" xfId="0" applyNumberFormat="1" applyFont="1" applyFill="1" applyBorder="1" applyAlignment="1">
      <alignment horizontal="center" vertical="center" wrapText="1"/>
    </xf>
    <xf numFmtId="177" fontId="31" fillId="0" borderId="1" xfId="0" applyNumberFormat="1" applyFont="1" applyBorder="1" applyAlignment="1">
      <alignment horizontal="center" vertical="center" wrapText="1"/>
    </xf>
    <xf numFmtId="177" fontId="31" fillId="0" borderId="0" xfId="0" applyNumberFormat="1" applyFont="1" applyAlignment="1">
      <alignment horizontal="center" vertical="center" wrapText="1"/>
    </xf>
    <xf numFmtId="176" fontId="31" fillId="0" borderId="0" xfId="0" applyNumberFormat="1" applyFont="1" applyAlignment="1">
      <alignment horizontal="center" vertical="center" wrapText="1"/>
    </xf>
    <xf numFmtId="0" fontId="6" fillId="0" borderId="0" xfId="0" applyFont="1" applyFill="1" applyAlignment="1">
      <alignment horizontal="left" vertical="center"/>
    </xf>
    <xf numFmtId="0" fontId="31" fillId="0" borderId="0" xfId="0" applyFont="1" applyFill="1" applyAlignment="1">
      <alignment horizontal="center" vertical="center"/>
    </xf>
    <xf numFmtId="179" fontId="31" fillId="0" borderId="0" xfId="0" applyNumberFormat="1" applyFont="1" applyFill="1" applyAlignment="1">
      <alignment horizontal="center" vertical="center"/>
    </xf>
    <xf numFmtId="0" fontId="33" fillId="0" borderId="0" xfId="0" applyFont="1" applyFill="1" applyAlignment="1">
      <alignment horizontal="center" vertical="center"/>
    </xf>
    <xf numFmtId="0" fontId="34" fillId="0" borderId="1" xfId="0" applyFont="1" applyFill="1" applyBorder="1" applyAlignment="1">
      <alignment horizontal="center" vertical="center" wrapText="1"/>
    </xf>
    <xf numFmtId="0" fontId="34" fillId="0" borderId="0" xfId="0" applyFont="1" applyFill="1" applyAlignment="1">
      <alignment horizontal="center" vertical="center" wrapText="1"/>
    </xf>
    <xf numFmtId="0" fontId="35" fillId="2"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179" fontId="28" fillId="0" borderId="1" xfId="0" applyNumberFormat="1" applyFont="1" applyFill="1" applyBorder="1" applyAlignment="1">
      <alignment horizontal="center" vertical="center" wrapText="1"/>
    </xf>
    <xf numFmtId="0" fontId="28" fillId="0" borderId="0" xfId="0" applyFont="1" applyFill="1" applyAlignment="1">
      <alignment horizontal="center" vertical="center" wrapText="1"/>
    </xf>
    <xf numFmtId="0" fontId="36" fillId="0" borderId="5" xfId="0" applyFont="1" applyFill="1" applyBorder="1" applyAlignment="1">
      <alignment vertical="center" wrapText="1"/>
    </xf>
    <xf numFmtId="0" fontId="36" fillId="0" borderId="1" xfId="0" applyFont="1" applyFill="1" applyBorder="1" applyAlignment="1">
      <alignment vertical="center" wrapText="1"/>
    </xf>
    <xf numFmtId="0" fontId="28" fillId="0" borderId="1" xfId="0" applyFont="1" applyFill="1" applyBorder="1" applyAlignment="1">
      <alignment vertical="center" wrapText="1"/>
    </xf>
    <xf numFmtId="1" fontId="28" fillId="0" borderId="1" xfId="0" applyNumberFormat="1"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28" fillId="0" borderId="1" xfId="1" applyFont="1" applyFill="1" applyBorder="1" applyAlignment="1">
      <alignment horizontal="center" vertical="center" wrapText="1"/>
    </xf>
    <xf numFmtId="0" fontId="4" fillId="0" borderId="1" xfId="2" applyFont="1" applyFill="1" applyBorder="1" applyAlignment="1">
      <alignment horizontal="center" vertical="center" wrapText="1"/>
    </xf>
    <xf numFmtId="0" fontId="28"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 xfId="3" applyFont="1" applyFill="1" applyBorder="1" applyAlignment="1">
      <alignment horizontal="center" vertical="center" wrapText="1"/>
    </xf>
    <xf numFmtId="0" fontId="4" fillId="0" borderId="1" xfId="4" applyFont="1" applyFill="1" applyBorder="1" applyAlignment="1">
      <alignment horizontal="center" vertical="center" wrapText="1"/>
    </xf>
    <xf numFmtId="0" fontId="4" fillId="0" borderId="1" xfId="1" applyFont="1" applyFill="1" applyBorder="1" applyAlignment="1">
      <alignment horizontal="center" vertical="center" wrapText="1"/>
    </xf>
    <xf numFmtId="0" fontId="28" fillId="0" borderId="1" xfId="2" applyFont="1" applyFill="1" applyBorder="1" applyAlignment="1">
      <alignment horizontal="center" vertical="center" wrapText="1"/>
    </xf>
    <xf numFmtId="0" fontId="28" fillId="0" borderId="1" xfId="3" applyFont="1" applyFill="1" applyBorder="1" applyAlignment="1">
      <alignment horizontal="center" vertical="center" wrapText="1"/>
    </xf>
    <xf numFmtId="0" fontId="28" fillId="0" borderId="1" xfId="4"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5" applyFont="1" applyFill="1" applyBorder="1" applyAlignment="1">
      <alignment horizontal="center" vertical="center" wrapText="1"/>
    </xf>
    <xf numFmtId="0" fontId="4" fillId="0" borderId="1" xfId="6" applyFont="1" applyFill="1" applyBorder="1" applyAlignment="1">
      <alignment horizontal="center" vertical="center" wrapText="1"/>
    </xf>
    <xf numFmtId="180" fontId="4" fillId="0" borderId="1" xfId="5" applyNumberFormat="1" applyFont="1" applyFill="1" applyBorder="1" applyAlignment="1">
      <alignment horizontal="center" vertical="center" wrapText="1"/>
    </xf>
    <xf numFmtId="180" fontId="4" fillId="0" borderId="1" xfId="3" applyNumberFormat="1" applyFont="1" applyFill="1" applyBorder="1" applyAlignment="1">
      <alignment horizontal="center" vertical="center" wrapText="1"/>
    </xf>
    <xf numFmtId="179" fontId="4" fillId="0" borderId="1" xfId="0" applyNumberFormat="1" applyFont="1" applyFill="1" applyBorder="1" applyAlignment="1">
      <alignment horizontal="center" vertical="center"/>
    </xf>
    <xf numFmtId="0" fontId="4" fillId="0" borderId="0" xfId="0" applyFont="1" applyFill="1" applyAlignment="1">
      <alignment horizontal="center" vertical="center"/>
    </xf>
    <xf numFmtId="0" fontId="28" fillId="0" borderId="1" xfId="0" applyFont="1" applyFill="1" applyBorder="1" applyAlignment="1">
      <alignment horizontal="center" vertical="center"/>
    </xf>
    <xf numFmtId="179" fontId="28" fillId="0" borderId="1" xfId="0" applyNumberFormat="1" applyFont="1" applyFill="1" applyBorder="1" applyAlignment="1">
      <alignment horizontal="center" vertical="center"/>
    </xf>
    <xf numFmtId="0" fontId="28" fillId="0" borderId="0" xfId="0" applyFont="1" applyFill="1" applyAlignment="1">
      <alignment horizontal="center" vertical="center"/>
    </xf>
    <xf numFmtId="181" fontId="4" fillId="0" borderId="1" xfId="0" applyNumberFormat="1" applyFont="1" applyFill="1" applyBorder="1" applyAlignment="1">
      <alignment horizontal="center" vertical="center" wrapText="1"/>
    </xf>
    <xf numFmtId="179" fontId="4" fillId="0" borderId="1" xfId="5" applyNumberFormat="1" applyFont="1" applyFill="1" applyBorder="1" applyAlignment="1">
      <alignment horizontal="center" vertical="center" wrapText="1"/>
    </xf>
    <xf numFmtId="179" fontId="4" fillId="0" borderId="1" xfId="3" applyNumberFormat="1" applyFont="1" applyFill="1" applyBorder="1" applyAlignment="1">
      <alignment horizontal="center" vertical="center" wrapText="1"/>
    </xf>
    <xf numFmtId="0" fontId="4" fillId="0" borderId="1" xfId="7" applyFont="1" applyFill="1" applyBorder="1" applyAlignment="1">
      <alignment horizontal="center" vertical="center" wrapText="1"/>
    </xf>
    <xf numFmtId="179" fontId="4" fillId="0" borderId="1" xfId="1"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30" fillId="0" borderId="0" xfId="0" applyFont="1" applyFill="1" applyAlignment="1">
      <alignment horizontal="center" vertical="center"/>
    </xf>
    <xf numFmtId="0" fontId="30" fillId="0" borderId="1" xfId="0" applyFont="1" applyBorder="1" applyAlignment="1">
      <alignment horizontal="center" vertical="center" wrapText="1"/>
    </xf>
    <xf numFmtId="178" fontId="22" fillId="2" borderId="1" xfId="0" applyNumberFormat="1" applyFont="1" applyFill="1" applyBorder="1" applyAlignment="1">
      <alignment horizontal="center" vertical="center" wrapText="1"/>
    </xf>
    <xf numFmtId="0" fontId="22" fillId="2" borderId="1" xfId="0" applyFont="1" applyFill="1" applyBorder="1" applyAlignment="1">
      <alignment horizontal="center" vertical="center" wrapText="1"/>
    </xf>
    <xf numFmtId="176" fontId="22" fillId="2" borderId="1" xfId="0" applyNumberFormat="1" applyFont="1" applyFill="1" applyBorder="1" applyAlignment="1">
      <alignment horizontal="center" vertical="center" wrapText="1"/>
    </xf>
    <xf numFmtId="177" fontId="22" fillId="2" borderId="1" xfId="0" applyNumberFormat="1" applyFont="1" applyFill="1" applyBorder="1" applyAlignment="1">
      <alignment horizontal="center" vertical="center" wrapText="1"/>
    </xf>
    <xf numFmtId="0" fontId="31" fillId="0" borderId="0" xfId="0" applyFont="1" applyAlignment="1">
      <alignment horizontal="center" vertical="center"/>
    </xf>
    <xf numFmtId="0" fontId="10" fillId="0" borderId="0" xfId="0" applyFont="1" applyAlignment="1">
      <alignment horizontal="center" vertical="center"/>
    </xf>
    <xf numFmtId="177" fontId="31" fillId="0" borderId="0" xfId="0" applyNumberFormat="1" applyFont="1" applyAlignment="1">
      <alignment horizontal="center" vertical="center"/>
    </xf>
    <xf numFmtId="0" fontId="10" fillId="0" borderId="0" xfId="0" applyFont="1" applyAlignment="1">
      <alignment horizontal="center" vertical="center" wrapText="1"/>
    </xf>
    <xf numFmtId="0" fontId="40" fillId="0" borderId="4" xfId="8" applyFont="1" applyBorder="1" applyAlignment="1">
      <alignment vertical="center" wrapText="1"/>
    </xf>
    <xf numFmtId="0" fontId="40" fillId="0" borderId="7" xfId="8" applyFont="1" applyBorder="1" applyAlignment="1">
      <alignment vertical="center" wrapText="1"/>
    </xf>
    <xf numFmtId="0" fontId="41" fillId="0" borderId="1" xfId="8" applyFont="1" applyBorder="1" applyAlignment="1">
      <alignment vertical="center" wrapText="1"/>
    </xf>
    <xf numFmtId="0" fontId="10" fillId="0" borderId="1" xfId="8" applyFont="1" applyBorder="1" applyAlignment="1">
      <alignment vertical="center" wrapText="1"/>
    </xf>
    <xf numFmtId="0" fontId="10" fillId="0" borderId="1" xfId="8" applyFont="1" applyBorder="1">
      <alignment vertical="center"/>
    </xf>
    <xf numFmtId="0" fontId="10" fillId="0" borderId="1" xfId="0" applyFont="1" applyBorder="1" applyAlignment="1"/>
    <xf numFmtId="0" fontId="40" fillId="0" borderId="0" xfId="8" applyFont="1" applyAlignment="1">
      <alignment horizontal="center" vertical="center" wrapText="1"/>
    </xf>
    <xf numFmtId="0" fontId="42" fillId="0" borderId="1" xfId="8" applyFont="1" applyBorder="1" applyAlignment="1">
      <alignment horizontal="center" vertical="center" wrapText="1"/>
    </xf>
    <xf numFmtId="0" fontId="23" fillId="0" borderId="1" xfId="8" applyFont="1" applyBorder="1" applyAlignment="1">
      <alignment horizontal="center" vertical="center" wrapText="1"/>
    </xf>
    <xf numFmtId="0" fontId="42" fillId="0" borderId="1" xfId="8" applyFont="1" applyBorder="1" applyAlignment="1">
      <alignment vertical="center" wrapText="1"/>
    </xf>
    <xf numFmtId="0" fontId="31" fillId="0" borderId="1" xfId="0" applyFont="1" applyBorder="1" applyAlignment="1">
      <alignment horizontal="center" vertical="center" wrapText="1"/>
    </xf>
    <xf numFmtId="0" fontId="31" fillId="0" borderId="0" xfId="0" applyFont="1" applyAlignment="1">
      <alignment horizontal="center" vertical="center" wrapText="1"/>
    </xf>
    <xf numFmtId="0" fontId="31" fillId="0" borderId="0" xfId="0" applyFont="1" applyAlignment="1">
      <alignment horizontal="center" wrapText="1"/>
    </xf>
    <xf numFmtId="182" fontId="42" fillId="0" borderId="1" xfId="8" applyNumberFormat="1" applyFont="1" applyBorder="1" applyAlignment="1">
      <alignment horizontal="center" vertical="center" wrapText="1"/>
    </xf>
    <xf numFmtId="0" fontId="28" fillId="0" borderId="1" xfId="8" applyFont="1" applyBorder="1" applyAlignment="1">
      <alignment horizontal="center" vertical="center" wrapText="1"/>
    </xf>
    <xf numFmtId="182" fontId="28" fillId="0" borderId="1" xfId="8" applyNumberFormat="1" applyFont="1" applyBorder="1" applyAlignment="1">
      <alignment horizontal="center" vertical="center" wrapText="1"/>
    </xf>
    <xf numFmtId="180" fontId="28" fillId="0" borderId="1" xfId="8" applyNumberFormat="1" applyFont="1" applyBorder="1" applyAlignment="1">
      <alignment horizontal="center" vertical="center" wrapText="1"/>
    </xf>
    <xf numFmtId="177" fontId="28" fillId="0" borderId="1" xfId="8" applyNumberFormat="1" applyFont="1" applyBorder="1" applyAlignment="1">
      <alignment horizontal="center" vertical="center" wrapText="1"/>
    </xf>
    <xf numFmtId="0" fontId="28" fillId="0" borderId="1" xfId="8" applyFont="1" applyBorder="1" applyAlignment="1" applyProtection="1">
      <alignment horizontal="center" vertical="center" wrapText="1"/>
      <protection locked="0"/>
    </xf>
    <xf numFmtId="0" fontId="28" fillId="0" borderId="6" xfId="8" applyFont="1" applyBorder="1" applyAlignment="1">
      <alignment horizontal="center" vertical="center" wrapText="1"/>
    </xf>
    <xf numFmtId="177" fontId="4" fillId="0" borderId="1" xfId="8" applyNumberFormat="1" applyFont="1" applyBorder="1" applyAlignment="1">
      <alignment horizontal="center" vertical="center" wrapText="1"/>
    </xf>
    <xf numFmtId="0" fontId="4" fillId="0" borderId="1" xfId="9" applyFont="1" applyBorder="1" applyAlignment="1">
      <alignment horizontal="center" vertical="center" wrapText="1"/>
    </xf>
    <xf numFmtId="178" fontId="28" fillId="0" borderId="1" xfId="8" applyNumberFormat="1" applyFont="1" applyBorder="1" applyAlignment="1">
      <alignment horizontal="center" vertical="center" wrapText="1"/>
    </xf>
    <xf numFmtId="0" fontId="4" fillId="0" borderId="1" xfId="0" applyFont="1" applyBorder="1" applyAlignment="1"/>
    <xf numFmtId="0" fontId="4" fillId="0" borderId="0" xfId="0" applyFont="1" applyAlignment="1"/>
    <xf numFmtId="0" fontId="4" fillId="0" borderId="0" xfId="0" applyFont="1" applyAlignment="1">
      <alignment horizontal="center" vertical="center"/>
    </xf>
    <xf numFmtId="0" fontId="4" fillId="0" borderId="3" xfId="0" applyFont="1" applyBorder="1" applyAlignment="1"/>
    <xf numFmtId="0" fontId="31" fillId="0" borderId="0" xfId="0" applyFont="1" applyAlignment="1"/>
    <xf numFmtId="0" fontId="28" fillId="0" borderId="1" xfId="8" applyFont="1" applyBorder="1" applyAlignment="1">
      <alignment vertical="center" wrapText="1"/>
    </xf>
    <xf numFmtId="179" fontId="28" fillId="0" borderId="1" xfId="8" applyNumberFormat="1" applyFont="1" applyBorder="1" applyAlignment="1">
      <alignment horizontal="center" vertical="center" wrapText="1"/>
    </xf>
    <xf numFmtId="0" fontId="28" fillId="0" borderId="1" xfId="8" applyFont="1" applyBorder="1" applyAlignment="1">
      <alignment horizontal="left" vertical="center" wrapText="1"/>
    </xf>
    <xf numFmtId="0" fontId="4" fillId="0" borderId="1" xfId="8" applyFont="1" applyBorder="1" applyAlignment="1">
      <alignment vertical="center" wrapText="1"/>
    </xf>
    <xf numFmtId="0" fontId="4" fillId="0" borderId="1" xfId="8" applyFont="1" applyBorder="1">
      <alignment vertical="center"/>
    </xf>
    <xf numFmtId="176" fontId="28" fillId="0" borderId="1" xfId="8" applyNumberFormat="1" applyFont="1" applyBorder="1" applyAlignment="1">
      <alignment horizontal="center" vertical="center" wrapText="1"/>
    </xf>
    <xf numFmtId="0" fontId="4" fillId="0" borderId="1" xfId="0" applyFont="1" applyBorder="1" applyAlignment="1">
      <alignment horizontal="center" vertical="center" wrapText="1"/>
    </xf>
    <xf numFmtId="182" fontId="4" fillId="0" borderId="1"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177" fontId="4" fillId="0" borderId="1"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23" fillId="0" borderId="0" xfId="0" applyFont="1" applyAlignment="1"/>
    <xf numFmtId="182" fontId="4" fillId="0" borderId="1" xfId="8" applyNumberFormat="1" applyFont="1" applyBorder="1" applyAlignment="1">
      <alignment horizontal="center" vertical="center" wrapText="1"/>
    </xf>
    <xf numFmtId="176" fontId="4" fillId="0" borderId="1" xfId="8" applyNumberFormat="1" applyFont="1" applyBorder="1" applyAlignment="1">
      <alignment horizontal="center" vertical="center" wrapText="1"/>
    </xf>
    <xf numFmtId="0" fontId="4" fillId="0" borderId="1" xfId="8" applyFont="1" applyBorder="1" applyAlignment="1" applyProtection="1">
      <alignment horizontal="center" vertical="center" wrapText="1"/>
      <protection locked="0"/>
    </xf>
    <xf numFmtId="0" fontId="4" fillId="0" borderId="6" xfId="8" applyFont="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center" vertical="center" wrapText="1"/>
    </xf>
    <xf numFmtId="0" fontId="4" fillId="0" borderId="10" xfId="0" applyFont="1" applyBorder="1" applyAlignment="1"/>
    <xf numFmtId="180" fontId="4" fillId="0" borderId="1" xfId="8" applyNumberFormat="1" applyFont="1" applyBorder="1" applyAlignment="1">
      <alignment horizontal="center" vertical="center" wrapText="1"/>
    </xf>
    <xf numFmtId="0" fontId="4" fillId="0" borderId="1" xfId="8" applyFont="1" applyBorder="1" applyAlignment="1">
      <alignment horizontal="left" vertical="center" wrapText="1"/>
    </xf>
    <xf numFmtId="0" fontId="4" fillId="0" borderId="10" xfId="0" applyFont="1" applyBorder="1" applyAlignment="1">
      <alignment vertical="center" wrapText="1"/>
    </xf>
    <xf numFmtId="0" fontId="44" fillId="0" borderId="1" xfId="8" applyFont="1" applyBorder="1" applyAlignment="1">
      <alignment horizontal="center" vertical="center" wrapText="1"/>
    </xf>
    <xf numFmtId="182" fontId="44" fillId="0" borderId="1" xfId="0" applyNumberFormat="1" applyFont="1" applyBorder="1" applyAlignment="1">
      <alignment horizontal="center" vertical="center" wrapText="1"/>
    </xf>
    <xf numFmtId="177" fontId="44" fillId="0" borderId="1" xfId="8" applyNumberFormat="1" applyFont="1" applyBorder="1" applyAlignment="1">
      <alignment horizontal="center" vertical="center" wrapText="1"/>
    </xf>
    <xf numFmtId="0" fontId="44" fillId="0" borderId="1" xfId="8" applyFont="1" applyBorder="1" applyAlignment="1" applyProtection="1">
      <alignment horizontal="center" vertical="center" wrapText="1"/>
      <protection locked="0"/>
    </xf>
    <xf numFmtId="0" fontId="44" fillId="0" borderId="6" xfId="8" applyFont="1" applyBorder="1" applyAlignment="1">
      <alignment horizontal="center" vertical="center" wrapText="1"/>
    </xf>
    <xf numFmtId="0" fontId="44" fillId="0" borderId="1" xfId="8" applyFont="1" applyBorder="1" applyAlignment="1">
      <alignment horizontal="left" vertical="center" wrapText="1"/>
    </xf>
    <xf numFmtId="0" fontId="44" fillId="0" borderId="1" xfId="8" applyFont="1" applyBorder="1" applyAlignment="1">
      <alignment vertical="center" wrapText="1"/>
    </xf>
    <xf numFmtId="0" fontId="44" fillId="0" borderId="1" xfId="8" applyFont="1" applyBorder="1">
      <alignment vertical="center"/>
    </xf>
    <xf numFmtId="0" fontId="44" fillId="0" borderId="1" xfId="0" applyFont="1" applyBorder="1" applyAlignment="1"/>
    <xf numFmtId="0" fontId="44" fillId="0" borderId="10" xfId="0" applyFont="1" applyBorder="1" applyAlignment="1">
      <alignment vertical="center" wrapText="1"/>
    </xf>
    <xf numFmtId="0" fontId="44" fillId="0" borderId="0" xfId="0" applyFont="1" applyAlignment="1">
      <alignment horizontal="center"/>
    </xf>
    <xf numFmtId="0" fontId="44" fillId="0" borderId="0" xfId="0" applyFont="1" applyAlignment="1"/>
    <xf numFmtId="0" fontId="44" fillId="0" borderId="0" xfId="0" applyFont="1" applyAlignment="1">
      <alignment horizontal="center" vertical="center"/>
    </xf>
    <xf numFmtId="0" fontId="45" fillId="0" borderId="0" xfId="0" applyFont="1" applyAlignment="1"/>
    <xf numFmtId="182" fontId="28" fillId="0" borderId="2" xfId="8" applyNumberFormat="1" applyFont="1" applyBorder="1" applyAlignment="1">
      <alignment horizontal="center" vertical="center" wrapText="1"/>
    </xf>
    <xf numFmtId="0" fontId="28" fillId="0" borderId="2" xfId="8" applyFont="1" applyBorder="1" applyAlignment="1">
      <alignment horizontal="center" vertical="center" wrapText="1"/>
    </xf>
    <xf numFmtId="182" fontId="4" fillId="0" borderId="2" xfId="0" applyNumberFormat="1" applyFont="1" applyBorder="1" applyAlignment="1">
      <alignment horizontal="center" vertical="center" wrapText="1"/>
    </xf>
    <xf numFmtId="177" fontId="28" fillId="0" borderId="2" xfId="8" applyNumberFormat="1" applyFont="1" applyBorder="1" applyAlignment="1">
      <alignment horizontal="center" vertical="center" wrapText="1"/>
    </xf>
    <xf numFmtId="176" fontId="28" fillId="0" borderId="2" xfId="8" applyNumberFormat="1" applyFont="1" applyBorder="1" applyAlignment="1">
      <alignment horizontal="center" vertical="center" wrapText="1"/>
    </xf>
    <xf numFmtId="0" fontId="28" fillId="0" borderId="2" xfId="8" applyFont="1" applyBorder="1" applyAlignment="1" applyProtection="1">
      <alignment horizontal="center" vertical="center" wrapText="1"/>
      <protection locked="0"/>
    </xf>
    <xf numFmtId="0" fontId="28" fillId="0" borderId="8" xfId="8" applyFont="1" applyBorder="1" applyAlignment="1">
      <alignment horizontal="center" vertical="center" wrapText="1"/>
    </xf>
    <xf numFmtId="0" fontId="28" fillId="0" borderId="2" xfId="8" applyFont="1" applyBorder="1" applyAlignment="1">
      <alignment horizontal="left" vertical="center" wrapText="1"/>
    </xf>
    <xf numFmtId="0" fontId="28" fillId="0" borderId="2" xfId="8" applyFont="1" applyBorder="1" applyAlignment="1">
      <alignment vertical="center" wrapText="1"/>
    </xf>
    <xf numFmtId="0" fontId="4" fillId="0" borderId="2" xfId="8" applyFont="1" applyBorder="1" applyAlignment="1">
      <alignment vertical="center" wrapText="1"/>
    </xf>
    <xf numFmtId="0" fontId="4" fillId="0" borderId="2" xfId="8" applyFont="1" applyBorder="1">
      <alignment vertical="center"/>
    </xf>
    <xf numFmtId="0" fontId="4" fillId="0" borderId="2" xfId="0" applyFont="1" applyBorder="1" applyAlignment="1"/>
    <xf numFmtId="0" fontId="23" fillId="0" borderId="1" xfId="0" applyFont="1" applyBorder="1" applyAlignment="1"/>
    <xf numFmtId="0" fontId="4" fillId="0" borderId="0" xfId="8" applyFont="1" applyBorder="1" applyAlignment="1">
      <alignment horizontal="center" vertical="center" wrapText="1"/>
    </xf>
    <xf numFmtId="0" fontId="23" fillId="0" borderId="0" xfId="0" applyFont="1" applyBorder="1" applyAlignment="1"/>
    <xf numFmtId="182" fontId="28" fillId="0" borderId="3" xfId="8" applyNumberFormat="1" applyFont="1" applyBorder="1" applyAlignment="1">
      <alignment horizontal="center" vertical="center" wrapText="1"/>
    </xf>
    <xf numFmtId="0" fontId="28" fillId="0" borderId="3" xfId="8" applyFont="1" applyBorder="1" applyAlignment="1">
      <alignment horizontal="center" vertical="center" wrapText="1"/>
    </xf>
    <xf numFmtId="182" fontId="4" fillId="0" borderId="3" xfId="0" applyNumberFormat="1" applyFont="1" applyBorder="1" applyAlignment="1">
      <alignment horizontal="center" vertical="center" wrapText="1"/>
    </xf>
    <xf numFmtId="177" fontId="28" fillId="0" borderId="3" xfId="8" applyNumberFormat="1" applyFont="1" applyBorder="1" applyAlignment="1">
      <alignment horizontal="center" vertical="center" wrapText="1"/>
    </xf>
    <xf numFmtId="176" fontId="28" fillId="0" borderId="3" xfId="8" applyNumberFormat="1" applyFont="1" applyBorder="1" applyAlignment="1">
      <alignment horizontal="center" vertical="center" wrapText="1"/>
    </xf>
    <xf numFmtId="0" fontId="28" fillId="0" borderId="3" xfId="8" applyFont="1" applyBorder="1" applyAlignment="1" applyProtection="1">
      <alignment horizontal="center" vertical="center" wrapText="1"/>
      <protection locked="0"/>
    </xf>
    <xf numFmtId="0" fontId="28" fillId="0" borderId="7" xfId="8" applyFont="1" applyBorder="1" applyAlignment="1">
      <alignment horizontal="center" vertical="center" wrapText="1"/>
    </xf>
    <xf numFmtId="0" fontId="28" fillId="0" borderId="3" xfId="8" applyFont="1" applyBorder="1" applyAlignment="1">
      <alignment horizontal="left" vertical="center" wrapText="1"/>
    </xf>
    <xf numFmtId="0" fontId="28" fillId="0" borderId="3" xfId="8" applyFont="1" applyBorder="1" applyAlignment="1">
      <alignment vertical="center" wrapText="1"/>
    </xf>
    <xf numFmtId="0" fontId="4" fillId="0" borderId="3" xfId="8" applyFont="1" applyBorder="1" applyAlignment="1">
      <alignment vertical="center" wrapText="1"/>
    </xf>
    <xf numFmtId="0" fontId="4" fillId="0" borderId="3" xfId="8" applyFont="1" applyBorder="1">
      <alignment vertical="center"/>
    </xf>
    <xf numFmtId="0" fontId="4" fillId="0" borderId="1" xfId="0" applyFont="1" applyBorder="1" applyAlignment="1">
      <alignment vertical="center"/>
    </xf>
    <xf numFmtId="0" fontId="4" fillId="0" borderId="10" xfId="0" applyFont="1" applyBorder="1" applyAlignment="1">
      <alignment vertical="center"/>
    </xf>
    <xf numFmtId="0" fontId="4" fillId="0" borderId="0" xfId="0" applyFont="1" applyAlignment="1">
      <alignment vertical="center"/>
    </xf>
    <xf numFmtId="0" fontId="31" fillId="0" borderId="0" xfId="0" applyFont="1" applyAlignment="1">
      <alignment vertical="center"/>
    </xf>
    <xf numFmtId="0" fontId="23" fillId="0" borderId="0" xfId="0" applyFont="1" applyAlignment="1">
      <alignment vertical="center"/>
    </xf>
    <xf numFmtId="0" fontId="4" fillId="0" borderId="1" xfId="0" applyFont="1" applyBorder="1" applyAlignment="1">
      <alignment horizontal="center" vertical="center"/>
    </xf>
    <xf numFmtId="179" fontId="28" fillId="0" borderId="2" xfId="8" applyNumberFormat="1" applyFont="1" applyBorder="1" applyAlignment="1">
      <alignment horizontal="center" vertical="center" wrapText="1"/>
    </xf>
    <xf numFmtId="0" fontId="4" fillId="0" borderId="2" xfId="8" applyFont="1" applyBorder="1" applyAlignment="1">
      <alignment horizontal="center" vertical="center" wrapText="1"/>
    </xf>
    <xf numFmtId="0" fontId="4" fillId="0" borderId="2" xfId="0" applyFont="1" applyBorder="1" applyAlignment="1">
      <alignment vertical="center"/>
    </xf>
    <xf numFmtId="0" fontId="23" fillId="0" borderId="1" xfId="0" applyFont="1" applyBorder="1" applyAlignment="1">
      <alignment vertical="center"/>
    </xf>
    <xf numFmtId="0" fontId="23" fillId="0" borderId="0" xfId="0" applyFont="1" applyBorder="1" applyAlignment="1">
      <alignment vertical="center"/>
    </xf>
    <xf numFmtId="0" fontId="4" fillId="0" borderId="3" xfId="0" applyFont="1" applyBorder="1" applyAlignment="1">
      <alignment vertical="center"/>
    </xf>
    <xf numFmtId="0" fontId="4" fillId="0" borderId="1" xfId="10" applyFont="1" applyBorder="1" applyAlignment="1">
      <alignment horizontal="center" vertical="center" wrapText="1"/>
    </xf>
    <xf numFmtId="0" fontId="46" fillId="0" borderId="1" xfId="10" applyFont="1" applyBorder="1" applyAlignment="1">
      <alignment horizontal="center" vertical="center" wrapText="1"/>
    </xf>
    <xf numFmtId="0" fontId="4" fillId="0" borderId="1" xfId="11" applyFont="1" applyBorder="1" applyAlignment="1">
      <alignment horizontal="center" vertical="center"/>
    </xf>
    <xf numFmtId="181" fontId="4" fillId="0" borderId="1" xfId="10" applyNumberFormat="1" applyFont="1" applyBorder="1" applyAlignment="1">
      <alignment horizontal="center" vertical="center" wrapText="1"/>
    </xf>
    <xf numFmtId="0" fontId="4" fillId="0" borderId="1" xfId="13" applyFont="1" applyBorder="1" applyAlignment="1">
      <alignment horizontal="center" vertical="center"/>
    </xf>
    <xf numFmtId="177" fontId="4" fillId="0" borderId="1" xfId="10" applyNumberFormat="1" applyFont="1" applyBorder="1" applyAlignment="1">
      <alignment horizontal="center" vertical="center" wrapText="1"/>
    </xf>
    <xf numFmtId="0" fontId="4" fillId="0" borderId="1" xfId="8" applyFont="1" applyBorder="1" applyAlignment="1">
      <alignment horizontal="center" vertical="center"/>
    </xf>
    <xf numFmtId="0" fontId="4" fillId="0" borderId="1" xfId="14" applyFont="1" applyBorder="1" applyAlignment="1">
      <alignment horizontal="center" vertical="center" wrapText="1"/>
    </xf>
    <xf numFmtId="0" fontId="4" fillId="0" borderId="10" xfId="8" applyFont="1" applyBorder="1">
      <alignment vertical="center"/>
    </xf>
    <xf numFmtId="0" fontId="4" fillId="0" borderId="0" xfId="8" applyFont="1">
      <alignment vertical="center"/>
    </xf>
    <xf numFmtId="0" fontId="4" fillId="0" borderId="0" xfId="8" applyFont="1" applyAlignment="1">
      <alignment horizontal="center" vertical="center"/>
    </xf>
    <xf numFmtId="0" fontId="31" fillId="0" borderId="0" xfId="8" applyFont="1">
      <alignment vertical="center"/>
    </xf>
    <xf numFmtId="0" fontId="23" fillId="0" borderId="0" xfId="8" applyFont="1">
      <alignment vertical="center"/>
    </xf>
    <xf numFmtId="179" fontId="4" fillId="0" borderId="1" xfId="8" applyNumberFormat="1" applyFont="1" applyBorder="1" applyAlignment="1">
      <alignment horizontal="center" vertical="center" wrapText="1"/>
    </xf>
    <xf numFmtId="0" fontId="31" fillId="0" borderId="1" xfId="0" applyFont="1" applyBorder="1" applyAlignment="1"/>
    <xf numFmtId="0" fontId="31" fillId="0" borderId="0" xfId="0" applyFont="1" applyAlignment="1">
      <alignment vertical="center" wrapText="1"/>
    </xf>
    <xf numFmtId="0" fontId="10" fillId="0" borderId="0" xfId="0" applyFont="1" applyAlignment="1"/>
    <xf numFmtId="0" fontId="10" fillId="0" borderId="0" xfId="0" applyFont="1" applyAlignment="1">
      <alignment vertical="center" wrapText="1"/>
    </xf>
    <xf numFmtId="181" fontId="28" fillId="0" borderId="1" xfId="8" applyNumberFormat="1" applyFont="1" applyBorder="1" applyAlignment="1">
      <alignment horizontal="center" vertical="center" wrapText="1"/>
    </xf>
    <xf numFmtId="181" fontId="4" fillId="0" borderId="1" xfId="8" applyNumberFormat="1" applyFont="1" applyBorder="1" applyAlignment="1">
      <alignment horizontal="center" vertical="center" wrapText="1"/>
    </xf>
    <xf numFmtId="0" fontId="4" fillId="0" borderId="1" xfId="0" applyFont="1" applyBorder="1" applyAlignment="1">
      <alignment horizontal="center"/>
    </xf>
    <xf numFmtId="181" fontId="4" fillId="0" borderId="1" xfId="0" applyNumberFormat="1" applyFont="1" applyBorder="1" applyAlignment="1">
      <alignment horizontal="center" vertical="center" wrapText="1"/>
    </xf>
    <xf numFmtId="181" fontId="4" fillId="0" borderId="1" xfId="0" applyNumberFormat="1" applyFont="1" applyBorder="1" applyAlignment="1">
      <alignment horizontal="center" vertical="center"/>
    </xf>
    <xf numFmtId="0" fontId="4" fillId="0" borderId="6" xfId="8" applyFont="1" applyBorder="1" applyAlignment="1">
      <alignment horizontal="center" vertical="center"/>
    </xf>
    <xf numFmtId="2" fontId="4" fillId="0" borderId="1" xfId="0" applyNumberFormat="1" applyFont="1" applyBorder="1" applyAlignment="1">
      <alignment horizontal="center" vertical="center" wrapText="1"/>
    </xf>
    <xf numFmtId="183" fontId="4" fillId="0" borderId="1" xfId="0" applyNumberFormat="1" applyFont="1" applyBorder="1" applyAlignment="1">
      <alignment horizontal="center" vertical="center" wrapText="1"/>
    </xf>
    <xf numFmtId="177" fontId="4" fillId="0" borderId="6"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23" fillId="0" borderId="0" xfId="0" applyFont="1" applyAlignment="1">
      <alignment horizontal="center" vertical="center" wrapText="1"/>
    </xf>
    <xf numFmtId="183" fontId="4" fillId="0" borderId="1" xfId="8" applyNumberFormat="1" applyFont="1" applyBorder="1" applyAlignment="1">
      <alignment horizontal="center" vertical="center" wrapText="1"/>
    </xf>
    <xf numFmtId="179" fontId="4" fillId="0" borderId="1" xfId="0" applyNumberFormat="1" applyFont="1" applyBorder="1" applyAlignment="1">
      <alignment horizontal="center" vertical="center" wrapText="1"/>
    </xf>
    <xf numFmtId="0" fontId="22" fillId="0" borderId="0" xfId="0" applyFont="1" applyAlignment="1">
      <alignment horizontal="center" vertical="center" wrapText="1"/>
    </xf>
    <xf numFmtId="0" fontId="44" fillId="0" borderId="1" xfId="0" applyFont="1" applyBorder="1" applyAlignment="1">
      <alignment horizontal="center" vertical="center" wrapText="1"/>
    </xf>
    <xf numFmtId="183" fontId="44" fillId="0" borderId="1" xfId="0" applyNumberFormat="1" applyFont="1" applyBorder="1" applyAlignment="1">
      <alignment horizontal="center" vertical="center" wrapText="1"/>
    </xf>
    <xf numFmtId="0" fontId="28" fillId="0" borderId="1" xfId="0" applyFont="1" applyBorder="1" applyAlignment="1">
      <alignment horizontal="center" vertical="center" wrapText="1"/>
    </xf>
    <xf numFmtId="1" fontId="4" fillId="0" borderId="1" xfId="0" applyNumberFormat="1" applyFont="1" applyBorder="1" applyAlignment="1">
      <alignment horizontal="center" vertical="center" wrapText="1"/>
    </xf>
    <xf numFmtId="0" fontId="28" fillId="0" borderId="6" xfId="0" applyFont="1" applyBorder="1" applyAlignment="1">
      <alignment horizontal="center" vertical="center" wrapText="1"/>
    </xf>
    <xf numFmtId="0" fontId="28" fillId="0" borderId="0" xfId="0" applyFont="1" applyAlignment="1">
      <alignment horizontal="center" vertical="center" wrapText="1"/>
    </xf>
    <xf numFmtId="0" fontId="28" fillId="0" borderId="1" xfId="8" applyFont="1" applyBorder="1" applyAlignment="1">
      <alignment horizontal="center" vertical="center"/>
    </xf>
    <xf numFmtId="0" fontId="21" fillId="0" borderId="0" xfId="0" applyFont="1" applyAlignment="1">
      <alignment horizontal="center" vertical="center" wrapText="1"/>
    </xf>
    <xf numFmtId="184" fontId="4" fillId="0" borderId="1" xfId="0" applyNumberFormat="1" applyFont="1" applyBorder="1" applyAlignment="1">
      <alignment horizontal="center" vertical="center"/>
    </xf>
    <xf numFmtId="178" fontId="4" fillId="0" borderId="1" xfId="0" applyNumberFormat="1" applyFont="1" applyBorder="1" applyAlignment="1">
      <alignment horizontal="center" vertical="center" wrapText="1"/>
    </xf>
    <xf numFmtId="0" fontId="23" fillId="0" borderId="6" xfId="0" applyFont="1" applyBorder="1" applyAlignment="1">
      <alignment vertical="center"/>
    </xf>
    <xf numFmtId="0" fontId="4" fillId="0" borderId="1" xfId="15" applyFont="1" applyBorder="1" applyAlignment="1">
      <alignment horizontal="center" vertical="center" wrapText="1"/>
    </xf>
    <xf numFmtId="177" fontId="4" fillId="0" borderId="1" xfId="15" applyNumberFormat="1" applyFont="1" applyBorder="1" applyAlignment="1">
      <alignment horizontal="center" vertical="center" wrapText="1"/>
    </xf>
    <xf numFmtId="0" fontId="4" fillId="0" borderId="1" xfId="16" applyFont="1" applyBorder="1" applyAlignment="1">
      <alignment horizontal="center" vertical="center" wrapText="1"/>
    </xf>
    <xf numFmtId="177" fontId="4" fillId="0" borderId="1" xfId="16" applyNumberFormat="1" applyFont="1" applyBorder="1" applyAlignment="1">
      <alignment horizontal="center" vertical="center" wrapText="1"/>
    </xf>
    <xf numFmtId="179" fontId="4" fillId="0" borderId="1" xfId="0" applyNumberFormat="1" applyFont="1" applyBorder="1" applyAlignment="1">
      <alignment horizontal="center" vertical="center"/>
    </xf>
    <xf numFmtId="0" fontId="4" fillId="0" borderId="10" xfId="0" applyFont="1" applyBorder="1" applyAlignment="1">
      <alignment horizontal="center" vertical="center"/>
    </xf>
    <xf numFmtId="0" fontId="23" fillId="0" borderId="0" xfId="0" applyFont="1" applyAlignment="1">
      <alignment horizontal="center" vertical="center"/>
    </xf>
    <xf numFmtId="0" fontId="4" fillId="0" borderId="1" xfId="9" applyFont="1" applyBorder="1" applyAlignment="1" applyProtection="1">
      <alignment horizontal="center" vertical="center" wrapText="1"/>
      <protection locked="0"/>
    </xf>
    <xf numFmtId="0" fontId="4" fillId="0" borderId="6" xfId="9" applyFont="1" applyBorder="1" applyAlignment="1">
      <alignment horizontal="center" vertical="center" wrapText="1"/>
    </xf>
    <xf numFmtId="176" fontId="4" fillId="0" borderId="1" xfId="8" applyNumberFormat="1" applyFont="1" applyBorder="1" applyAlignment="1">
      <alignment horizontal="center" vertical="center"/>
    </xf>
    <xf numFmtId="177" fontId="4" fillId="0" borderId="1" xfId="8" applyNumberFormat="1" applyFont="1" applyBorder="1" applyAlignment="1">
      <alignment horizontal="center" vertical="center"/>
    </xf>
    <xf numFmtId="0" fontId="4" fillId="0" borderId="1" xfId="8" applyFont="1" applyBorder="1" applyAlignment="1">
      <alignment horizontal="center" vertical="center" wrapText="1"/>
    </xf>
    <xf numFmtId="0" fontId="49" fillId="0" borderId="1" xfId="0" applyFont="1" applyFill="1" applyBorder="1" applyAlignment="1">
      <alignment horizontal="center" vertical="center" wrapText="1"/>
    </xf>
    <xf numFmtId="0" fontId="50" fillId="0" borderId="1" xfId="8" applyFont="1" applyFill="1" applyBorder="1" applyAlignment="1">
      <alignment horizontal="center" vertical="center" wrapText="1"/>
    </xf>
    <xf numFmtId="0" fontId="51" fillId="0" borderId="1" xfId="0" applyFont="1" applyFill="1" applyBorder="1" applyAlignment="1">
      <alignment horizontal="center" vertical="center" wrapText="1"/>
    </xf>
    <xf numFmtId="179" fontId="50" fillId="0" borderId="1" xfId="8" applyNumberFormat="1" applyFont="1" applyFill="1" applyBorder="1" applyAlignment="1">
      <alignment horizontal="center" vertical="center" wrapText="1"/>
    </xf>
    <xf numFmtId="178" fontId="50" fillId="0" borderId="1" xfId="8" applyNumberFormat="1" applyFont="1" applyFill="1" applyBorder="1" applyAlignment="1">
      <alignment horizontal="center" vertical="center" wrapText="1"/>
    </xf>
    <xf numFmtId="0" fontId="51" fillId="0" borderId="0" xfId="0" applyFont="1" applyFill="1" applyBorder="1" applyAlignment="1">
      <alignment horizontal="center" vertical="center" wrapText="1"/>
    </xf>
    <xf numFmtId="0" fontId="4" fillId="0" borderId="10" xfId="8" applyFont="1" applyBorder="1" applyAlignment="1">
      <alignment horizontal="center" vertical="center" wrapText="1"/>
    </xf>
    <xf numFmtId="0" fontId="4" fillId="0" borderId="0" xfId="8" applyFont="1" applyAlignment="1">
      <alignment horizontal="center" vertical="center" wrapText="1"/>
    </xf>
    <xf numFmtId="0" fontId="10" fillId="0" borderId="0" xfId="0" applyFont="1" applyAlignment="1">
      <alignment vertical="center"/>
    </xf>
    <xf numFmtId="0" fontId="10" fillId="0" borderId="0" xfId="8" applyFont="1">
      <alignment vertical="center"/>
    </xf>
    <xf numFmtId="0" fontId="52" fillId="0" borderId="1" xfId="8" applyFont="1" applyBorder="1" applyAlignment="1">
      <alignment horizontal="center" vertical="center" wrapText="1"/>
    </xf>
    <xf numFmtId="0" fontId="52" fillId="0" borderId="1" xfId="8" applyFont="1" applyBorder="1" applyAlignment="1">
      <alignment vertical="center" wrapText="1"/>
    </xf>
    <xf numFmtId="0" fontId="44" fillId="0" borderId="1" xfId="0" applyFont="1" applyBorder="1" applyAlignment="1">
      <alignment vertical="center"/>
    </xf>
    <xf numFmtId="0" fontId="44" fillId="0" borderId="0" xfId="0" applyFont="1" applyAlignment="1">
      <alignment vertical="center"/>
    </xf>
    <xf numFmtId="0" fontId="14" fillId="0" borderId="0" xfId="0" applyFont="1" applyAlignment="1">
      <alignment vertical="center"/>
    </xf>
    <xf numFmtId="184" fontId="4" fillId="0" borderId="1" xfId="0" applyNumberFormat="1" applyFont="1" applyBorder="1" applyAlignment="1">
      <alignment horizontal="center" vertical="center" wrapText="1"/>
    </xf>
    <xf numFmtId="185" fontId="4" fillId="0" borderId="1" xfId="0" applyNumberFormat="1" applyFont="1" applyBorder="1" applyAlignment="1">
      <alignment horizontal="center" vertical="center" wrapText="1"/>
    </xf>
    <xf numFmtId="186" fontId="4" fillId="0" borderId="1" xfId="14" applyNumberFormat="1" applyFont="1" applyBorder="1" applyAlignment="1">
      <alignment horizontal="center" vertical="center"/>
    </xf>
    <xf numFmtId="180" fontId="4" fillId="0" borderId="1" xfId="0" applyNumberFormat="1" applyFont="1" applyBorder="1" applyAlignment="1">
      <alignment horizontal="center" vertical="center" wrapText="1"/>
    </xf>
    <xf numFmtId="181" fontId="4" fillId="0" borderId="1" xfId="0" applyNumberFormat="1" applyFont="1" applyBorder="1" applyAlignment="1">
      <alignment horizontal="center" vertical="center" shrinkToFit="1"/>
    </xf>
    <xf numFmtId="179" fontId="4" fillId="0" borderId="1" xfId="0" applyNumberFormat="1" applyFont="1" applyBorder="1" applyAlignment="1">
      <alignment horizontal="center" vertical="center" shrinkToFit="1"/>
    </xf>
    <xf numFmtId="187" fontId="4" fillId="0" borderId="1" xfId="0" applyNumberFormat="1" applyFont="1" applyBorder="1" applyAlignment="1">
      <alignment horizontal="center" vertical="center" shrinkToFit="1"/>
    </xf>
    <xf numFmtId="0" fontId="4" fillId="0" borderId="0" xfId="8" applyFont="1" applyAlignment="1">
      <alignment vertical="center" wrapText="1"/>
    </xf>
    <xf numFmtId="0" fontId="23" fillId="0" borderId="0" xfId="8" applyFont="1" applyAlignment="1">
      <alignment vertical="center" wrapText="1"/>
    </xf>
    <xf numFmtId="0" fontId="4" fillId="0" borderId="1" xfId="8" applyFont="1" applyBorder="1" applyAlignment="1">
      <alignment horizontal="center" wrapText="1"/>
    </xf>
    <xf numFmtId="0" fontId="23" fillId="0" borderId="0" xfId="8" applyFont="1" applyAlignment="1">
      <alignment horizontal="center" vertical="center" wrapText="1"/>
    </xf>
    <xf numFmtId="0" fontId="4" fillId="0" borderId="1" xfId="17" applyFont="1" applyBorder="1" applyAlignment="1">
      <alignment horizontal="center" vertical="center" wrapText="1"/>
    </xf>
    <xf numFmtId="180" fontId="4" fillId="0" borderId="1" xfId="17" applyNumberFormat="1" applyFont="1" applyBorder="1" applyAlignment="1">
      <alignment horizontal="center" vertical="center" wrapText="1"/>
    </xf>
    <xf numFmtId="0" fontId="4" fillId="0" borderId="1" xfId="18" applyFont="1" applyBorder="1" applyAlignment="1">
      <alignment horizontal="center" vertical="center" wrapText="1"/>
    </xf>
    <xf numFmtId="0" fontId="4" fillId="0" borderId="1" xfId="19" applyFont="1" applyBorder="1" applyAlignment="1">
      <alignment horizontal="center" vertical="center" wrapText="1"/>
    </xf>
    <xf numFmtId="177" fontId="4" fillId="0" borderId="1" xfId="19" applyNumberFormat="1" applyFont="1" applyBorder="1" applyAlignment="1">
      <alignment horizontal="center" vertical="center" wrapText="1"/>
    </xf>
    <xf numFmtId="0" fontId="50" fillId="0" borderId="1" xfId="0" applyFont="1" applyFill="1" applyBorder="1" applyAlignment="1">
      <alignment horizontal="center" vertical="center" wrapText="1"/>
    </xf>
    <xf numFmtId="182" fontId="51" fillId="0" borderId="1" xfId="0" applyNumberFormat="1" applyFont="1" applyFill="1" applyBorder="1" applyAlignment="1">
      <alignment horizontal="center" vertical="center" wrapText="1"/>
    </xf>
    <xf numFmtId="0" fontId="31" fillId="0" borderId="1" xfId="0" applyFont="1" applyBorder="1" applyAlignment="1">
      <alignment vertical="center"/>
    </xf>
    <xf numFmtId="181" fontId="51" fillId="0" borderId="1" xfId="0" applyNumberFormat="1" applyFont="1" applyFill="1" applyBorder="1" applyAlignment="1">
      <alignment horizontal="center" vertical="center" wrapText="1"/>
    </xf>
    <xf numFmtId="177" fontId="51" fillId="0" borderId="1" xfId="0" applyNumberFormat="1" applyFont="1" applyFill="1" applyBorder="1" applyAlignment="1">
      <alignment horizontal="center" vertical="center" wrapText="1"/>
    </xf>
    <xf numFmtId="176" fontId="51" fillId="0" borderId="1" xfId="0" applyNumberFormat="1" applyFont="1" applyFill="1" applyBorder="1" applyAlignment="1">
      <alignment horizontal="center" vertical="center" wrapText="1"/>
    </xf>
    <xf numFmtId="179" fontId="50" fillId="0" borderId="1" xfId="0" applyNumberFormat="1" applyFont="1" applyFill="1" applyBorder="1" applyAlignment="1">
      <alignment horizontal="center" vertical="center" wrapText="1"/>
    </xf>
    <xf numFmtId="178" fontId="51" fillId="0" borderId="1" xfId="0" applyNumberFormat="1" applyFont="1" applyFill="1" applyBorder="1" applyAlignment="1">
      <alignment horizontal="center" vertical="center" wrapText="1"/>
    </xf>
    <xf numFmtId="0" fontId="51" fillId="0" borderId="1" xfId="0" applyFont="1" applyFill="1" applyBorder="1" applyAlignment="1" applyProtection="1">
      <alignment horizontal="center" vertical="center" wrapText="1"/>
      <protection locked="0"/>
    </xf>
    <xf numFmtId="0" fontId="51" fillId="0" borderId="1" xfId="0" applyFont="1" applyFill="1" applyBorder="1" applyAlignment="1">
      <alignment vertical="center" wrapText="1"/>
    </xf>
    <xf numFmtId="0" fontId="51" fillId="0" borderId="1" xfId="0" applyFont="1" applyFill="1" applyBorder="1" applyAlignment="1">
      <alignment vertical="center"/>
    </xf>
    <xf numFmtId="0" fontId="51" fillId="0" borderId="1" xfId="0" applyFont="1" applyFill="1" applyBorder="1" applyAlignment="1">
      <alignment horizontal="center" vertical="center"/>
    </xf>
    <xf numFmtId="188" fontId="4" fillId="0" borderId="1" xfId="8" applyNumberFormat="1" applyFont="1" applyBorder="1" applyAlignment="1">
      <alignment horizontal="center" vertical="center" wrapText="1"/>
    </xf>
    <xf numFmtId="182" fontId="4" fillId="0" borderId="6" xfId="8" applyNumberFormat="1" applyFont="1" applyBorder="1" applyAlignment="1">
      <alignment horizontal="center" vertical="center" wrapText="1"/>
    </xf>
    <xf numFmtId="0" fontId="4" fillId="0" borderId="1" xfId="20" applyFont="1" applyBorder="1" applyAlignment="1">
      <alignment horizontal="center" vertical="center" wrapText="1"/>
    </xf>
    <xf numFmtId="181" fontId="4" fillId="0" borderId="1" xfId="20" applyNumberFormat="1" applyFont="1" applyBorder="1" applyAlignment="1">
      <alignment horizontal="center" vertical="center" wrapText="1"/>
    </xf>
    <xf numFmtId="0" fontId="4" fillId="0" borderId="1" xfId="21" applyFont="1" applyBorder="1" applyAlignment="1">
      <alignment horizontal="center" vertical="center" wrapText="1"/>
    </xf>
    <xf numFmtId="179" fontId="4" fillId="0" borderId="1" xfId="20" applyNumberFormat="1" applyFont="1" applyBorder="1" applyAlignment="1">
      <alignment horizontal="center" vertical="center" wrapText="1"/>
    </xf>
    <xf numFmtId="0" fontId="4" fillId="0" borderId="1" xfId="22" applyFont="1" applyBorder="1" applyAlignment="1">
      <alignment horizontal="center" vertical="center"/>
    </xf>
    <xf numFmtId="0" fontId="28" fillId="0" borderId="1" xfId="21" applyFont="1" applyBorder="1" applyAlignment="1">
      <alignment horizontal="center" vertical="center" wrapText="1"/>
    </xf>
    <xf numFmtId="0" fontId="4" fillId="0" borderId="1" xfId="23" applyFont="1" applyBorder="1" applyAlignment="1">
      <alignment horizontal="center" vertical="center" wrapText="1"/>
    </xf>
    <xf numFmtId="181" fontId="4" fillId="0" borderId="1" xfId="23" applyNumberFormat="1" applyFont="1" applyBorder="1" applyAlignment="1">
      <alignment horizontal="center" vertical="center" wrapText="1"/>
    </xf>
    <xf numFmtId="0" fontId="4" fillId="0" borderId="1" xfId="21" applyFont="1" applyBorder="1" applyAlignment="1">
      <alignment horizontal="left" vertical="center" wrapText="1"/>
    </xf>
    <xf numFmtId="182" fontId="4" fillId="0" borderId="1" xfId="21" applyNumberFormat="1" applyFont="1" applyBorder="1" applyAlignment="1">
      <alignment horizontal="center" vertical="center" wrapText="1"/>
    </xf>
    <xf numFmtId="180" fontId="4" fillId="0" borderId="1" xfId="21" applyNumberFormat="1" applyFont="1" applyBorder="1" applyAlignment="1">
      <alignment horizontal="center" vertical="center" wrapText="1"/>
    </xf>
    <xf numFmtId="177" fontId="4" fillId="0" borderId="1" xfId="21" applyNumberFormat="1" applyFont="1" applyBorder="1" applyAlignment="1">
      <alignment horizontal="center" vertical="center" wrapText="1"/>
    </xf>
    <xf numFmtId="0" fontId="4" fillId="0" borderId="1" xfId="24" applyFont="1" applyBorder="1" applyAlignment="1">
      <alignment horizontal="center" vertical="center" wrapText="1"/>
    </xf>
    <xf numFmtId="181" fontId="4" fillId="0" borderId="1" xfId="24" applyNumberFormat="1" applyFont="1" applyBorder="1" applyAlignment="1">
      <alignment horizontal="center" vertical="center" wrapText="1"/>
    </xf>
    <xf numFmtId="0" fontId="4" fillId="0" borderId="1" xfId="25" applyFont="1" applyBorder="1" applyAlignment="1">
      <alignment horizontal="center" vertical="center" wrapText="1"/>
    </xf>
    <xf numFmtId="0" fontId="28" fillId="0" borderId="1" xfId="25" applyFont="1" applyBorder="1" applyAlignment="1">
      <alignment horizontal="center" vertical="center" wrapText="1"/>
    </xf>
    <xf numFmtId="177" fontId="4" fillId="0" borderId="1" xfId="25" applyNumberFormat="1" applyFont="1" applyBorder="1" applyAlignment="1">
      <alignment horizontal="center" vertical="center" wrapText="1"/>
    </xf>
    <xf numFmtId="0" fontId="4" fillId="0" borderId="1" xfId="26" applyFont="1" applyBorder="1" applyAlignment="1">
      <alignment horizontal="center" vertical="center" wrapText="1"/>
    </xf>
    <xf numFmtId="177" fontId="4" fillId="0" borderId="1" xfId="26" applyNumberFormat="1" applyFont="1" applyBorder="1" applyAlignment="1">
      <alignment horizontal="center" vertical="center" wrapText="1"/>
    </xf>
    <xf numFmtId="0" fontId="41" fillId="0" borderId="1" xfId="25" applyFont="1" applyBorder="1" applyAlignment="1">
      <alignment horizontal="center" vertical="center" wrapText="1"/>
    </xf>
    <xf numFmtId="0" fontId="31" fillId="0" borderId="1" xfId="0" applyFont="1" applyBorder="1" applyAlignment="1">
      <alignment horizontal="center" vertical="center"/>
    </xf>
    <xf numFmtId="0" fontId="4" fillId="0" borderId="1" xfId="27" applyFont="1" applyBorder="1" applyAlignment="1">
      <alignment horizontal="center" vertical="center" wrapText="1"/>
    </xf>
    <xf numFmtId="181" fontId="4" fillId="0" borderId="1" xfId="27" applyNumberFormat="1" applyFont="1" applyBorder="1" applyAlignment="1">
      <alignment horizontal="center" vertical="center" wrapText="1"/>
    </xf>
    <xf numFmtId="181" fontId="4" fillId="0" borderId="1" xfId="27" applyNumberFormat="1" applyFont="1" applyBorder="1" applyAlignment="1">
      <alignment horizontal="center" vertical="center"/>
    </xf>
    <xf numFmtId="0" fontId="4" fillId="0" borderId="1" xfId="28" applyFont="1" applyBorder="1" applyAlignment="1">
      <alignment horizontal="center" vertical="center" wrapText="1"/>
    </xf>
    <xf numFmtId="181" fontId="4" fillId="0" borderId="1" xfId="28" applyNumberFormat="1" applyFont="1" applyBorder="1" applyAlignment="1">
      <alignment horizontal="center" vertical="center" wrapText="1"/>
    </xf>
    <xf numFmtId="181" fontId="4" fillId="0" borderId="1" xfId="29" applyNumberFormat="1" applyFont="1" applyBorder="1" applyAlignment="1">
      <alignment horizontal="center" vertical="center" wrapText="1"/>
    </xf>
    <xf numFmtId="0" fontId="4" fillId="0" borderId="1" xfId="30" applyFont="1" applyBorder="1" applyAlignment="1">
      <alignment horizontal="center" vertical="center" wrapText="1"/>
    </xf>
    <xf numFmtId="177" fontId="4" fillId="0" borderId="1" xfId="30" applyNumberFormat="1" applyFont="1" applyBorder="1" applyAlignment="1">
      <alignment horizontal="center" vertical="center" wrapText="1"/>
    </xf>
    <xf numFmtId="0" fontId="23" fillId="0" borderId="1" xfId="25" applyFont="1" applyBorder="1" applyAlignment="1">
      <alignment horizontal="center" vertical="center" wrapText="1"/>
    </xf>
    <xf numFmtId="0" fontId="4" fillId="0" borderId="1" xfId="31" applyFont="1" applyBorder="1" applyAlignment="1">
      <alignment horizontal="center" vertical="center" wrapText="1"/>
    </xf>
    <xf numFmtId="181" fontId="4" fillId="0" borderId="1" xfId="31" applyNumberFormat="1" applyFont="1" applyBorder="1" applyAlignment="1">
      <alignment horizontal="center" vertical="center" wrapText="1"/>
    </xf>
    <xf numFmtId="181" fontId="4" fillId="0" borderId="1" xfId="31" applyNumberFormat="1" applyFont="1" applyBorder="1" applyAlignment="1">
      <alignment horizontal="center" vertical="center"/>
    </xf>
    <xf numFmtId="181" fontId="4" fillId="0" borderId="1" xfId="32" applyNumberFormat="1" applyFont="1" applyBorder="1" applyAlignment="1">
      <alignment horizontal="center" vertical="center" wrapText="1"/>
    </xf>
    <xf numFmtId="179" fontId="4" fillId="0" borderId="1" xfId="32" applyNumberFormat="1" applyFont="1" applyBorder="1" applyAlignment="1">
      <alignment horizontal="center" vertical="center" wrapText="1"/>
    </xf>
    <xf numFmtId="0" fontId="4" fillId="0" borderId="1" xfId="32" applyFont="1" applyBorder="1" applyAlignment="1">
      <alignment horizontal="center" vertical="center" wrapText="1"/>
    </xf>
    <xf numFmtId="189" fontId="4" fillId="0" borderId="1" xfId="32" applyNumberFormat="1" applyFont="1" applyBorder="1" applyAlignment="1">
      <alignment horizontal="center" vertical="center" wrapText="1"/>
    </xf>
    <xf numFmtId="178" fontId="4" fillId="0" borderId="1" xfId="32" applyNumberFormat="1" applyFont="1" applyBorder="1" applyAlignment="1">
      <alignment horizontal="center" vertical="center" wrapText="1"/>
    </xf>
    <xf numFmtId="0" fontId="4" fillId="0" borderId="1" xfId="33" applyFont="1" applyBorder="1" applyAlignment="1">
      <alignment horizontal="center" vertical="center"/>
    </xf>
    <xf numFmtId="0" fontId="4" fillId="0" borderId="6" xfId="25" applyFont="1" applyBorder="1" applyAlignment="1">
      <alignment horizontal="center" vertical="center" wrapText="1"/>
    </xf>
    <xf numFmtId="181" fontId="4" fillId="0" borderId="1" xfId="34" applyNumberFormat="1" applyFont="1" applyBorder="1" applyAlignment="1">
      <alignment horizontal="center" vertical="center"/>
    </xf>
    <xf numFmtId="0" fontId="4" fillId="0" borderId="1" xfId="35" applyFont="1" applyBorder="1" applyAlignment="1">
      <alignment horizontal="center" vertical="center" wrapText="1"/>
    </xf>
    <xf numFmtId="179" fontId="4" fillId="0" borderId="1" xfId="34" applyNumberFormat="1" applyFont="1" applyBorder="1" applyAlignment="1">
      <alignment horizontal="center" vertical="center"/>
    </xf>
    <xf numFmtId="178" fontId="4" fillId="0" borderId="1" xfId="34" applyNumberFormat="1" applyFont="1" applyBorder="1" applyAlignment="1">
      <alignment horizontal="center" vertical="center"/>
    </xf>
    <xf numFmtId="178" fontId="4" fillId="0" borderId="1" xfId="34" applyNumberFormat="1" applyFont="1" applyBorder="1" applyAlignment="1">
      <alignment horizontal="center" vertical="center" wrapText="1"/>
    </xf>
    <xf numFmtId="179" fontId="4" fillId="0" borderId="1" xfId="34" applyNumberFormat="1" applyFont="1" applyBorder="1" applyAlignment="1">
      <alignment horizontal="center" vertical="center" wrapText="1"/>
    </xf>
    <xf numFmtId="0" fontId="53" fillId="0" borderId="1" xfId="8" applyFont="1" applyBorder="1" applyAlignment="1">
      <alignment horizontal="center" vertical="center" wrapText="1"/>
    </xf>
    <xf numFmtId="0" fontId="4" fillId="0" borderId="2" xfId="8" applyFont="1" applyBorder="1" applyAlignment="1">
      <alignment horizontal="center" vertical="center"/>
    </xf>
    <xf numFmtId="0" fontId="22" fillId="0" borderId="2" xfId="0" applyFont="1" applyBorder="1" applyAlignment="1">
      <alignment vertical="center" wrapText="1"/>
    </xf>
    <xf numFmtId="0" fontId="22" fillId="0" borderId="0" xfId="0" applyFont="1" applyAlignment="1">
      <alignment vertical="center" wrapText="1"/>
    </xf>
    <xf numFmtId="0" fontId="4" fillId="0" borderId="7" xfId="8" applyFont="1" applyBorder="1" applyAlignment="1">
      <alignment horizontal="center" vertical="center"/>
    </xf>
    <xf numFmtId="0" fontId="4" fillId="0" borderId="3" xfId="8" applyFont="1" applyBorder="1" applyAlignment="1">
      <alignment horizontal="center" vertical="center"/>
    </xf>
    <xf numFmtId="0" fontId="4" fillId="0" borderId="8" xfId="8" applyFont="1" applyBorder="1" applyAlignment="1">
      <alignment horizontal="center" vertical="center"/>
    </xf>
    <xf numFmtId="0" fontId="4" fillId="0" borderId="3" xfId="0" applyFont="1" applyBorder="1" applyAlignment="1">
      <alignment horizontal="center" vertical="center" wrapText="1"/>
    </xf>
    <xf numFmtId="190" fontId="4" fillId="0" borderId="1" xfId="0" applyNumberFormat="1" applyFont="1" applyBorder="1" applyAlignment="1">
      <alignment horizontal="center" vertical="center" wrapText="1"/>
    </xf>
    <xf numFmtId="0" fontId="4" fillId="0" borderId="1" xfId="36" applyFont="1" applyBorder="1" applyAlignment="1">
      <alignment horizontal="center" vertical="center" wrapText="1"/>
    </xf>
    <xf numFmtId="191" fontId="4" fillId="0" borderId="1" xfId="8" applyNumberFormat="1" applyFont="1" applyBorder="1" applyAlignment="1">
      <alignment horizontal="center" vertical="center" wrapText="1"/>
    </xf>
    <xf numFmtId="182" fontId="4" fillId="0" borderId="1" xfId="37" applyNumberFormat="1" applyFont="1" applyBorder="1" applyAlignment="1">
      <alignment horizontal="center" vertical="center" wrapText="1"/>
    </xf>
    <xf numFmtId="0" fontId="31" fillId="0" borderId="0" xfId="0" applyFont="1" applyAlignment="1">
      <alignment horizontal="left"/>
    </xf>
    <xf numFmtId="177" fontId="31" fillId="0" borderId="0" xfId="0" applyNumberFormat="1" applyFont="1" applyAlignment="1"/>
    <xf numFmtId="0" fontId="10" fillId="0" borderId="0" xfId="0" applyFont="1" applyAlignment="1">
      <alignment wrapText="1"/>
    </xf>
    <xf numFmtId="0" fontId="31" fillId="0" borderId="0" xfId="0" applyFont="1" applyAlignment="1">
      <alignment horizontal="center"/>
    </xf>
    <xf numFmtId="192" fontId="28" fillId="0" borderId="1" xfId="8" applyNumberFormat="1" applyFont="1" applyBorder="1" applyAlignment="1">
      <alignment horizontal="center" vertical="center" wrapText="1"/>
    </xf>
    <xf numFmtId="192" fontId="4" fillId="0" borderId="1" xfId="0" applyNumberFormat="1" applyFont="1" applyBorder="1" applyAlignment="1">
      <alignment horizontal="center" vertical="center" wrapText="1"/>
    </xf>
    <xf numFmtId="0" fontId="55" fillId="0" borderId="1" xfId="8" applyFont="1" applyBorder="1" applyAlignment="1">
      <alignment horizontal="center" vertical="center" wrapText="1"/>
    </xf>
    <xf numFmtId="182" fontId="55" fillId="0" borderId="1" xfId="8" applyNumberFormat="1" applyFont="1" applyBorder="1" applyAlignment="1">
      <alignment horizontal="center" vertical="center" wrapText="1"/>
    </xf>
    <xf numFmtId="182" fontId="55" fillId="0" borderId="1" xfId="0" applyNumberFormat="1" applyFont="1" applyBorder="1" applyAlignment="1">
      <alignment horizontal="center" vertical="center" wrapText="1"/>
    </xf>
    <xf numFmtId="180" fontId="55" fillId="0" borderId="1" xfId="8" applyNumberFormat="1" applyFont="1" applyBorder="1" applyAlignment="1">
      <alignment horizontal="center" vertical="center" wrapText="1"/>
    </xf>
    <xf numFmtId="177" fontId="55" fillId="0" borderId="1" xfId="8" applyNumberFormat="1" applyFont="1" applyBorder="1" applyAlignment="1">
      <alignment horizontal="center" vertical="center" wrapText="1"/>
    </xf>
    <xf numFmtId="176" fontId="55" fillId="0" borderId="1" xfId="8" applyNumberFormat="1" applyFont="1" applyBorder="1" applyAlignment="1">
      <alignment horizontal="center" vertical="center" wrapText="1"/>
    </xf>
    <xf numFmtId="0" fontId="4" fillId="0" borderId="1" xfId="8" applyFont="1" applyFill="1" applyBorder="1" applyAlignment="1">
      <alignment horizontal="center" vertical="center" wrapText="1"/>
    </xf>
    <xf numFmtId="182" fontId="4" fillId="0" borderId="1" xfId="8" applyNumberFormat="1" applyFont="1" applyFill="1" applyBorder="1" applyAlignment="1">
      <alignment horizontal="center" vertical="center" wrapText="1"/>
    </xf>
    <xf numFmtId="182" fontId="4" fillId="0" borderId="1" xfId="0" applyNumberFormat="1" applyFont="1" applyFill="1" applyBorder="1" applyAlignment="1">
      <alignment horizontal="center" vertical="center" wrapText="1"/>
    </xf>
    <xf numFmtId="177" fontId="4" fillId="0" borderId="1" xfId="8" applyNumberFormat="1" applyFont="1" applyFill="1" applyBorder="1" applyAlignment="1">
      <alignment horizontal="center" vertical="center" wrapText="1"/>
    </xf>
    <xf numFmtId="176" fontId="4" fillId="0" borderId="1" xfId="8" applyNumberFormat="1" applyFont="1" applyFill="1" applyBorder="1" applyAlignment="1">
      <alignment horizontal="center" vertical="center" wrapText="1"/>
    </xf>
    <xf numFmtId="0" fontId="4" fillId="0" borderId="1" xfId="8" applyFont="1" applyFill="1" applyBorder="1" applyAlignment="1" applyProtection="1">
      <alignment horizontal="center" vertical="center" wrapText="1"/>
      <protection locked="0"/>
    </xf>
    <xf numFmtId="0" fontId="4" fillId="0" borderId="6" xfId="8" applyFont="1" applyFill="1" applyBorder="1" applyAlignment="1">
      <alignment horizontal="center" vertical="center" wrapText="1"/>
    </xf>
    <xf numFmtId="0" fontId="4" fillId="0" borderId="1" xfId="8" applyFont="1" applyFill="1" applyBorder="1" applyAlignment="1">
      <alignment horizontal="left" vertical="center" wrapText="1"/>
    </xf>
    <xf numFmtId="0" fontId="4" fillId="0" borderId="1" xfId="8" applyFont="1" applyFill="1" applyBorder="1" applyAlignment="1">
      <alignment vertical="center" wrapText="1"/>
    </xf>
    <xf numFmtId="0" fontId="4" fillId="0" borderId="1" xfId="8" applyFont="1" applyFill="1" applyBorder="1">
      <alignment vertical="center"/>
    </xf>
    <xf numFmtId="0" fontId="4" fillId="0" borderId="1" xfId="0" applyFont="1" applyFill="1" applyBorder="1" applyAlignment="1"/>
    <xf numFmtId="0" fontId="4" fillId="0" borderId="10" xfId="0" applyFont="1" applyFill="1" applyBorder="1" applyAlignment="1"/>
    <xf numFmtId="0" fontId="4" fillId="0" borderId="0" xfId="0" applyFont="1" applyFill="1" applyAlignment="1"/>
    <xf numFmtId="0" fontId="23" fillId="0" borderId="0" xfId="0" applyFont="1" applyFill="1" applyAlignment="1"/>
    <xf numFmtId="0" fontId="4" fillId="0" borderId="1" xfId="12" applyFont="1" applyBorder="1" applyAlignment="1">
      <alignment horizontal="center" vertical="center" wrapText="1"/>
    </xf>
    <xf numFmtId="192" fontId="4" fillId="0" borderId="1" xfId="8" applyNumberFormat="1" applyFont="1" applyBorder="1" applyAlignment="1">
      <alignment horizontal="center" vertical="center" wrapText="1"/>
    </xf>
    <xf numFmtId="0" fontId="55" fillId="0" borderId="1" xfId="0" applyFont="1" applyBorder="1" applyAlignment="1">
      <alignment horizontal="center" vertical="center"/>
    </xf>
    <xf numFmtId="0" fontId="55" fillId="0" borderId="1" xfId="19" applyFont="1" applyBorder="1" applyAlignment="1">
      <alignment horizontal="center" vertical="center" wrapText="1"/>
    </xf>
    <xf numFmtId="182" fontId="44" fillId="0" borderId="1" xfId="8" applyNumberFormat="1" applyFont="1" applyFill="1" applyBorder="1" applyAlignment="1">
      <alignment horizontal="center" vertical="center" wrapText="1"/>
    </xf>
    <xf numFmtId="0" fontId="4" fillId="0" borderId="0" xfId="0" applyFont="1" applyFill="1" applyAlignment="1">
      <alignment vertical="center"/>
    </xf>
    <xf numFmtId="0" fontId="23" fillId="0" borderId="0" xfId="0" applyFont="1" applyFill="1" applyAlignment="1">
      <alignment vertical="center"/>
    </xf>
    <xf numFmtId="0" fontId="44" fillId="0" borderId="1" xfId="8" applyFont="1" applyFill="1" applyBorder="1" applyAlignment="1">
      <alignment horizontal="center" vertical="center" wrapText="1"/>
    </xf>
    <xf numFmtId="177" fontId="44" fillId="0" borderId="1" xfId="8" applyNumberFormat="1" applyFont="1" applyFill="1" applyBorder="1" applyAlignment="1">
      <alignment horizontal="center" vertical="center" wrapText="1"/>
    </xf>
    <xf numFmtId="0" fontId="31" fillId="0" borderId="0" xfId="0" applyFont="1" applyAlignment="1">
      <alignment wrapText="1"/>
    </xf>
    <xf numFmtId="0" fontId="56" fillId="0" borderId="1" xfId="0" applyFont="1" applyBorder="1" applyAlignment="1">
      <alignment horizontal="right" vertical="center" wrapText="1"/>
    </xf>
    <xf numFmtId="49" fontId="23" fillId="0" borderId="0" xfId="0" applyNumberFormat="1" applyFont="1" applyFill="1" applyAlignment="1">
      <alignment horizontal="center" vertical="center" wrapText="1"/>
    </xf>
    <xf numFmtId="0" fontId="23" fillId="0" borderId="0" xfId="0" applyFont="1" applyFill="1" applyAlignment="1">
      <alignment horizontal="center" vertical="center" wrapText="1"/>
    </xf>
    <xf numFmtId="0" fontId="23" fillId="0" borderId="0"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4" xfId="0" applyFont="1" applyFill="1" applyBorder="1" applyAlignment="1">
      <alignment horizontal="center" vertical="center" wrapText="1"/>
    </xf>
    <xf numFmtId="14" fontId="23" fillId="0" borderId="4" xfId="0" applyNumberFormat="1" applyFont="1" applyFill="1" applyBorder="1" applyAlignment="1">
      <alignment horizontal="center" vertical="center" wrapText="1"/>
    </xf>
    <xf numFmtId="0" fontId="31" fillId="0" borderId="0" xfId="0" applyFont="1" applyFill="1" applyAlignment="1">
      <alignment horizontal="center" vertical="center" wrapText="1"/>
    </xf>
    <xf numFmtId="49" fontId="31" fillId="0" borderId="1"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49" fontId="30" fillId="0" borderId="1" xfId="0" applyNumberFormat="1" applyFont="1" applyFill="1" applyBorder="1" applyAlignment="1">
      <alignment horizontal="center" vertical="center" wrapText="1"/>
    </xf>
    <xf numFmtId="0" fontId="30" fillId="0" borderId="1" xfId="0" applyNumberFormat="1" applyFont="1" applyFill="1" applyBorder="1" applyAlignment="1">
      <alignment horizontal="center" vertical="center" wrapText="1"/>
    </xf>
    <xf numFmtId="0" fontId="30" fillId="0" borderId="0" xfId="0" applyFont="1" applyFill="1" applyAlignment="1">
      <alignment horizontal="center" vertical="center" wrapText="1"/>
    </xf>
    <xf numFmtId="0" fontId="23" fillId="0" borderId="1" xfId="0" applyFont="1" applyFill="1" applyBorder="1" applyAlignment="1">
      <alignment horizontal="center" vertical="center" wrapText="1"/>
    </xf>
    <xf numFmtId="0" fontId="31" fillId="0" borderId="1"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0" fontId="23" fillId="0" borderId="1" xfId="0" applyFont="1" applyBorder="1" applyAlignment="1">
      <alignment horizontal="center" vertical="center" wrapText="1"/>
    </xf>
    <xf numFmtId="176" fontId="23" fillId="0" borderId="1" xfId="0" applyNumberFormat="1" applyFont="1" applyBorder="1" applyAlignment="1">
      <alignment horizontal="center" vertical="center" wrapText="1"/>
    </xf>
    <xf numFmtId="0" fontId="23" fillId="0" borderId="1" xfId="0" applyNumberFormat="1" applyFont="1" applyFill="1" applyBorder="1" applyAlignment="1">
      <alignment horizontal="center" vertical="center" wrapText="1"/>
    </xf>
    <xf numFmtId="0" fontId="31" fillId="0" borderId="0" xfId="0" applyFont="1" applyFill="1" applyBorder="1" applyAlignment="1">
      <alignment horizontal="center" vertical="center" wrapText="1"/>
    </xf>
    <xf numFmtId="49" fontId="31" fillId="0" borderId="0" xfId="0" applyNumberFormat="1" applyFont="1" applyFill="1" applyBorder="1" applyAlignment="1">
      <alignment horizontal="center" vertical="center" wrapText="1"/>
    </xf>
    <xf numFmtId="0" fontId="31" fillId="0" borderId="0"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49" fontId="23" fillId="0" borderId="0" xfId="0" applyNumberFormat="1" applyFont="1" applyFill="1" applyBorder="1" applyAlignment="1">
      <alignment horizontal="center" vertical="center" wrapText="1"/>
    </xf>
    <xf numFmtId="0" fontId="28" fillId="0" borderId="1" xfId="8" applyFont="1" applyBorder="1" applyAlignment="1">
      <alignment horizontal="left" vertical="center" wrapText="1"/>
    </xf>
    <xf numFmtId="0" fontId="44" fillId="3" borderId="1" xfId="8" applyFont="1" applyFill="1" applyBorder="1" applyAlignment="1">
      <alignment horizontal="center" vertical="center" wrapText="1"/>
    </xf>
    <xf numFmtId="0" fontId="28" fillId="0" borderId="2" xfId="8" applyFont="1" applyBorder="1" applyAlignment="1">
      <alignment horizontal="left" vertical="center" wrapText="1"/>
    </xf>
    <xf numFmtId="0" fontId="28" fillId="0" borderId="1" xfId="8" applyFont="1" applyBorder="1" applyAlignment="1">
      <alignment horizontal="center" vertical="center" wrapText="1"/>
    </xf>
    <xf numFmtId="0" fontId="6" fillId="0" borderId="0" xfId="0" applyFont="1" applyAlignment="1">
      <alignment horizontal="left" vertical="center"/>
    </xf>
    <xf numFmtId="0" fontId="4" fillId="0" borderId="1" xfId="8" applyFont="1" applyBorder="1" applyAlignment="1">
      <alignment horizontal="center" vertical="center"/>
    </xf>
    <xf numFmtId="0" fontId="39" fillId="0" borderId="4" xfId="8" applyFont="1" applyBorder="1" applyAlignment="1">
      <alignment horizontal="center" vertical="center" wrapText="1"/>
    </xf>
    <xf numFmtId="0" fontId="42" fillId="0" borderId="1" xfId="8" applyFont="1" applyBorder="1" applyAlignment="1">
      <alignment horizontal="center" vertical="center" wrapText="1"/>
    </xf>
    <xf numFmtId="180" fontId="42" fillId="0" borderId="1" xfId="8" applyNumberFormat="1" applyFont="1" applyBorder="1" applyAlignment="1">
      <alignment horizontal="center" vertical="center" wrapText="1"/>
    </xf>
    <xf numFmtId="0" fontId="23" fillId="0" borderId="1" xfId="8" applyFont="1" applyBorder="1" applyAlignment="1">
      <alignment horizontal="center" vertical="center" wrapText="1"/>
    </xf>
    <xf numFmtId="0" fontId="42" fillId="0" borderId="1" xfId="8" applyFont="1" applyBorder="1" applyAlignment="1" applyProtection="1">
      <alignment horizontal="center" vertical="center" wrapText="1"/>
      <protection locked="0"/>
    </xf>
    <xf numFmtId="0" fontId="42" fillId="0" borderId="6" xfId="8" applyFont="1" applyBorder="1" applyAlignment="1">
      <alignment horizontal="center" vertical="center" wrapText="1"/>
    </xf>
    <xf numFmtId="0" fontId="42" fillId="0" borderId="8" xfId="8" applyFont="1" applyBorder="1" applyAlignment="1">
      <alignment horizontal="center" vertical="center" wrapText="1"/>
    </xf>
    <xf numFmtId="0" fontId="42" fillId="0" borderId="9" xfId="8" applyFont="1" applyBorder="1" applyAlignment="1">
      <alignment horizontal="center" vertical="center" wrapText="1"/>
    </xf>
    <xf numFmtId="0" fontId="42" fillId="0" borderId="7" xfId="8" applyFont="1" applyBorder="1" applyAlignment="1">
      <alignment horizontal="center" vertical="center" wrapText="1"/>
    </xf>
    <xf numFmtId="176" fontId="42" fillId="0" borderId="1" xfId="8" applyNumberFormat="1" applyFont="1" applyBorder="1" applyAlignment="1">
      <alignment horizontal="center" vertical="center" wrapText="1"/>
    </xf>
    <xf numFmtId="177" fontId="42" fillId="0" borderId="1" xfId="8" applyNumberFormat="1" applyFont="1" applyBorder="1" applyAlignment="1">
      <alignment horizontal="center" vertical="center" wrapText="1"/>
    </xf>
    <xf numFmtId="0" fontId="31" fillId="0" borderId="0" xfId="0" applyFont="1" applyAlignment="1">
      <alignment horizontal="center" wrapText="1"/>
    </xf>
    <xf numFmtId="182" fontId="42" fillId="0" borderId="1" xfId="8" applyNumberFormat="1" applyFont="1" applyBorder="1" applyAlignment="1">
      <alignment horizontal="center" vertical="center" wrapText="1"/>
    </xf>
    <xf numFmtId="0" fontId="10" fillId="0" borderId="1" xfId="8" applyFont="1" applyBorder="1" applyAlignment="1">
      <alignment horizontal="center" vertical="center" wrapText="1"/>
    </xf>
    <xf numFmtId="0" fontId="10" fillId="0" borderId="1" xfId="8" applyFont="1" applyBorder="1" applyAlignment="1">
      <alignment horizontal="center" vertical="center"/>
    </xf>
    <xf numFmtId="178" fontId="41" fillId="0" borderId="1" xfId="8" applyNumberFormat="1" applyFont="1" applyBorder="1" applyAlignment="1">
      <alignment horizontal="center" vertical="center" wrapText="1"/>
    </xf>
    <xf numFmtId="178" fontId="43" fillId="0" borderId="1" xfId="8" applyNumberFormat="1" applyFont="1" applyBorder="1" applyAlignment="1">
      <alignment horizontal="center" vertical="center" wrapText="1"/>
    </xf>
    <xf numFmtId="0" fontId="31" fillId="0" borderId="1" xfId="0" applyFont="1" applyBorder="1" applyAlignment="1">
      <alignment horizontal="center" vertical="center" wrapText="1"/>
    </xf>
    <xf numFmtId="0" fontId="31" fillId="0" borderId="0" xfId="0" applyFont="1" applyAlignment="1">
      <alignment horizontal="center" vertical="center" wrapText="1"/>
    </xf>
    <xf numFmtId="177" fontId="23" fillId="0" borderId="1" xfId="8" applyNumberFormat="1" applyFont="1" applyBorder="1" applyAlignment="1">
      <alignment horizontal="center" vertical="center" wrapText="1"/>
    </xf>
    <xf numFmtId="0" fontId="23" fillId="0" borderId="1" xfId="9" applyBorder="1" applyAlignment="1">
      <alignment horizontal="center" vertical="center" wrapText="1"/>
    </xf>
    <xf numFmtId="0" fontId="28" fillId="0" borderId="3" xfId="8" applyFont="1" applyBorder="1" applyAlignment="1">
      <alignment horizontal="left" vertical="center" wrapText="1"/>
    </xf>
    <xf numFmtId="0" fontId="4" fillId="0" borderId="1" xfId="8" applyFont="1" applyBorder="1" applyAlignment="1">
      <alignment horizontal="center" vertical="center" wrapText="1"/>
    </xf>
    <xf numFmtId="0" fontId="29" fillId="0" borderId="0" xfId="0" applyFont="1" applyBorder="1" applyAlignment="1">
      <alignment horizontal="center" vertical="center" wrapText="1"/>
    </xf>
    <xf numFmtId="0" fontId="0" fillId="0" borderId="4" xfId="0" applyFont="1" applyBorder="1" applyAlignment="1">
      <alignment horizontal="right"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56" fillId="0" borderId="1" xfId="0" applyFont="1" applyBorder="1" applyAlignment="1">
      <alignment horizontal="center" vertical="center" wrapText="1"/>
    </xf>
    <xf numFmtId="177" fontId="30" fillId="0" borderId="2" xfId="0" applyNumberFormat="1" applyFont="1" applyBorder="1" applyAlignment="1">
      <alignment horizontal="center" vertical="center" wrapText="1"/>
    </xf>
    <xf numFmtId="177" fontId="30" fillId="0" borderId="11" xfId="0" applyNumberFormat="1" applyFont="1" applyBorder="1" applyAlignment="1">
      <alignment horizontal="center" vertical="center" wrapText="1"/>
    </xf>
    <xf numFmtId="177" fontId="30" fillId="0" borderId="3" xfId="0" applyNumberFormat="1" applyFont="1" applyBorder="1" applyAlignment="1">
      <alignment horizontal="center" vertical="center" wrapText="1"/>
    </xf>
    <xf numFmtId="0" fontId="36" fillId="0" borderId="5"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2" fillId="0" borderId="0" xfId="0" applyFont="1" applyFill="1" applyAlignment="1">
      <alignment horizontal="center" vertical="center"/>
    </xf>
    <xf numFmtId="0" fontId="34" fillId="0" borderId="1" xfId="0" applyFont="1" applyFill="1" applyBorder="1" applyAlignment="1">
      <alignment horizontal="center" vertical="center" wrapText="1"/>
    </xf>
    <xf numFmtId="179" fontId="34" fillId="0" borderId="1" xfId="0"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0" fontId="9" fillId="0" borderId="4" xfId="0" applyFont="1" applyBorder="1" applyAlignment="1">
      <alignment horizontal="center" vertical="center"/>
    </xf>
    <xf numFmtId="0" fontId="10" fillId="2" borderId="1"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12" fillId="2" borderId="0" xfId="0" applyFont="1" applyFill="1" applyAlignment="1">
      <alignment horizontal="center" vertical="center" wrapText="1"/>
    </xf>
    <xf numFmtId="178" fontId="22" fillId="2" borderId="1" xfId="0" applyNumberFormat="1" applyFont="1" applyFill="1" applyBorder="1" applyAlignment="1">
      <alignment horizontal="center" vertical="center" wrapText="1"/>
    </xf>
    <xf numFmtId="0" fontId="6" fillId="2" borderId="0" xfId="0" applyFont="1" applyFill="1" applyAlignment="1">
      <alignment horizontal="left" vertical="center"/>
    </xf>
    <xf numFmtId="0" fontId="27" fillId="2" borderId="0" xfId="0" applyFont="1" applyFill="1" applyBorder="1" applyAlignment="1">
      <alignment horizontal="center" vertical="center"/>
    </xf>
    <xf numFmtId="0" fontId="22" fillId="2" borderId="1" xfId="0" applyFont="1" applyFill="1" applyBorder="1" applyAlignment="1">
      <alignment horizontal="center" vertical="center" wrapText="1"/>
    </xf>
    <xf numFmtId="176" fontId="22" fillId="2" borderId="1" xfId="0" applyNumberFormat="1" applyFont="1" applyFill="1" applyBorder="1" applyAlignment="1">
      <alignment horizontal="center" vertical="center" wrapText="1"/>
    </xf>
    <xf numFmtId="177" fontId="22" fillId="2" borderId="1" xfId="0" applyNumberFormat="1" applyFont="1" applyFill="1" applyBorder="1" applyAlignment="1">
      <alignment horizontal="center" vertical="center" wrapText="1"/>
    </xf>
    <xf numFmtId="0" fontId="31" fillId="0" borderId="0"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1" xfId="0" applyNumberFormat="1" applyFont="1" applyFill="1" applyBorder="1" applyAlignment="1">
      <alignment horizontal="center" vertical="center" wrapText="1"/>
    </xf>
  </cellXfs>
  <cellStyles count="38">
    <cellStyle name="常规" xfId="0" builtinId="0"/>
    <cellStyle name="常规 11" xfId="1"/>
    <cellStyle name="常规 11 2 2" xfId="4"/>
    <cellStyle name="常规 11 2 5" xfId="6"/>
    <cellStyle name="常规 12 2 3 4 2 2 4" xfId="3"/>
    <cellStyle name="常规 12 2 3 4 2 2 5" xfId="5"/>
    <cellStyle name="常规 12 2 3 4 5" xfId="7"/>
    <cellStyle name="常规 13 2" xfId="9"/>
    <cellStyle name="常规 2" xfId="8"/>
    <cellStyle name="常规 2 2" xfId="37"/>
    <cellStyle name="常规 2 40" xfId="21"/>
    <cellStyle name="常规 2 43" xfId="25"/>
    <cellStyle name="常规 2 45 2" xfId="35"/>
    <cellStyle name="常规 2 49" xfId="26"/>
    <cellStyle name="常规 2 50" xfId="30"/>
    <cellStyle name="常规 2_2017年全省灾毁重建建议大中修计划汇总(9.9）-jhc" xfId="15"/>
    <cellStyle name="常规 29" xfId="2"/>
    <cellStyle name="常规 29 3" xfId="20"/>
    <cellStyle name="常规 32 2" xfId="23"/>
    <cellStyle name="常规 35 2" xfId="24"/>
    <cellStyle name="常规 36" xfId="22"/>
    <cellStyle name="常规 36 2" xfId="27"/>
    <cellStyle name="常规 38" xfId="28"/>
    <cellStyle name="常规 42 2" xfId="34"/>
    <cellStyle name="常规 43 2" xfId="29"/>
    <cellStyle name="常规 44 2" xfId="32"/>
    <cellStyle name="常规 45 2" xfId="31"/>
    <cellStyle name="常规 50" xfId="33"/>
    <cellStyle name="常规 53" xfId="17"/>
    <cellStyle name="常规 54" xfId="18"/>
    <cellStyle name="常规 55" xfId="19"/>
    <cellStyle name="常规 60" xfId="10"/>
    <cellStyle name="常规 64" xfId="11"/>
    <cellStyle name="常规 66" xfId="12"/>
    <cellStyle name="常规 67" xfId="13"/>
    <cellStyle name="常规_“十三五”国省干线公路大中修项目库项目情况摸底明细表6.7 (1)" xfId="36"/>
    <cellStyle name="常规_2017年全省灾毁重建建议大中修计划汇总(9.9）-jhc" xfId="16"/>
    <cellStyle name="常规_K01" xfId="14"/>
  </cellStyles>
  <dxfs count="32">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76200" cy="219075"/>
    <xdr:sp macro="" textlink="">
      <xdr:nvSpPr>
        <xdr:cNvPr id="2" name="Text Box 19"/>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3" name="Text Box 20"/>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4" name="Text Box 21"/>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5" name="Text Box 22"/>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6" name="Text Box 23"/>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7" name="Text Box 24"/>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8" name="Text Box 61"/>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9" name="Text Box 62"/>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10" name="Text Box 63"/>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11" name="Text Box 64"/>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12" name="Text Box 65"/>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13" name="Text Box 66"/>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14" name="Text Box 19"/>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15" name="Text Box 20"/>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16" name="Text Box 21"/>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17" name="Text Box 22"/>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18" name="Text Box 23"/>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19" name="Text Box 24"/>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0" name="Text Box 61"/>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1" name="Text Box 62"/>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2" name="Text Box 63"/>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3" name="Text Box 64"/>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4" name="Text Box 65"/>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5" name="Text Box 66"/>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6" name="Text Box 19"/>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7" name="Text Box 20"/>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8" name="Text Box 21"/>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9" name="Text Box 22"/>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30" name="Text Box 23"/>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31" name="Text Box 24"/>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32" name="Text Box 61"/>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33" name="Text Box 62"/>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34" name="Text Box 63"/>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35" name="Text Box 64"/>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36" name="Text Box 65"/>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37" name="Text Box 66"/>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38" name="Text Box 19"/>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39" name="Text Box 20"/>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40" name="Text Box 21"/>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41" name="Text Box 22"/>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42" name="Text Box 23"/>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43" name="Text Box 24"/>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44" name="Text Box 61"/>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45" name="Text Box 62"/>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46" name="Text Box 63"/>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47" name="Text Box 64"/>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48" name="Text Box 65"/>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49" name="Text Box 66"/>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50" name="Text Box 19"/>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51" name="Text Box 20"/>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52" name="Text Box 21"/>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53" name="Text Box 22"/>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54" name="Text Box 23"/>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55" name="Text Box 24"/>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56" name="Text Box 61"/>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57" name="Text Box 62"/>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58" name="Text Box 63"/>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59" name="Text Box 64"/>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60" name="Text Box 65"/>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61" name="Text Box 66"/>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62" name="Text Box 19"/>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63" name="Text Box 20"/>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64" name="Text Box 21"/>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65" name="Text Box 22"/>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66" name="Text Box 23"/>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67" name="Text Box 24"/>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68" name="Text Box 61"/>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69" name="Text Box 62"/>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70" name="Text Box 63"/>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71" name="Text Box 64"/>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72" name="Text Box 65"/>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73" name="Text Box 66"/>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74" name="Text Box 19"/>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75" name="Text Box 20"/>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76" name="Text Box 21"/>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77" name="Text Box 22"/>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78" name="Text Box 23"/>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79" name="Text Box 24"/>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80" name="Text Box 61"/>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81" name="Text Box 62"/>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82" name="Text Box 63"/>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83" name="Text Box 64"/>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84" name="Text Box 65"/>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85" name="Text Box 66"/>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86" name="Text Box 19"/>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87" name="Text Box 20"/>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88" name="Text Box 21"/>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89" name="Text Box 22"/>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90" name="Text Box 23"/>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91" name="Text Box 24"/>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92" name="Text Box 61"/>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93" name="Text Box 62"/>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94" name="Text Box 63"/>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95" name="Text Box 64"/>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96" name="Text Box 65"/>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97" name="Text Box 66"/>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98" name="Text Box 19"/>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99" name="Text Box 20"/>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100" name="Text Box 21"/>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101" name="Text Box 22"/>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102" name="Text Box 23"/>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103" name="Text Box 24"/>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104" name="Text Box 61"/>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105" name="Text Box 62"/>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106" name="Text Box 63"/>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107" name="Text Box 64"/>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108" name="Text Box 65"/>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109" name="Text Box 66"/>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110" name="Text Box 19"/>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111" name="Text Box 20"/>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112" name="Text Box 21"/>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113" name="Text Box 22"/>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114" name="Text Box 23"/>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115" name="Text Box 24"/>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116" name="Text Box 61"/>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117" name="Text Box 62"/>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118" name="Text Box 63"/>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119" name="Text Box 64"/>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120" name="Text Box 65"/>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121" name="Text Box 66"/>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191</xdr:row>
      <xdr:rowOff>0</xdr:rowOff>
    </xdr:from>
    <xdr:ext cx="76200" cy="646339"/>
    <xdr:sp macro="" textlink="">
      <xdr:nvSpPr>
        <xdr:cNvPr id="122" name="Text Box 19"/>
        <xdr:cNvSpPr txBox="1">
          <a:spLocks noChangeArrowheads="1"/>
        </xdr:cNvSpPr>
      </xdr:nvSpPr>
      <xdr:spPr>
        <a:xfrm>
          <a:off x="1447800" y="824769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191</xdr:row>
      <xdr:rowOff>0</xdr:rowOff>
    </xdr:from>
    <xdr:ext cx="76200" cy="646339"/>
    <xdr:sp macro="" textlink="">
      <xdr:nvSpPr>
        <xdr:cNvPr id="123" name="Text Box 20"/>
        <xdr:cNvSpPr txBox="1">
          <a:spLocks noChangeArrowheads="1"/>
        </xdr:cNvSpPr>
      </xdr:nvSpPr>
      <xdr:spPr>
        <a:xfrm>
          <a:off x="1447800" y="824769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191</xdr:row>
      <xdr:rowOff>0</xdr:rowOff>
    </xdr:from>
    <xdr:ext cx="76200" cy="646339"/>
    <xdr:sp macro="" textlink="">
      <xdr:nvSpPr>
        <xdr:cNvPr id="124" name="Text Box 21"/>
        <xdr:cNvSpPr txBox="1">
          <a:spLocks noChangeArrowheads="1"/>
        </xdr:cNvSpPr>
      </xdr:nvSpPr>
      <xdr:spPr>
        <a:xfrm>
          <a:off x="1447800" y="824769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191</xdr:row>
      <xdr:rowOff>0</xdr:rowOff>
    </xdr:from>
    <xdr:ext cx="76200" cy="646339"/>
    <xdr:sp macro="" textlink="">
      <xdr:nvSpPr>
        <xdr:cNvPr id="125" name="Text Box 22"/>
        <xdr:cNvSpPr txBox="1">
          <a:spLocks noChangeArrowheads="1"/>
        </xdr:cNvSpPr>
      </xdr:nvSpPr>
      <xdr:spPr>
        <a:xfrm>
          <a:off x="1447800" y="824769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191</xdr:row>
      <xdr:rowOff>0</xdr:rowOff>
    </xdr:from>
    <xdr:ext cx="76200" cy="646339"/>
    <xdr:sp macro="" textlink="">
      <xdr:nvSpPr>
        <xdr:cNvPr id="126" name="Text Box 23"/>
        <xdr:cNvSpPr txBox="1">
          <a:spLocks noChangeArrowheads="1"/>
        </xdr:cNvSpPr>
      </xdr:nvSpPr>
      <xdr:spPr>
        <a:xfrm>
          <a:off x="1447800" y="824769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191</xdr:row>
      <xdr:rowOff>0</xdr:rowOff>
    </xdr:from>
    <xdr:ext cx="76200" cy="646339"/>
    <xdr:sp macro="" textlink="">
      <xdr:nvSpPr>
        <xdr:cNvPr id="127" name="Text Box 24"/>
        <xdr:cNvSpPr txBox="1">
          <a:spLocks noChangeArrowheads="1"/>
        </xdr:cNvSpPr>
      </xdr:nvSpPr>
      <xdr:spPr>
        <a:xfrm>
          <a:off x="1447800" y="824769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191</xdr:row>
      <xdr:rowOff>0</xdr:rowOff>
    </xdr:from>
    <xdr:ext cx="76200" cy="646339"/>
    <xdr:sp macro="" textlink="">
      <xdr:nvSpPr>
        <xdr:cNvPr id="128" name="Text Box 61"/>
        <xdr:cNvSpPr txBox="1">
          <a:spLocks noChangeArrowheads="1"/>
        </xdr:cNvSpPr>
      </xdr:nvSpPr>
      <xdr:spPr>
        <a:xfrm>
          <a:off x="1447800" y="824769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191</xdr:row>
      <xdr:rowOff>0</xdr:rowOff>
    </xdr:from>
    <xdr:ext cx="76200" cy="646339"/>
    <xdr:sp macro="" textlink="">
      <xdr:nvSpPr>
        <xdr:cNvPr id="129" name="Text Box 62"/>
        <xdr:cNvSpPr txBox="1">
          <a:spLocks noChangeArrowheads="1"/>
        </xdr:cNvSpPr>
      </xdr:nvSpPr>
      <xdr:spPr>
        <a:xfrm>
          <a:off x="1447800" y="824769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191</xdr:row>
      <xdr:rowOff>0</xdr:rowOff>
    </xdr:from>
    <xdr:ext cx="76200" cy="646339"/>
    <xdr:sp macro="" textlink="">
      <xdr:nvSpPr>
        <xdr:cNvPr id="130" name="Text Box 63"/>
        <xdr:cNvSpPr txBox="1">
          <a:spLocks noChangeArrowheads="1"/>
        </xdr:cNvSpPr>
      </xdr:nvSpPr>
      <xdr:spPr>
        <a:xfrm>
          <a:off x="1447800" y="824769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191</xdr:row>
      <xdr:rowOff>0</xdr:rowOff>
    </xdr:from>
    <xdr:ext cx="76200" cy="646339"/>
    <xdr:sp macro="" textlink="">
      <xdr:nvSpPr>
        <xdr:cNvPr id="131" name="Text Box 64"/>
        <xdr:cNvSpPr txBox="1">
          <a:spLocks noChangeArrowheads="1"/>
        </xdr:cNvSpPr>
      </xdr:nvSpPr>
      <xdr:spPr>
        <a:xfrm>
          <a:off x="1447800" y="824769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191</xdr:row>
      <xdr:rowOff>0</xdr:rowOff>
    </xdr:from>
    <xdr:ext cx="76200" cy="646339"/>
    <xdr:sp macro="" textlink="">
      <xdr:nvSpPr>
        <xdr:cNvPr id="132" name="Text Box 65"/>
        <xdr:cNvSpPr txBox="1">
          <a:spLocks noChangeArrowheads="1"/>
        </xdr:cNvSpPr>
      </xdr:nvSpPr>
      <xdr:spPr>
        <a:xfrm>
          <a:off x="1447800" y="824769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191</xdr:row>
      <xdr:rowOff>0</xdr:rowOff>
    </xdr:from>
    <xdr:ext cx="76200" cy="646339"/>
    <xdr:sp macro="" textlink="">
      <xdr:nvSpPr>
        <xdr:cNvPr id="133" name="Text Box 19"/>
        <xdr:cNvSpPr txBox="1">
          <a:spLocks noChangeArrowheads="1"/>
        </xdr:cNvSpPr>
      </xdr:nvSpPr>
      <xdr:spPr>
        <a:xfrm>
          <a:off x="3171825" y="824769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191</xdr:row>
      <xdr:rowOff>0</xdr:rowOff>
    </xdr:from>
    <xdr:ext cx="76200" cy="646339"/>
    <xdr:sp macro="" textlink="">
      <xdr:nvSpPr>
        <xdr:cNvPr id="134" name="Text Box 20"/>
        <xdr:cNvSpPr txBox="1">
          <a:spLocks noChangeArrowheads="1"/>
        </xdr:cNvSpPr>
      </xdr:nvSpPr>
      <xdr:spPr>
        <a:xfrm>
          <a:off x="3171825" y="824769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191</xdr:row>
      <xdr:rowOff>0</xdr:rowOff>
    </xdr:from>
    <xdr:ext cx="76200" cy="646339"/>
    <xdr:sp macro="" textlink="">
      <xdr:nvSpPr>
        <xdr:cNvPr id="135" name="Text Box 21"/>
        <xdr:cNvSpPr txBox="1">
          <a:spLocks noChangeArrowheads="1"/>
        </xdr:cNvSpPr>
      </xdr:nvSpPr>
      <xdr:spPr>
        <a:xfrm>
          <a:off x="3171825" y="824769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191</xdr:row>
      <xdr:rowOff>0</xdr:rowOff>
    </xdr:from>
    <xdr:ext cx="76200" cy="646339"/>
    <xdr:sp macro="" textlink="">
      <xdr:nvSpPr>
        <xdr:cNvPr id="136" name="Text Box 22"/>
        <xdr:cNvSpPr txBox="1">
          <a:spLocks noChangeArrowheads="1"/>
        </xdr:cNvSpPr>
      </xdr:nvSpPr>
      <xdr:spPr>
        <a:xfrm>
          <a:off x="3171825" y="824769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191</xdr:row>
      <xdr:rowOff>0</xdr:rowOff>
    </xdr:from>
    <xdr:ext cx="76200" cy="646339"/>
    <xdr:sp macro="" textlink="">
      <xdr:nvSpPr>
        <xdr:cNvPr id="137" name="Text Box 23"/>
        <xdr:cNvSpPr txBox="1">
          <a:spLocks noChangeArrowheads="1"/>
        </xdr:cNvSpPr>
      </xdr:nvSpPr>
      <xdr:spPr>
        <a:xfrm>
          <a:off x="3171825" y="824769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191</xdr:row>
      <xdr:rowOff>0</xdr:rowOff>
    </xdr:from>
    <xdr:ext cx="76200" cy="646339"/>
    <xdr:sp macro="" textlink="">
      <xdr:nvSpPr>
        <xdr:cNvPr id="138" name="Text Box 24"/>
        <xdr:cNvSpPr txBox="1">
          <a:spLocks noChangeArrowheads="1"/>
        </xdr:cNvSpPr>
      </xdr:nvSpPr>
      <xdr:spPr>
        <a:xfrm>
          <a:off x="3171825" y="824769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191</xdr:row>
      <xdr:rowOff>0</xdr:rowOff>
    </xdr:from>
    <xdr:ext cx="76200" cy="646339"/>
    <xdr:sp macro="" textlink="">
      <xdr:nvSpPr>
        <xdr:cNvPr id="139" name="Text Box 61"/>
        <xdr:cNvSpPr txBox="1">
          <a:spLocks noChangeArrowheads="1"/>
        </xdr:cNvSpPr>
      </xdr:nvSpPr>
      <xdr:spPr>
        <a:xfrm>
          <a:off x="3171825" y="824769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191</xdr:row>
      <xdr:rowOff>0</xdr:rowOff>
    </xdr:from>
    <xdr:ext cx="76200" cy="646339"/>
    <xdr:sp macro="" textlink="">
      <xdr:nvSpPr>
        <xdr:cNvPr id="140" name="Text Box 62"/>
        <xdr:cNvSpPr txBox="1">
          <a:spLocks noChangeArrowheads="1"/>
        </xdr:cNvSpPr>
      </xdr:nvSpPr>
      <xdr:spPr>
        <a:xfrm>
          <a:off x="3171825" y="824769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191</xdr:row>
      <xdr:rowOff>0</xdr:rowOff>
    </xdr:from>
    <xdr:ext cx="76200" cy="646339"/>
    <xdr:sp macro="" textlink="">
      <xdr:nvSpPr>
        <xdr:cNvPr id="141" name="Text Box 63"/>
        <xdr:cNvSpPr txBox="1">
          <a:spLocks noChangeArrowheads="1"/>
        </xdr:cNvSpPr>
      </xdr:nvSpPr>
      <xdr:spPr>
        <a:xfrm>
          <a:off x="3171825" y="824769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191</xdr:row>
      <xdr:rowOff>0</xdr:rowOff>
    </xdr:from>
    <xdr:ext cx="76200" cy="646339"/>
    <xdr:sp macro="" textlink="">
      <xdr:nvSpPr>
        <xdr:cNvPr id="142" name="Text Box 64"/>
        <xdr:cNvSpPr txBox="1">
          <a:spLocks noChangeArrowheads="1"/>
        </xdr:cNvSpPr>
      </xdr:nvSpPr>
      <xdr:spPr>
        <a:xfrm>
          <a:off x="3171825" y="824769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191</xdr:row>
      <xdr:rowOff>0</xdr:rowOff>
    </xdr:from>
    <xdr:ext cx="76200" cy="646339"/>
    <xdr:sp macro="" textlink="">
      <xdr:nvSpPr>
        <xdr:cNvPr id="143" name="Text Box 65"/>
        <xdr:cNvSpPr txBox="1">
          <a:spLocks noChangeArrowheads="1"/>
        </xdr:cNvSpPr>
      </xdr:nvSpPr>
      <xdr:spPr>
        <a:xfrm>
          <a:off x="3171825" y="824769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191</xdr:row>
      <xdr:rowOff>0</xdr:rowOff>
    </xdr:from>
    <xdr:ext cx="76200" cy="646339"/>
    <xdr:sp macro="" textlink="">
      <xdr:nvSpPr>
        <xdr:cNvPr id="144" name="Text Box 66"/>
        <xdr:cNvSpPr txBox="1">
          <a:spLocks noChangeArrowheads="1"/>
        </xdr:cNvSpPr>
      </xdr:nvSpPr>
      <xdr:spPr>
        <a:xfrm>
          <a:off x="3171825" y="824769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61</xdr:col>
      <xdr:colOff>0</xdr:colOff>
      <xdr:row>437</xdr:row>
      <xdr:rowOff>0</xdr:rowOff>
    </xdr:from>
    <xdr:ext cx="685800" cy="627289"/>
    <xdr:sp macro="" textlink="">
      <xdr:nvSpPr>
        <xdr:cNvPr id="145" name="Text Box 66"/>
        <xdr:cNvSpPr txBox="1">
          <a:spLocks noChangeArrowheads="1"/>
        </xdr:cNvSpPr>
      </xdr:nvSpPr>
      <xdr:spPr>
        <a:xfrm>
          <a:off x="13754100" y="185718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118</xdr:row>
      <xdr:rowOff>0</xdr:rowOff>
    </xdr:from>
    <xdr:ext cx="76200" cy="646339"/>
    <xdr:sp macro="" textlink="">
      <xdr:nvSpPr>
        <xdr:cNvPr id="146" name="Text Box 19"/>
        <xdr:cNvSpPr txBox="1">
          <a:spLocks noChangeArrowheads="1"/>
        </xdr:cNvSpPr>
      </xdr:nvSpPr>
      <xdr:spPr>
        <a:xfrm>
          <a:off x="1447800" y="514254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118</xdr:row>
      <xdr:rowOff>0</xdr:rowOff>
    </xdr:from>
    <xdr:ext cx="76200" cy="646339"/>
    <xdr:sp macro="" textlink="">
      <xdr:nvSpPr>
        <xdr:cNvPr id="147" name="Text Box 20"/>
        <xdr:cNvSpPr txBox="1">
          <a:spLocks noChangeArrowheads="1"/>
        </xdr:cNvSpPr>
      </xdr:nvSpPr>
      <xdr:spPr>
        <a:xfrm>
          <a:off x="1447800" y="514254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118</xdr:row>
      <xdr:rowOff>0</xdr:rowOff>
    </xdr:from>
    <xdr:ext cx="76200" cy="646339"/>
    <xdr:sp macro="" textlink="">
      <xdr:nvSpPr>
        <xdr:cNvPr id="148" name="Text Box 21"/>
        <xdr:cNvSpPr txBox="1">
          <a:spLocks noChangeArrowheads="1"/>
        </xdr:cNvSpPr>
      </xdr:nvSpPr>
      <xdr:spPr>
        <a:xfrm>
          <a:off x="1447800" y="514254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118</xdr:row>
      <xdr:rowOff>0</xdr:rowOff>
    </xdr:from>
    <xdr:ext cx="76200" cy="646339"/>
    <xdr:sp macro="" textlink="">
      <xdr:nvSpPr>
        <xdr:cNvPr id="149" name="Text Box 22"/>
        <xdr:cNvSpPr txBox="1">
          <a:spLocks noChangeArrowheads="1"/>
        </xdr:cNvSpPr>
      </xdr:nvSpPr>
      <xdr:spPr>
        <a:xfrm>
          <a:off x="1447800" y="514254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118</xdr:row>
      <xdr:rowOff>0</xdr:rowOff>
    </xdr:from>
    <xdr:ext cx="76200" cy="646339"/>
    <xdr:sp macro="" textlink="">
      <xdr:nvSpPr>
        <xdr:cNvPr id="150" name="Text Box 23"/>
        <xdr:cNvSpPr txBox="1">
          <a:spLocks noChangeArrowheads="1"/>
        </xdr:cNvSpPr>
      </xdr:nvSpPr>
      <xdr:spPr>
        <a:xfrm>
          <a:off x="1447800" y="514254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118</xdr:row>
      <xdr:rowOff>0</xdr:rowOff>
    </xdr:from>
    <xdr:ext cx="76200" cy="646339"/>
    <xdr:sp macro="" textlink="">
      <xdr:nvSpPr>
        <xdr:cNvPr id="151" name="Text Box 24"/>
        <xdr:cNvSpPr txBox="1">
          <a:spLocks noChangeArrowheads="1"/>
        </xdr:cNvSpPr>
      </xdr:nvSpPr>
      <xdr:spPr>
        <a:xfrm>
          <a:off x="1447800" y="514254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118</xdr:row>
      <xdr:rowOff>0</xdr:rowOff>
    </xdr:from>
    <xdr:ext cx="76200" cy="646339"/>
    <xdr:sp macro="" textlink="">
      <xdr:nvSpPr>
        <xdr:cNvPr id="152" name="Text Box 61"/>
        <xdr:cNvSpPr txBox="1">
          <a:spLocks noChangeArrowheads="1"/>
        </xdr:cNvSpPr>
      </xdr:nvSpPr>
      <xdr:spPr>
        <a:xfrm>
          <a:off x="1447800" y="514254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118</xdr:row>
      <xdr:rowOff>0</xdr:rowOff>
    </xdr:from>
    <xdr:ext cx="76200" cy="646339"/>
    <xdr:sp macro="" textlink="">
      <xdr:nvSpPr>
        <xdr:cNvPr id="153" name="Text Box 62"/>
        <xdr:cNvSpPr txBox="1">
          <a:spLocks noChangeArrowheads="1"/>
        </xdr:cNvSpPr>
      </xdr:nvSpPr>
      <xdr:spPr>
        <a:xfrm>
          <a:off x="1447800" y="514254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118</xdr:row>
      <xdr:rowOff>0</xdr:rowOff>
    </xdr:from>
    <xdr:ext cx="76200" cy="646339"/>
    <xdr:sp macro="" textlink="">
      <xdr:nvSpPr>
        <xdr:cNvPr id="154" name="Text Box 63"/>
        <xdr:cNvSpPr txBox="1">
          <a:spLocks noChangeArrowheads="1"/>
        </xdr:cNvSpPr>
      </xdr:nvSpPr>
      <xdr:spPr>
        <a:xfrm>
          <a:off x="1447800" y="514254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118</xdr:row>
      <xdr:rowOff>0</xdr:rowOff>
    </xdr:from>
    <xdr:ext cx="76200" cy="646339"/>
    <xdr:sp macro="" textlink="">
      <xdr:nvSpPr>
        <xdr:cNvPr id="155" name="Text Box 64"/>
        <xdr:cNvSpPr txBox="1">
          <a:spLocks noChangeArrowheads="1"/>
        </xdr:cNvSpPr>
      </xdr:nvSpPr>
      <xdr:spPr>
        <a:xfrm>
          <a:off x="1447800" y="514254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118</xdr:row>
      <xdr:rowOff>0</xdr:rowOff>
    </xdr:from>
    <xdr:ext cx="76200" cy="646339"/>
    <xdr:sp macro="" textlink="">
      <xdr:nvSpPr>
        <xdr:cNvPr id="156" name="Text Box 65"/>
        <xdr:cNvSpPr txBox="1">
          <a:spLocks noChangeArrowheads="1"/>
        </xdr:cNvSpPr>
      </xdr:nvSpPr>
      <xdr:spPr>
        <a:xfrm>
          <a:off x="1447800" y="514254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118</xdr:row>
      <xdr:rowOff>0</xdr:rowOff>
    </xdr:from>
    <xdr:ext cx="76200" cy="646339"/>
    <xdr:sp macro="" textlink="">
      <xdr:nvSpPr>
        <xdr:cNvPr id="157" name="Text Box 19"/>
        <xdr:cNvSpPr txBox="1">
          <a:spLocks noChangeArrowheads="1"/>
        </xdr:cNvSpPr>
      </xdr:nvSpPr>
      <xdr:spPr>
        <a:xfrm>
          <a:off x="3171825" y="514254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118</xdr:row>
      <xdr:rowOff>0</xdr:rowOff>
    </xdr:from>
    <xdr:ext cx="76200" cy="646339"/>
    <xdr:sp macro="" textlink="">
      <xdr:nvSpPr>
        <xdr:cNvPr id="158" name="Text Box 20"/>
        <xdr:cNvSpPr txBox="1">
          <a:spLocks noChangeArrowheads="1"/>
        </xdr:cNvSpPr>
      </xdr:nvSpPr>
      <xdr:spPr>
        <a:xfrm>
          <a:off x="3171825" y="514254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118</xdr:row>
      <xdr:rowOff>0</xdr:rowOff>
    </xdr:from>
    <xdr:ext cx="76200" cy="646339"/>
    <xdr:sp macro="" textlink="">
      <xdr:nvSpPr>
        <xdr:cNvPr id="159" name="Text Box 21"/>
        <xdr:cNvSpPr txBox="1">
          <a:spLocks noChangeArrowheads="1"/>
        </xdr:cNvSpPr>
      </xdr:nvSpPr>
      <xdr:spPr>
        <a:xfrm>
          <a:off x="3171825" y="514254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118</xdr:row>
      <xdr:rowOff>0</xdr:rowOff>
    </xdr:from>
    <xdr:ext cx="76200" cy="646339"/>
    <xdr:sp macro="" textlink="">
      <xdr:nvSpPr>
        <xdr:cNvPr id="160" name="Text Box 22"/>
        <xdr:cNvSpPr txBox="1">
          <a:spLocks noChangeArrowheads="1"/>
        </xdr:cNvSpPr>
      </xdr:nvSpPr>
      <xdr:spPr>
        <a:xfrm>
          <a:off x="3171825" y="514254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118</xdr:row>
      <xdr:rowOff>0</xdr:rowOff>
    </xdr:from>
    <xdr:ext cx="76200" cy="646339"/>
    <xdr:sp macro="" textlink="">
      <xdr:nvSpPr>
        <xdr:cNvPr id="161" name="Text Box 23"/>
        <xdr:cNvSpPr txBox="1">
          <a:spLocks noChangeArrowheads="1"/>
        </xdr:cNvSpPr>
      </xdr:nvSpPr>
      <xdr:spPr>
        <a:xfrm>
          <a:off x="3171825" y="514254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118</xdr:row>
      <xdr:rowOff>0</xdr:rowOff>
    </xdr:from>
    <xdr:ext cx="76200" cy="646339"/>
    <xdr:sp macro="" textlink="">
      <xdr:nvSpPr>
        <xdr:cNvPr id="162" name="Text Box 24"/>
        <xdr:cNvSpPr txBox="1">
          <a:spLocks noChangeArrowheads="1"/>
        </xdr:cNvSpPr>
      </xdr:nvSpPr>
      <xdr:spPr>
        <a:xfrm>
          <a:off x="3171825" y="514254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118</xdr:row>
      <xdr:rowOff>0</xdr:rowOff>
    </xdr:from>
    <xdr:ext cx="76200" cy="646339"/>
    <xdr:sp macro="" textlink="">
      <xdr:nvSpPr>
        <xdr:cNvPr id="163" name="Text Box 61"/>
        <xdr:cNvSpPr txBox="1">
          <a:spLocks noChangeArrowheads="1"/>
        </xdr:cNvSpPr>
      </xdr:nvSpPr>
      <xdr:spPr>
        <a:xfrm>
          <a:off x="3171825" y="514254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118</xdr:row>
      <xdr:rowOff>0</xdr:rowOff>
    </xdr:from>
    <xdr:ext cx="76200" cy="646339"/>
    <xdr:sp macro="" textlink="">
      <xdr:nvSpPr>
        <xdr:cNvPr id="164" name="Text Box 62"/>
        <xdr:cNvSpPr txBox="1">
          <a:spLocks noChangeArrowheads="1"/>
        </xdr:cNvSpPr>
      </xdr:nvSpPr>
      <xdr:spPr>
        <a:xfrm>
          <a:off x="3171825" y="514254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118</xdr:row>
      <xdr:rowOff>0</xdr:rowOff>
    </xdr:from>
    <xdr:ext cx="76200" cy="646339"/>
    <xdr:sp macro="" textlink="">
      <xdr:nvSpPr>
        <xdr:cNvPr id="165" name="Text Box 63"/>
        <xdr:cNvSpPr txBox="1">
          <a:spLocks noChangeArrowheads="1"/>
        </xdr:cNvSpPr>
      </xdr:nvSpPr>
      <xdr:spPr>
        <a:xfrm>
          <a:off x="3171825" y="514254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118</xdr:row>
      <xdr:rowOff>0</xdr:rowOff>
    </xdr:from>
    <xdr:ext cx="76200" cy="646339"/>
    <xdr:sp macro="" textlink="">
      <xdr:nvSpPr>
        <xdr:cNvPr id="166" name="Text Box 64"/>
        <xdr:cNvSpPr txBox="1">
          <a:spLocks noChangeArrowheads="1"/>
        </xdr:cNvSpPr>
      </xdr:nvSpPr>
      <xdr:spPr>
        <a:xfrm>
          <a:off x="3171825" y="514254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118</xdr:row>
      <xdr:rowOff>0</xdr:rowOff>
    </xdr:from>
    <xdr:ext cx="76200" cy="646339"/>
    <xdr:sp macro="" textlink="">
      <xdr:nvSpPr>
        <xdr:cNvPr id="167" name="Text Box 65"/>
        <xdr:cNvSpPr txBox="1">
          <a:spLocks noChangeArrowheads="1"/>
        </xdr:cNvSpPr>
      </xdr:nvSpPr>
      <xdr:spPr>
        <a:xfrm>
          <a:off x="3171825" y="514254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118</xdr:row>
      <xdr:rowOff>0</xdr:rowOff>
    </xdr:from>
    <xdr:ext cx="76200" cy="646339"/>
    <xdr:sp macro="" textlink="">
      <xdr:nvSpPr>
        <xdr:cNvPr id="168" name="Text Box 66"/>
        <xdr:cNvSpPr txBox="1">
          <a:spLocks noChangeArrowheads="1"/>
        </xdr:cNvSpPr>
      </xdr:nvSpPr>
      <xdr:spPr>
        <a:xfrm>
          <a:off x="3171825" y="514254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119</xdr:row>
      <xdr:rowOff>0</xdr:rowOff>
    </xdr:from>
    <xdr:ext cx="76200" cy="646339"/>
    <xdr:sp macro="" textlink="">
      <xdr:nvSpPr>
        <xdr:cNvPr id="169" name="Text Box 19"/>
        <xdr:cNvSpPr txBox="1">
          <a:spLocks noChangeArrowheads="1"/>
        </xdr:cNvSpPr>
      </xdr:nvSpPr>
      <xdr:spPr>
        <a:xfrm>
          <a:off x="1447800"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119</xdr:row>
      <xdr:rowOff>0</xdr:rowOff>
    </xdr:from>
    <xdr:ext cx="76200" cy="646339"/>
    <xdr:sp macro="" textlink="">
      <xdr:nvSpPr>
        <xdr:cNvPr id="170" name="Text Box 20"/>
        <xdr:cNvSpPr txBox="1">
          <a:spLocks noChangeArrowheads="1"/>
        </xdr:cNvSpPr>
      </xdr:nvSpPr>
      <xdr:spPr>
        <a:xfrm>
          <a:off x="1447800"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119</xdr:row>
      <xdr:rowOff>0</xdr:rowOff>
    </xdr:from>
    <xdr:ext cx="76200" cy="646339"/>
    <xdr:sp macro="" textlink="">
      <xdr:nvSpPr>
        <xdr:cNvPr id="171" name="Text Box 21"/>
        <xdr:cNvSpPr txBox="1">
          <a:spLocks noChangeArrowheads="1"/>
        </xdr:cNvSpPr>
      </xdr:nvSpPr>
      <xdr:spPr>
        <a:xfrm>
          <a:off x="1447800"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119</xdr:row>
      <xdr:rowOff>0</xdr:rowOff>
    </xdr:from>
    <xdr:ext cx="76200" cy="646339"/>
    <xdr:sp macro="" textlink="">
      <xdr:nvSpPr>
        <xdr:cNvPr id="172" name="Text Box 22"/>
        <xdr:cNvSpPr txBox="1">
          <a:spLocks noChangeArrowheads="1"/>
        </xdr:cNvSpPr>
      </xdr:nvSpPr>
      <xdr:spPr>
        <a:xfrm>
          <a:off x="1447800"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119</xdr:row>
      <xdr:rowOff>0</xdr:rowOff>
    </xdr:from>
    <xdr:ext cx="76200" cy="646339"/>
    <xdr:sp macro="" textlink="">
      <xdr:nvSpPr>
        <xdr:cNvPr id="173" name="Text Box 23"/>
        <xdr:cNvSpPr txBox="1">
          <a:spLocks noChangeArrowheads="1"/>
        </xdr:cNvSpPr>
      </xdr:nvSpPr>
      <xdr:spPr>
        <a:xfrm>
          <a:off x="1447800"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119</xdr:row>
      <xdr:rowOff>0</xdr:rowOff>
    </xdr:from>
    <xdr:ext cx="76200" cy="646339"/>
    <xdr:sp macro="" textlink="">
      <xdr:nvSpPr>
        <xdr:cNvPr id="174" name="Text Box 24"/>
        <xdr:cNvSpPr txBox="1">
          <a:spLocks noChangeArrowheads="1"/>
        </xdr:cNvSpPr>
      </xdr:nvSpPr>
      <xdr:spPr>
        <a:xfrm>
          <a:off x="1447800"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119</xdr:row>
      <xdr:rowOff>0</xdr:rowOff>
    </xdr:from>
    <xdr:ext cx="76200" cy="646339"/>
    <xdr:sp macro="" textlink="">
      <xdr:nvSpPr>
        <xdr:cNvPr id="175" name="Text Box 61"/>
        <xdr:cNvSpPr txBox="1">
          <a:spLocks noChangeArrowheads="1"/>
        </xdr:cNvSpPr>
      </xdr:nvSpPr>
      <xdr:spPr>
        <a:xfrm>
          <a:off x="1447800"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119</xdr:row>
      <xdr:rowOff>0</xdr:rowOff>
    </xdr:from>
    <xdr:ext cx="76200" cy="646339"/>
    <xdr:sp macro="" textlink="">
      <xdr:nvSpPr>
        <xdr:cNvPr id="176" name="Text Box 62"/>
        <xdr:cNvSpPr txBox="1">
          <a:spLocks noChangeArrowheads="1"/>
        </xdr:cNvSpPr>
      </xdr:nvSpPr>
      <xdr:spPr>
        <a:xfrm>
          <a:off x="1447800"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119</xdr:row>
      <xdr:rowOff>0</xdr:rowOff>
    </xdr:from>
    <xdr:ext cx="76200" cy="646339"/>
    <xdr:sp macro="" textlink="">
      <xdr:nvSpPr>
        <xdr:cNvPr id="177" name="Text Box 63"/>
        <xdr:cNvSpPr txBox="1">
          <a:spLocks noChangeArrowheads="1"/>
        </xdr:cNvSpPr>
      </xdr:nvSpPr>
      <xdr:spPr>
        <a:xfrm>
          <a:off x="1447800"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119</xdr:row>
      <xdr:rowOff>0</xdr:rowOff>
    </xdr:from>
    <xdr:ext cx="76200" cy="646339"/>
    <xdr:sp macro="" textlink="">
      <xdr:nvSpPr>
        <xdr:cNvPr id="178" name="Text Box 64"/>
        <xdr:cNvSpPr txBox="1">
          <a:spLocks noChangeArrowheads="1"/>
        </xdr:cNvSpPr>
      </xdr:nvSpPr>
      <xdr:spPr>
        <a:xfrm>
          <a:off x="1447800"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119</xdr:row>
      <xdr:rowOff>0</xdr:rowOff>
    </xdr:from>
    <xdr:ext cx="76200" cy="646339"/>
    <xdr:sp macro="" textlink="">
      <xdr:nvSpPr>
        <xdr:cNvPr id="179" name="Text Box 65"/>
        <xdr:cNvSpPr txBox="1">
          <a:spLocks noChangeArrowheads="1"/>
        </xdr:cNvSpPr>
      </xdr:nvSpPr>
      <xdr:spPr>
        <a:xfrm>
          <a:off x="1447800"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180" name="Text Box 19"/>
        <xdr:cNvSpPr txBox="1">
          <a:spLocks noChangeArrowheads="1"/>
        </xdr:cNvSpPr>
      </xdr:nvSpPr>
      <xdr:spPr>
        <a:xfrm>
          <a:off x="3171825"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181" name="Text Box 20"/>
        <xdr:cNvSpPr txBox="1">
          <a:spLocks noChangeArrowheads="1"/>
        </xdr:cNvSpPr>
      </xdr:nvSpPr>
      <xdr:spPr>
        <a:xfrm>
          <a:off x="3171825"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182" name="Text Box 21"/>
        <xdr:cNvSpPr txBox="1">
          <a:spLocks noChangeArrowheads="1"/>
        </xdr:cNvSpPr>
      </xdr:nvSpPr>
      <xdr:spPr>
        <a:xfrm>
          <a:off x="3171825"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183" name="Text Box 22"/>
        <xdr:cNvSpPr txBox="1">
          <a:spLocks noChangeArrowheads="1"/>
        </xdr:cNvSpPr>
      </xdr:nvSpPr>
      <xdr:spPr>
        <a:xfrm>
          <a:off x="3171825"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184" name="Text Box 23"/>
        <xdr:cNvSpPr txBox="1">
          <a:spLocks noChangeArrowheads="1"/>
        </xdr:cNvSpPr>
      </xdr:nvSpPr>
      <xdr:spPr>
        <a:xfrm>
          <a:off x="3171825"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185" name="Text Box 24"/>
        <xdr:cNvSpPr txBox="1">
          <a:spLocks noChangeArrowheads="1"/>
        </xdr:cNvSpPr>
      </xdr:nvSpPr>
      <xdr:spPr>
        <a:xfrm>
          <a:off x="3171825"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186" name="Text Box 61"/>
        <xdr:cNvSpPr txBox="1">
          <a:spLocks noChangeArrowheads="1"/>
        </xdr:cNvSpPr>
      </xdr:nvSpPr>
      <xdr:spPr>
        <a:xfrm>
          <a:off x="3171825"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187" name="Text Box 62"/>
        <xdr:cNvSpPr txBox="1">
          <a:spLocks noChangeArrowheads="1"/>
        </xdr:cNvSpPr>
      </xdr:nvSpPr>
      <xdr:spPr>
        <a:xfrm>
          <a:off x="3171825"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188" name="Text Box 63"/>
        <xdr:cNvSpPr txBox="1">
          <a:spLocks noChangeArrowheads="1"/>
        </xdr:cNvSpPr>
      </xdr:nvSpPr>
      <xdr:spPr>
        <a:xfrm>
          <a:off x="3171825"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189" name="Text Box 64"/>
        <xdr:cNvSpPr txBox="1">
          <a:spLocks noChangeArrowheads="1"/>
        </xdr:cNvSpPr>
      </xdr:nvSpPr>
      <xdr:spPr>
        <a:xfrm>
          <a:off x="3171825"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190" name="Text Box 65"/>
        <xdr:cNvSpPr txBox="1">
          <a:spLocks noChangeArrowheads="1"/>
        </xdr:cNvSpPr>
      </xdr:nvSpPr>
      <xdr:spPr>
        <a:xfrm>
          <a:off x="3171825"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191" name="Text Box 66"/>
        <xdr:cNvSpPr txBox="1">
          <a:spLocks noChangeArrowheads="1"/>
        </xdr:cNvSpPr>
      </xdr:nvSpPr>
      <xdr:spPr>
        <a:xfrm>
          <a:off x="3171825"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357</xdr:row>
      <xdr:rowOff>0</xdr:rowOff>
    </xdr:from>
    <xdr:ext cx="685800" cy="627289"/>
    <xdr:sp macro="" textlink="">
      <xdr:nvSpPr>
        <xdr:cNvPr id="192" name="Text Box 66"/>
        <xdr:cNvSpPr txBox="1">
          <a:spLocks noChangeArrowheads="1"/>
        </xdr:cNvSpPr>
      </xdr:nvSpPr>
      <xdr:spPr>
        <a:xfrm>
          <a:off x="13754100" y="1524190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365</xdr:row>
      <xdr:rowOff>0</xdr:rowOff>
    </xdr:from>
    <xdr:ext cx="685800" cy="627289"/>
    <xdr:sp macro="" textlink="">
      <xdr:nvSpPr>
        <xdr:cNvPr id="193" name="Text Box 66"/>
        <xdr:cNvSpPr txBox="1">
          <a:spLocks noChangeArrowheads="1"/>
        </xdr:cNvSpPr>
      </xdr:nvSpPr>
      <xdr:spPr>
        <a:xfrm>
          <a:off x="13754100" y="155771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365</xdr:row>
      <xdr:rowOff>0</xdr:rowOff>
    </xdr:from>
    <xdr:ext cx="685800" cy="627289"/>
    <xdr:sp macro="" textlink="">
      <xdr:nvSpPr>
        <xdr:cNvPr id="194" name="Text Box 66"/>
        <xdr:cNvSpPr txBox="1">
          <a:spLocks noChangeArrowheads="1"/>
        </xdr:cNvSpPr>
      </xdr:nvSpPr>
      <xdr:spPr>
        <a:xfrm>
          <a:off x="13754100" y="155771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365</xdr:row>
      <xdr:rowOff>0</xdr:rowOff>
    </xdr:from>
    <xdr:ext cx="685800" cy="627289"/>
    <xdr:sp macro="" textlink="">
      <xdr:nvSpPr>
        <xdr:cNvPr id="195" name="Text Box 66"/>
        <xdr:cNvSpPr txBox="1">
          <a:spLocks noChangeArrowheads="1"/>
        </xdr:cNvSpPr>
      </xdr:nvSpPr>
      <xdr:spPr>
        <a:xfrm>
          <a:off x="13754100" y="155771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40</xdr:col>
      <xdr:colOff>0</xdr:colOff>
      <xdr:row>361</xdr:row>
      <xdr:rowOff>0</xdr:rowOff>
    </xdr:from>
    <xdr:ext cx="685800" cy="627289"/>
    <xdr:sp macro="" textlink="">
      <xdr:nvSpPr>
        <xdr:cNvPr id="196" name="Text Box 66"/>
        <xdr:cNvSpPr txBox="1">
          <a:spLocks noChangeArrowheads="1"/>
        </xdr:cNvSpPr>
      </xdr:nvSpPr>
      <xdr:spPr>
        <a:xfrm>
          <a:off x="13754100" y="154095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40</xdr:col>
      <xdr:colOff>0</xdr:colOff>
      <xdr:row>362</xdr:row>
      <xdr:rowOff>0</xdr:rowOff>
    </xdr:from>
    <xdr:ext cx="685800" cy="627289"/>
    <xdr:sp macro="" textlink="">
      <xdr:nvSpPr>
        <xdr:cNvPr id="197" name="Text Box 66"/>
        <xdr:cNvSpPr txBox="1">
          <a:spLocks noChangeArrowheads="1"/>
        </xdr:cNvSpPr>
      </xdr:nvSpPr>
      <xdr:spPr>
        <a:xfrm>
          <a:off x="13754100" y="154514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40</xdr:col>
      <xdr:colOff>0</xdr:colOff>
      <xdr:row>363</xdr:row>
      <xdr:rowOff>0</xdr:rowOff>
    </xdr:from>
    <xdr:ext cx="685800" cy="627289"/>
    <xdr:sp macro="" textlink="">
      <xdr:nvSpPr>
        <xdr:cNvPr id="198" name="Text Box 66"/>
        <xdr:cNvSpPr txBox="1">
          <a:spLocks noChangeArrowheads="1"/>
        </xdr:cNvSpPr>
      </xdr:nvSpPr>
      <xdr:spPr>
        <a:xfrm>
          <a:off x="13754100" y="154933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40</xdr:col>
      <xdr:colOff>0</xdr:colOff>
      <xdr:row>364</xdr:row>
      <xdr:rowOff>0</xdr:rowOff>
    </xdr:from>
    <xdr:ext cx="685800" cy="627289"/>
    <xdr:sp macro="" textlink="">
      <xdr:nvSpPr>
        <xdr:cNvPr id="199" name="Text Box 66"/>
        <xdr:cNvSpPr txBox="1">
          <a:spLocks noChangeArrowheads="1"/>
        </xdr:cNvSpPr>
      </xdr:nvSpPr>
      <xdr:spPr>
        <a:xfrm>
          <a:off x="13754100" y="155352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365</xdr:row>
      <xdr:rowOff>0</xdr:rowOff>
    </xdr:from>
    <xdr:ext cx="685800" cy="627289"/>
    <xdr:sp macro="" textlink="">
      <xdr:nvSpPr>
        <xdr:cNvPr id="200" name="Text Box 66"/>
        <xdr:cNvSpPr txBox="1">
          <a:spLocks noChangeArrowheads="1"/>
        </xdr:cNvSpPr>
      </xdr:nvSpPr>
      <xdr:spPr>
        <a:xfrm>
          <a:off x="13754100" y="155771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40</xdr:col>
      <xdr:colOff>0</xdr:colOff>
      <xdr:row>362</xdr:row>
      <xdr:rowOff>0</xdr:rowOff>
    </xdr:from>
    <xdr:ext cx="685800" cy="627289"/>
    <xdr:sp macro="" textlink="">
      <xdr:nvSpPr>
        <xdr:cNvPr id="201" name="Text Box 66"/>
        <xdr:cNvSpPr txBox="1">
          <a:spLocks noChangeArrowheads="1"/>
        </xdr:cNvSpPr>
      </xdr:nvSpPr>
      <xdr:spPr>
        <a:xfrm>
          <a:off x="13754100" y="154514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40</xdr:col>
      <xdr:colOff>0</xdr:colOff>
      <xdr:row>363</xdr:row>
      <xdr:rowOff>0</xdr:rowOff>
    </xdr:from>
    <xdr:ext cx="685800" cy="627289"/>
    <xdr:sp macro="" textlink="">
      <xdr:nvSpPr>
        <xdr:cNvPr id="202" name="Text Box 66"/>
        <xdr:cNvSpPr txBox="1">
          <a:spLocks noChangeArrowheads="1"/>
        </xdr:cNvSpPr>
      </xdr:nvSpPr>
      <xdr:spPr>
        <a:xfrm>
          <a:off x="13754100" y="154933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40</xdr:col>
      <xdr:colOff>0</xdr:colOff>
      <xdr:row>363</xdr:row>
      <xdr:rowOff>0</xdr:rowOff>
    </xdr:from>
    <xdr:ext cx="685800" cy="627289"/>
    <xdr:sp macro="" textlink="">
      <xdr:nvSpPr>
        <xdr:cNvPr id="203" name="Text Box 66"/>
        <xdr:cNvSpPr txBox="1">
          <a:spLocks noChangeArrowheads="1"/>
        </xdr:cNvSpPr>
      </xdr:nvSpPr>
      <xdr:spPr>
        <a:xfrm>
          <a:off x="13754100" y="154933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40</xdr:col>
      <xdr:colOff>0</xdr:colOff>
      <xdr:row>364</xdr:row>
      <xdr:rowOff>0</xdr:rowOff>
    </xdr:from>
    <xdr:ext cx="685800" cy="627289"/>
    <xdr:sp macro="" textlink="">
      <xdr:nvSpPr>
        <xdr:cNvPr id="204" name="Text Box 66"/>
        <xdr:cNvSpPr txBox="1">
          <a:spLocks noChangeArrowheads="1"/>
        </xdr:cNvSpPr>
      </xdr:nvSpPr>
      <xdr:spPr>
        <a:xfrm>
          <a:off x="13754100" y="155352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40</xdr:col>
      <xdr:colOff>0</xdr:colOff>
      <xdr:row>364</xdr:row>
      <xdr:rowOff>0</xdr:rowOff>
    </xdr:from>
    <xdr:ext cx="685800" cy="627289"/>
    <xdr:sp macro="" textlink="">
      <xdr:nvSpPr>
        <xdr:cNvPr id="205" name="Text Box 66"/>
        <xdr:cNvSpPr txBox="1">
          <a:spLocks noChangeArrowheads="1"/>
        </xdr:cNvSpPr>
      </xdr:nvSpPr>
      <xdr:spPr>
        <a:xfrm>
          <a:off x="13754100" y="155352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40</xdr:col>
      <xdr:colOff>0</xdr:colOff>
      <xdr:row>364</xdr:row>
      <xdr:rowOff>0</xdr:rowOff>
    </xdr:from>
    <xdr:ext cx="685800" cy="627289"/>
    <xdr:sp macro="" textlink="">
      <xdr:nvSpPr>
        <xdr:cNvPr id="206" name="Text Box 66"/>
        <xdr:cNvSpPr txBox="1">
          <a:spLocks noChangeArrowheads="1"/>
        </xdr:cNvSpPr>
      </xdr:nvSpPr>
      <xdr:spPr>
        <a:xfrm>
          <a:off x="13754100" y="155352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365</xdr:row>
      <xdr:rowOff>0</xdr:rowOff>
    </xdr:from>
    <xdr:ext cx="685800" cy="627289"/>
    <xdr:sp macro="" textlink="">
      <xdr:nvSpPr>
        <xdr:cNvPr id="207" name="Text Box 66"/>
        <xdr:cNvSpPr txBox="1">
          <a:spLocks noChangeArrowheads="1"/>
        </xdr:cNvSpPr>
      </xdr:nvSpPr>
      <xdr:spPr>
        <a:xfrm>
          <a:off x="13754100" y="155771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365</xdr:row>
      <xdr:rowOff>0</xdr:rowOff>
    </xdr:from>
    <xdr:ext cx="685800" cy="627289"/>
    <xdr:sp macro="" textlink="">
      <xdr:nvSpPr>
        <xdr:cNvPr id="208" name="Text Box 66"/>
        <xdr:cNvSpPr txBox="1">
          <a:spLocks noChangeArrowheads="1"/>
        </xdr:cNvSpPr>
      </xdr:nvSpPr>
      <xdr:spPr>
        <a:xfrm>
          <a:off x="13754100" y="155771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40</xdr:col>
      <xdr:colOff>0</xdr:colOff>
      <xdr:row>363</xdr:row>
      <xdr:rowOff>0</xdr:rowOff>
    </xdr:from>
    <xdr:ext cx="685800" cy="627289"/>
    <xdr:sp macro="" textlink="">
      <xdr:nvSpPr>
        <xdr:cNvPr id="209" name="Text Box 66"/>
        <xdr:cNvSpPr txBox="1">
          <a:spLocks noChangeArrowheads="1"/>
        </xdr:cNvSpPr>
      </xdr:nvSpPr>
      <xdr:spPr>
        <a:xfrm>
          <a:off x="13754100" y="154933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40</xdr:col>
      <xdr:colOff>0</xdr:colOff>
      <xdr:row>364</xdr:row>
      <xdr:rowOff>0</xdr:rowOff>
    </xdr:from>
    <xdr:ext cx="685800" cy="627289"/>
    <xdr:sp macro="" textlink="">
      <xdr:nvSpPr>
        <xdr:cNvPr id="210" name="Text Box 66"/>
        <xdr:cNvSpPr txBox="1">
          <a:spLocks noChangeArrowheads="1"/>
        </xdr:cNvSpPr>
      </xdr:nvSpPr>
      <xdr:spPr>
        <a:xfrm>
          <a:off x="13754100" y="155352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40</xdr:col>
      <xdr:colOff>0</xdr:colOff>
      <xdr:row>363</xdr:row>
      <xdr:rowOff>0</xdr:rowOff>
    </xdr:from>
    <xdr:ext cx="685800" cy="627289"/>
    <xdr:sp macro="" textlink="">
      <xdr:nvSpPr>
        <xdr:cNvPr id="211" name="Text Box 66"/>
        <xdr:cNvSpPr txBox="1">
          <a:spLocks noChangeArrowheads="1"/>
        </xdr:cNvSpPr>
      </xdr:nvSpPr>
      <xdr:spPr>
        <a:xfrm>
          <a:off x="13754100" y="154933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40</xdr:col>
      <xdr:colOff>0</xdr:colOff>
      <xdr:row>364</xdr:row>
      <xdr:rowOff>0</xdr:rowOff>
    </xdr:from>
    <xdr:ext cx="685800" cy="627289"/>
    <xdr:sp macro="" textlink="">
      <xdr:nvSpPr>
        <xdr:cNvPr id="212" name="Text Box 66"/>
        <xdr:cNvSpPr txBox="1">
          <a:spLocks noChangeArrowheads="1"/>
        </xdr:cNvSpPr>
      </xdr:nvSpPr>
      <xdr:spPr>
        <a:xfrm>
          <a:off x="13754100" y="155352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40</xdr:col>
      <xdr:colOff>0</xdr:colOff>
      <xdr:row>364</xdr:row>
      <xdr:rowOff>0</xdr:rowOff>
    </xdr:from>
    <xdr:ext cx="685800" cy="627289"/>
    <xdr:sp macro="" textlink="">
      <xdr:nvSpPr>
        <xdr:cNvPr id="213" name="Text Box 66"/>
        <xdr:cNvSpPr txBox="1">
          <a:spLocks noChangeArrowheads="1"/>
        </xdr:cNvSpPr>
      </xdr:nvSpPr>
      <xdr:spPr>
        <a:xfrm>
          <a:off x="13754100" y="155352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40</xdr:col>
      <xdr:colOff>0</xdr:colOff>
      <xdr:row>364</xdr:row>
      <xdr:rowOff>0</xdr:rowOff>
    </xdr:from>
    <xdr:ext cx="685800" cy="627289"/>
    <xdr:sp macro="" textlink="">
      <xdr:nvSpPr>
        <xdr:cNvPr id="214" name="Text Box 66"/>
        <xdr:cNvSpPr txBox="1">
          <a:spLocks noChangeArrowheads="1"/>
        </xdr:cNvSpPr>
      </xdr:nvSpPr>
      <xdr:spPr>
        <a:xfrm>
          <a:off x="13754100" y="155352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365</xdr:row>
      <xdr:rowOff>0</xdr:rowOff>
    </xdr:from>
    <xdr:ext cx="685800" cy="627289"/>
    <xdr:sp macro="" textlink="">
      <xdr:nvSpPr>
        <xdr:cNvPr id="215" name="Text Box 66"/>
        <xdr:cNvSpPr txBox="1">
          <a:spLocks noChangeArrowheads="1"/>
        </xdr:cNvSpPr>
      </xdr:nvSpPr>
      <xdr:spPr>
        <a:xfrm>
          <a:off x="13754100" y="155771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40</xdr:col>
      <xdr:colOff>0</xdr:colOff>
      <xdr:row>364</xdr:row>
      <xdr:rowOff>0</xdr:rowOff>
    </xdr:from>
    <xdr:ext cx="685800" cy="627289"/>
    <xdr:sp macro="" textlink="">
      <xdr:nvSpPr>
        <xdr:cNvPr id="216" name="Text Box 66"/>
        <xdr:cNvSpPr txBox="1">
          <a:spLocks noChangeArrowheads="1"/>
        </xdr:cNvSpPr>
      </xdr:nvSpPr>
      <xdr:spPr>
        <a:xfrm>
          <a:off x="13754100" y="155352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365</xdr:row>
      <xdr:rowOff>0</xdr:rowOff>
    </xdr:from>
    <xdr:ext cx="685800" cy="627289"/>
    <xdr:sp macro="" textlink="">
      <xdr:nvSpPr>
        <xdr:cNvPr id="217" name="Text Box 66"/>
        <xdr:cNvSpPr txBox="1">
          <a:spLocks noChangeArrowheads="1"/>
        </xdr:cNvSpPr>
      </xdr:nvSpPr>
      <xdr:spPr>
        <a:xfrm>
          <a:off x="13754100" y="155771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365</xdr:row>
      <xdr:rowOff>0</xdr:rowOff>
    </xdr:from>
    <xdr:ext cx="685800" cy="627289"/>
    <xdr:sp macro="" textlink="">
      <xdr:nvSpPr>
        <xdr:cNvPr id="218" name="Text Box 66"/>
        <xdr:cNvSpPr txBox="1">
          <a:spLocks noChangeArrowheads="1"/>
        </xdr:cNvSpPr>
      </xdr:nvSpPr>
      <xdr:spPr>
        <a:xfrm>
          <a:off x="13754100" y="155771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365</xdr:row>
      <xdr:rowOff>0</xdr:rowOff>
    </xdr:from>
    <xdr:ext cx="685800" cy="627289"/>
    <xdr:sp macro="" textlink="">
      <xdr:nvSpPr>
        <xdr:cNvPr id="219" name="Text Box 66"/>
        <xdr:cNvSpPr txBox="1">
          <a:spLocks noChangeArrowheads="1"/>
        </xdr:cNvSpPr>
      </xdr:nvSpPr>
      <xdr:spPr>
        <a:xfrm>
          <a:off x="13754100" y="155771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365</xdr:row>
      <xdr:rowOff>0</xdr:rowOff>
    </xdr:from>
    <xdr:ext cx="685800" cy="627289"/>
    <xdr:sp macro="" textlink="">
      <xdr:nvSpPr>
        <xdr:cNvPr id="220" name="Text Box 66"/>
        <xdr:cNvSpPr txBox="1">
          <a:spLocks noChangeArrowheads="1"/>
        </xdr:cNvSpPr>
      </xdr:nvSpPr>
      <xdr:spPr>
        <a:xfrm>
          <a:off x="13754100" y="155771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365</xdr:row>
      <xdr:rowOff>0</xdr:rowOff>
    </xdr:from>
    <xdr:ext cx="685800" cy="627289"/>
    <xdr:sp macro="" textlink="">
      <xdr:nvSpPr>
        <xdr:cNvPr id="221" name="Text Box 66"/>
        <xdr:cNvSpPr txBox="1">
          <a:spLocks noChangeArrowheads="1"/>
        </xdr:cNvSpPr>
      </xdr:nvSpPr>
      <xdr:spPr>
        <a:xfrm>
          <a:off x="13754100" y="155771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374</xdr:row>
      <xdr:rowOff>0</xdr:rowOff>
    </xdr:from>
    <xdr:ext cx="685800" cy="627289"/>
    <xdr:sp macro="" textlink="">
      <xdr:nvSpPr>
        <xdr:cNvPr id="222" name="Text Box 66"/>
        <xdr:cNvSpPr txBox="1">
          <a:spLocks noChangeArrowheads="1"/>
        </xdr:cNvSpPr>
      </xdr:nvSpPr>
      <xdr:spPr>
        <a:xfrm>
          <a:off x="13754100" y="159543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374</xdr:row>
      <xdr:rowOff>0</xdr:rowOff>
    </xdr:from>
    <xdr:ext cx="685800" cy="627289"/>
    <xdr:sp macro="" textlink="">
      <xdr:nvSpPr>
        <xdr:cNvPr id="223" name="Text Box 66"/>
        <xdr:cNvSpPr txBox="1">
          <a:spLocks noChangeArrowheads="1"/>
        </xdr:cNvSpPr>
      </xdr:nvSpPr>
      <xdr:spPr>
        <a:xfrm>
          <a:off x="13754100" y="159543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374</xdr:row>
      <xdr:rowOff>0</xdr:rowOff>
    </xdr:from>
    <xdr:ext cx="685800" cy="627289"/>
    <xdr:sp macro="" textlink="">
      <xdr:nvSpPr>
        <xdr:cNvPr id="224" name="Text Box 66"/>
        <xdr:cNvSpPr txBox="1">
          <a:spLocks noChangeArrowheads="1"/>
        </xdr:cNvSpPr>
      </xdr:nvSpPr>
      <xdr:spPr>
        <a:xfrm>
          <a:off x="13754100" y="159543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374</xdr:row>
      <xdr:rowOff>0</xdr:rowOff>
    </xdr:from>
    <xdr:ext cx="685800" cy="627289"/>
    <xdr:sp macro="" textlink="">
      <xdr:nvSpPr>
        <xdr:cNvPr id="225" name="Text Box 66"/>
        <xdr:cNvSpPr txBox="1">
          <a:spLocks noChangeArrowheads="1"/>
        </xdr:cNvSpPr>
      </xdr:nvSpPr>
      <xdr:spPr>
        <a:xfrm>
          <a:off x="13754100" y="159543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374</xdr:row>
      <xdr:rowOff>0</xdr:rowOff>
    </xdr:from>
    <xdr:ext cx="685800" cy="627289"/>
    <xdr:sp macro="" textlink="">
      <xdr:nvSpPr>
        <xdr:cNvPr id="226" name="Text Box 66"/>
        <xdr:cNvSpPr txBox="1">
          <a:spLocks noChangeArrowheads="1"/>
        </xdr:cNvSpPr>
      </xdr:nvSpPr>
      <xdr:spPr>
        <a:xfrm>
          <a:off x="13754100" y="159543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374</xdr:row>
      <xdr:rowOff>0</xdr:rowOff>
    </xdr:from>
    <xdr:ext cx="685800" cy="627289"/>
    <xdr:sp macro="" textlink="">
      <xdr:nvSpPr>
        <xdr:cNvPr id="227" name="Text Box 66"/>
        <xdr:cNvSpPr txBox="1">
          <a:spLocks noChangeArrowheads="1"/>
        </xdr:cNvSpPr>
      </xdr:nvSpPr>
      <xdr:spPr>
        <a:xfrm>
          <a:off x="13754100" y="159543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374</xdr:row>
      <xdr:rowOff>0</xdr:rowOff>
    </xdr:from>
    <xdr:ext cx="685800" cy="627289"/>
    <xdr:sp macro="" textlink="">
      <xdr:nvSpPr>
        <xdr:cNvPr id="228" name="Text Box 66"/>
        <xdr:cNvSpPr txBox="1">
          <a:spLocks noChangeArrowheads="1"/>
        </xdr:cNvSpPr>
      </xdr:nvSpPr>
      <xdr:spPr>
        <a:xfrm>
          <a:off x="13754100" y="159543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374</xdr:row>
      <xdr:rowOff>0</xdr:rowOff>
    </xdr:from>
    <xdr:ext cx="685800" cy="627289"/>
    <xdr:sp macro="" textlink="">
      <xdr:nvSpPr>
        <xdr:cNvPr id="229" name="Text Box 66"/>
        <xdr:cNvSpPr txBox="1">
          <a:spLocks noChangeArrowheads="1"/>
        </xdr:cNvSpPr>
      </xdr:nvSpPr>
      <xdr:spPr>
        <a:xfrm>
          <a:off x="13754100" y="159543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374</xdr:row>
      <xdr:rowOff>0</xdr:rowOff>
    </xdr:from>
    <xdr:ext cx="685800" cy="627289"/>
    <xdr:sp macro="" textlink="">
      <xdr:nvSpPr>
        <xdr:cNvPr id="230" name="Text Box 66"/>
        <xdr:cNvSpPr txBox="1">
          <a:spLocks noChangeArrowheads="1"/>
        </xdr:cNvSpPr>
      </xdr:nvSpPr>
      <xdr:spPr>
        <a:xfrm>
          <a:off x="13754100" y="159543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374</xdr:row>
      <xdr:rowOff>0</xdr:rowOff>
    </xdr:from>
    <xdr:ext cx="685800" cy="627289"/>
    <xdr:sp macro="" textlink="">
      <xdr:nvSpPr>
        <xdr:cNvPr id="231" name="Text Box 66"/>
        <xdr:cNvSpPr txBox="1">
          <a:spLocks noChangeArrowheads="1"/>
        </xdr:cNvSpPr>
      </xdr:nvSpPr>
      <xdr:spPr>
        <a:xfrm>
          <a:off x="13754100" y="159543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374</xdr:row>
      <xdr:rowOff>0</xdr:rowOff>
    </xdr:from>
    <xdr:ext cx="685800" cy="627289"/>
    <xdr:sp macro="" textlink="">
      <xdr:nvSpPr>
        <xdr:cNvPr id="232" name="Text Box 66"/>
        <xdr:cNvSpPr txBox="1">
          <a:spLocks noChangeArrowheads="1"/>
        </xdr:cNvSpPr>
      </xdr:nvSpPr>
      <xdr:spPr>
        <a:xfrm>
          <a:off x="13754100" y="159543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374</xdr:row>
      <xdr:rowOff>0</xdr:rowOff>
    </xdr:from>
    <xdr:ext cx="685800" cy="627289"/>
    <xdr:sp macro="" textlink="">
      <xdr:nvSpPr>
        <xdr:cNvPr id="233" name="Text Box 66"/>
        <xdr:cNvSpPr txBox="1">
          <a:spLocks noChangeArrowheads="1"/>
        </xdr:cNvSpPr>
      </xdr:nvSpPr>
      <xdr:spPr>
        <a:xfrm>
          <a:off x="13754100" y="159543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374</xdr:row>
      <xdr:rowOff>0</xdr:rowOff>
    </xdr:from>
    <xdr:ext cx="685800" cy="627289"/>
    <xdr:sp macro="" textlink="">
      <xdr:nvSpPr>
        <xdr:cNvPr id="234" name="Text Box 66"/>
        <xdr:cNvSpPr txBox="1">
          <a:spLocks noChangeArrowheads="1"/>
        </xdr:cNvSpPr>
      </xdr:nvSpPr>
      <xdr:spPr>
        <a:xfrm>
          <a:off x="13754100" y="159543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374</xdr:row>
      <xdr:rowOff>0</xdr:rowOff>
    </xdr:from>
    <xdr:ext cx="685800" cy="627289"/>
    <xdr:sp macro="" textlink="">
      <xdr:nvSpPr>
        <xdr:cNvPr id="235" name="Text Box 66"/>
        <xdr:cNvSpPr txBox="1">
          <a:spLocks noChangeArrowheads="1"/>
        </xdr:cNvSpPr>
      </xdr:nvSpPr>
      <xdr:spPr>
        <a:xfrm>
          <a:off x="13754100" y="159543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374</xdr:row>
      <xdr:rowOff>0</xdr:rowOff>
    </xdr:from>
    <xdr:ext cx="685800" cy="627289"/>
    <xdr:sp macro="" textlink="">
      <xdr:nvSpPr>
        <xdr:cNvPr id="236" name="Text Box 66"/>
        <xdr:cNvSpPr txBox="1">
          <a:spLocks noChangeArrowheads="1"/>
        </xdr:cNvSpPr>
      </xdr:nvSpPr>
      <xdr:spPr>
        <a:xfrm>
          <a:off x="13754100" y="159543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374</xdr:row>
      <xdr:rowOff>0</xdr:rowOff>
    </xdr:from>
    <xdr:ext cx="685800" cy="627289"/>
    <xdr:sp macro="" textlink="">
      <xdr:nvSpPr>
        <xdr:cNvPr id="237" name="Text Box 66"/>
        <xdr:cNvSpPr txBox="1">
          <a:spLocks noChangeArrowheads="1"/>
        </xdr:cNvSpPr>
      </xdr:nvSpPr>
      <xdr:spPr>
        <a:xfrm>
          <a:off x="13754100" y="159543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374</xdr:row>
      <xdr:rowOff>0</xdr:rowOff>
    </xdr:from>
    <xdr:ext cx="685800" cy="627289"/>
    <xdr:sp macro="" textlink="">
      <xdr:nvSpPr>
        <xdr:cNvPr id="238" name="Text Box 66"/>
        <xdr:cNvSpPr txBox="1">
          <a:spLocks noChangeArrowheads="1"/>
        </xdr:cNvSpPr>
      </xdr:nvSpPr>
      <xdr:spPr>
        <a:xfrm>
          <a:off x="13754100" y="159543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374</xdr:row>
      <xdr:rowOff>0</xdr:rowOff>
    </xdr:from>
    <xdr:ext cx="685800" cy="627289"/>
    <xdr:sp macro="" textlink="">
      <xdr:nvSpPr>
        <xdr:cNvPr id="239" name="Text Box 66"/>
        <xdr:cNvSpPr txBox="1">
          <a:spLocks noChangeArrowheads="1"/>
        </xdr:cNvSpPr>
      </xdr:nvSpPr>
      <xdr:spPr>
        <a:xfrm>
          <a:off x="13754100" y="159543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374</xdr:row>
      <xdr:rowOff>0</xdr:rowOff>
    </xdr:from>
    <xdr:ext cx="685800" cy="627289"/>
    <xdr:sp macro="" textlink="">
      <xdr:nvSpPr>
        <xdr:cNvPr id="240" name="Text Box 66"/>
        <xdr:cNvSpPr txBox="1">
          <a:spLocks noChangeArrowheads="1"/>
        </xdr:cNvSpPr>
      </xdr:nvSpPr>
      <xdr:spPr>
        <a:xfrm>
          <a:off x="13754100" y="159543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241" name="Text Box 66"/>
        <xdr:cNvSpPr txBox="1">
          <a:spLocks noChangeArrowheads="1"/>
        </xdr:cNvSpPr>
      </xdr:nvSpPr>
      <xdr:spPr>
        <a:xfrm>
          <a:off x="13754100" y="160381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242" name="Text Box 66"/>
        <xdr:cNvSpPr txBox="1">
          <a:spLocks noChangeArrowheads="1"/>
        </xdr:cNvSpPr>
      </xdr:nvSpPr>
      <xdr:spPr>
        <a:xfrm>
          <a:off x="13754100" y="160381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243" name="Text Box 66"/>
        <xdr:cNvSpPr txBox="1">
          <a:spLocks noChangeArrowheads="1"/>
        </xdr:cNvSpPr>
      </xdr:nvSpPr>
      <xdr:spPr>
        <a:xfrm>
          <a:off x="13754100" y="160381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374</xdr:row>
      <xdr:rowOff>0</xdr:rowOff>
    </xdr:from>
    <xdr:ext cx="685800" cy="627289"/>
    <xdr:sp macro="" textlink="">
      <xdr:nvSpPr>
        <xdr:cNvPr id="244" name="Text Box 66"/>
        <xdr:cNvSpPr txBox="1">
          <a:spLocks noChangeArrowheads="1"/>
        </xdr:cNvSpPr>
      </xdr:nvSpPr>
      <xdr:spPr>
        <a:xfrm>
          <a:off x="13754100" y="159543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245" name="Text Box 66"/>
        <xdr:cNvSpPr txBox="1">
          <a:spLocks noChangeArrowheads="1"/>
        </xdr:cNvSpPr>
      </xdr:nvSpPr>
      <xdr:spPr>
        <a:xfrm>
          <a:off x="13754100" y="160381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374</xdr:row>
      <xdr:rowOff>0</xdr:rowOff>
    </xdr:from>
    <xdr:ext cx="685800" cy="627289"/>
    <xdr:sp macro="" textlink="">
      <xdr:nvSpPr>
        <xdr:cNvPr id="246" name="Text Box 66"/>
        <xdr:cNvSpPr txBox="1">
          <a:spLocks noChangeArrowheads="1"/>
        </xdr:cNvSpPr>
      </xdr:nvSpPr>
      <xdr:spPr>
        <a:xfrm>
          <a:off x="13754100" y="159543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374</xdr:row>
      <xdr:rowOff>0</xdr:rowOff>
    </xdr:from>
    <xdr:ext cx="685800" cy="627289"/>
    <xdr:sp macro="" textlink="">
      <xdr:nvSpPr>
        <xdr:cNvPr id="247" name="Text Box 66"/>
        <xdr:cNvSpPr txBox="1">
          <a:spLocks noChangeArrowheads="1"/>
        </xdr:cNvSpPr>
      </xdr:nvSpPr>
      <xdr:spPr>
        <a:xfrm>
          <a:off x="13754100" y="159543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374</xdr:row>
      <xdr:rowOff>0</xdr:rowOff>
    </xdr:from>
    <xdr:ext cx="685800" cy="627289"/>
    <xdr:sp macro="" textlink="">
      <xdr:nvSpPr>
        <xdr:cNvPr id="248" name="Text Box 66"/>
        <xdr:cNvSpPr txBox="1">
          <a:spLocks noChangeArrowheads="1"/>
        </xdr:cNvSpPr>
      </xdr:nvSpPr>
      <xdr:spPr>
        <a:xfrm>
          <a:off x="13754100" y="159543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249" name="Text Box 66"/>
        <xdr:cNvSpPr txBox="1">
          <a:spLocks noChangeArrowheads="1"/>
        </xdr:cNvSpPr>
      </xdr:nvSpPr>
      <xdr:spPr>
        <a:xfrm>
          <a:off x="13754100" y="160381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250" name="Text Box 66"/>
        <xdr:cNvSpPr txBox="1">
          <a:spLocks noChangeArrowheads="1"/>
        </xdr:cNvSpPr>
      </xdr:nvSpPr>
      <xdr:spPr>
        <a:xfrm>
          <a:off x="13754100" y="160381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374</xdr:row>
      <xdr:rowOff>0</xdr:rowOff>
    </xdr:from>
    <xdr:ext cx="685800" cy="627289"/>
    <xdr:sp macro="" textlink="">
      <xdr:nvSpPr>
        <xdr:cNvPr id="251" name="Text Box 66"/>
        <xdr:cNvSpPr txBox="1">
          <a:spLocks noChangeArrowheads="1"/>
        </xdr:cNvSpPr>
      </xdr:nvSpPr>
      <xdr:spPr>
        <a:xfrm>
          <a:off x="13754100" y="159543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374</xdr:row>
      <xdr:rowOff>0</xdr:rowOff>
    </xdr:from>
    <xdr:ext cx="685800" cy="627289"/>
    <xdr:sp macro="" textlink="">
      <xdr:nvSpPr>
        <xdr:cNvPr id="252" name="Text Box 66"/>
        <xdr:cNvSpPr txBox="1">
          <a:spLocks noChangeArrowheads="1"/>
        </xdr:cNvSpPr>
      </xdr:nvSpPr>
      <xdr:spPr>
        <a:xfrm>
          <a:off x="13754100" y="159543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374</xdr:row>
      <xdr:rowOff>0</xdr:rowOff>
    </xdr:from>
    <xdr:ext cx="685800" cy="627289"/>
    <xdr:sp macro="" textlink="">
      <xdr:nvSpPr>
        <xdr:cNvPr id="253" name="Text Box 66"/>
        <xdr:cNvSpPr txBox="1">
          <a:spLocks noChangeArrowheads="1"/>
        </xdr:cNvSpPr>
      </xdr:nvSpPr>
      <xdr:spPr>
        <a:xfrm>
          <a:off x="13754100" y="159543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374</xdr:row>
      <xdr:rowOff>0</xdr:rowOff>
    </xdr:from>
    <xdr:ext cx="685800" cy="627289"/>
    <xdr:sp macro="" textlink="">
      <xdr:nvSpPr>
        <xdr:cNvPr id="254" name="Text Box 66"/>
        <xdr:cNvSpPr txBox="1">
          <a:spLocks noChangeArrowheads="1"/>
        </xdr:cNvSpPr>
      </xdr:nvSpPr>
      <xdr:spPr>
        <a:xfrm>
          <a:off x="13754100" y="159543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255" name="Text Box 66"/>
        <xdr:cNvSpPr txBox="1">
          <a:spLocks noChangeArrowheads="1"/>
        </xdr:cNvSpPr>
      </xdr:nvSpPr>
      <xdr:spPr>
        <a:xfrm>
          <a:off x="13754100" y="160381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374</xdr:row>
      <xdr:rowOff>0</xdr:rowOff>
    </xdr:from>
    <xdr:ext cx="685800" cy="627289"/>
    <xdr:sp macro="" textlink="">
      <xdr:nvSpPr>
        <xdr:cNvPr id="256" name="Text Box 66"/>
        <xdr:cNvSpPr txBox="1">
          <a:spLocks noChangeArrowheads="1"/>
        </xdr:cNvSpPr>
      </xdr:nvSpPr>
      <xdr:spPr>
        <a:xfrm>
          <a:off x="13754100" y="159543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257" name="Text Box 66"/>
        <xdr:cNvSpPr txBox="1">
          <a:spLocks noChangeArrowheads="1"/>
        </xdr:cNvSpPr>
      </xdr:nvSpPr>
      <xdr:spPr>
        <a:xfrm>
          <a:off x="13754100" y="160381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258" name="Text Box 66"/>
        <xdr:cNvSpPr txBox="1">
          <a:spLocks noChangeArrowheads="1"/>
        </xdr:cNvSpPr>
      </xdr:nvSpPr>
      <xdr:spPr>
        <a:xfrm>
          <a:off x="13754100" y="160381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259" name="Text Box 66"/>
        <xdr:cNvSpPr txBox="1">
          <a:spLocks noChangeArrowheads="1"/>
        </xdr:cNvSpPr>
      </xdr:nvSpPr>
      <xdr:spPr>
        <a:xfrm>
          <a:off x="13754100" y="160381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260" name="Text Box 66"/>
        <xdr:cNvSpPr txBox="1">
          <a:spLocks noChangeArrowheads="1"/>
        </xdr:cNvSpPr>
      </xdr:nvSpPr>
      <xdr:spPr>
        <a:xfrm>
          <a:off x="13754100" y="160381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61" name="Text Box 66"/>
        <xdr:cNvSpPr txBox="1">
          <a:spLocks noChangeArrowheads="1"/>
        </xdr:cNvSpPr>
      </xdr:nvSpPr>
      <xdr:spPr>
        <a:xfrm>
          <a:off x="13754100" y="1608010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62" name="Text Box 66"/>
        <xdr:cNvSpPr txBox="1">
          <a:spLocks noChangeArrowheads="1"/>
        </xdr:cNvSpPr>
      </xdr:nvSpPr>
      <xdr:spPr>
        <a:xfrm>
          <a:off x="13754100" y="1608010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63" name="Text Box 66"/>
        <xdr:cNvSpPr txBox="1">
          <a:spLocks noChangeArrowheads="1"/>
        </xdr:cNvSpPr>
      </xdr:nvSpPr>
      <xdr:spPr>
        <a:xfrm>
          <a:off x="13754100" y="1608010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264" name="Text Box 66"/>
        <xdr:cNvSpPr txBox="1">
          <a:spLocks noChangeArrowheads="1"/>
        </xdr:cNvSpPr>
      </xdr:nvSpPr>
      <xdr:spPr>
        <a:xfrm>
          <a:off x="13754100" y="160381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65" name="Text Box 66"/>
        <xdr:cNvSpPr txBox="1">
          <a:spLocks noChangeArrowheads="1"/>
        </xdr:cNvSpPr>
      </xdr:nvSpPr>
      <xdr:spPr>
        <a:xfrm>
          <a:off x="13754100" y="1608010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266" name="Text Box 66"/>
        <xdr:cNvSpPr txBox="1">
          <a:spLocks noChangeArrowheads="1"/>
        </xdr:cNvSpPr>
      </xdr:nvSpPr>
      <xdr:spPr>
        <a:xfrm>
          <a:off x="13754100" y="160381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267" name="Text Box 66"/>
        <xdr:cNvSpPr txBox="1">
          <a:spLocks noChangeArrowheads="1"/>
        </xdr:cNvSpPr>
      </xdr:nvSpPr>
      <xdr:spPr>
        <a:xfrm>
          <a:off x="13754100" y="160381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268" name="Text Box 66"/>
        <xdr:cNvSpPr txBox="1">
          <a:spLocks noChangeArrowheads="1"/>
        </xdr:cNvSpPr>
      </xdr:nvSpPr>
      <xdr:spPr>
        <a:xfrm>
          <a:off x="13754100" y="160381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69" name="Text Box 66"/>
        <xdr:cNvSpPr txBox="1">
          <a:spLocks noChangeArrowheads="1"/>
        </xdr:cNvSpPr>
      </xdr:nvSpPr>
      <xdr:spPr>
        <a:xfrm>
          <a:off x="13754100" y="1608010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70" name="Text Box 66"/>
        <xdr:cNvSpPr txBox="1">
          <a:spLocks noChangeArrowheads="1"/>
        </xdr:cNvSpPr>
      </xdr:nvSpPr>
      <xdr:spPr>
        <a:xfrm>
          <a:off x="13754100" y="1608010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271" name="Text Box 66"/>
        <xdr:cNvSpPr txBox="1">
          <a:spLocks noChangeArrowheads="1"/>
        </xdr:cNvSpPr>
      </xdr:nvSpPr>
      <xdr:spPr>
        <a:xfrm>
          <a:off x="13754100" y="160381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272" name="Text Box 66"/>
        <xdr:cNvSpPr txBox="1">
          <a:spLocks noChangeArrowheads="1"/>
        </xdr:cNvSpPr>
      </xdr:nvSpPr>
      <xdr:spPr>
        <a:xfrm>
          <a:off x="13754100" y="160381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273" name="Text Box 66"/>
        <xdr:cNvSpPr txBox="1">
          <a:spLocks noChangeArrowheads="1"/>
        </xdr:cNvSpPr>
      </xdr:nvSpPr>
      <xdr:spPr>
        <a:xfrm>
          <a:off x="13754100" y="160381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274" name="Text Box 66"/>
        <xdr:cNvSpPr txBox="1">
          <a:spLocks noChangeArrowheads="1"/>
        </xdr:cNvSpPr>
      </xdr:nvSpPr>
      <xdr:spPr>
        <a:xfrm>
          <a:off x="13754100" y="160381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75" name="Text Box 66"/>
        <xdr:cNvSpPr txBox="1">
          <a:spLocks noChangeArrowheads="1"/>
        </xdr:cNvSpPr>
      </xdr:nvSpPr>
      <xdr:spPr>
        <a:xfrm>
          <a:off x="13754100" y="1608010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68035</xdr:colOff>
      <xdr:row>376</xdr:row>
      <xdr:rowOff>0</xdr:rowOff>
    </xdr:from>
    <xdr:ext cx="753835" cy="627289"/>
    <xdr:sp macro="" textlink="">
      <xdr:nvSpPr>
        <xdr:cNvPr id="276" name="Text Box 66"/>
        <xdr:cNvSpPr txBox="1">
          <a:spLocks noChangeArrowheads="1"/>
        </xdr:cNvSpPr>
      </xdr:nvSpPr>
      <xdr:spPr>
        <a:xfrm>
          <a:off x="13822135" y="160381950"/>
          <a:ext cx="753835"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77" name="Text Box 66"/>
        <xdr:cNvSpPr txBox="1">
          <a:spLocks noChangeArrowheads="1"/>
        </xdr:cNvSpPr>
      </xdr:nvSpPr>
      <xdr:spPr>
        <a:xfrm>
          <a:off x="13754100" y="1608010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78" name="Text Box 66"/>
        <xdr:cNvSpPr txBox="1">
          <a:spLocks noChangeArrowheads="1"/>
        </xdr:cNvSpPr>
      </xdr:nvSpPr>
      <xdr:spPr>
        <a:xfrm>
          <a:off x="13754100" y="1608010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79" name="Text Box 66"/>
        <xdr:cNvSpPr txBox="1">
          <a:spLocks noChangeArrowheads="1"/>
        </xdr:cNvSpPr>
      </xdr:nvSpPr>
      <xdr:spPr>
        <a:xfrm>
          <a:off x="13754100" y="1608010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80" name="Text Box 66"/>
        <xdr:cNvSpPr txBox="1">
          <a:spLocks noChangeArrowheads="1"/>
        </xdr:cNvSpPr>
      </xdr:nvSpPr>
      <xdr:spPr>
        <a:xfrm>
          <a:off x="13754100" y="1608010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281" name="Text Box 66"/>
        <xdr:cNvSpPr txBox="1">
          <a:spLocks noChangeArrowheads="1"/>
        </xdr:cNvSpPr>
      </xdr:nvSpPr>
      <xdr:spPr>
        <a:xfrm>
          <a:off x="13754100" y="1612201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282" name="Text Box 66"/>
        <xdr:cNvSpPr txBox="1">
          <a:spLocks noChangeArrowheads="1"/>
        </xdr:cNvSpPr>
      </xdr:nvSpPr>
      <xdr:spPr>
        <a:xfrm>
          <a:off x="13754100" y="1612201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283" name="Text Box 66"/>
        <xdr:cNvSpPr txBox="1">
          <a:spLocks noChangeArrowheads="1"/>
        </xdr:cNvSpPr>
      </xdr:nvSpPr>
      <xdr:spPr>
        <a:xfrm>
          <a:off x="13754100" y="1612201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84" name="Text Box 66"/>
        <xdr:cNvSpPr txBox="1">
          <a:spLocks noChangeArrowheads="1"/>
        </xdr:cNvSpPr>
      </xdr:nvSpPr>
      <xdr:spPr>
        <a:xfrm>
          <a:off x="13754100" y="1608010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285" name="Text Box 66"/>
        <xdr:cNvSpPr txBox="1">
          <a:spLocks noChangeArrowheads="1"/>
        </xdr:cNvSpPr>
      </xdr:nvSpPr>
      <xdr:spPr>
        <a:xfrm>
          <a:off x="13754100" y="1612201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86" name="Text Box 66"/>
        <xdr:cNvSpPr txBox="1">
          <a:spLocks noChangeArrowheads="1"/>
        </xdr:cNvSpPr>
      </xdr:nvSpPr>
      <xdr:spPr>
        <a:xfrm>
          <a:off x="13754100" y="1608010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87" name="Text Box 66"/>
        <xdr:cNvSpPr txBox="1">
          <a:spLocks noChangeArrowheads="1"/>
        </xdr:cNvSpPr>
      </xdr:nvSpPr>
      <xdr:spPr>
        <a:xfrm>
          <a:off x="13754100" y="1608010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88" name="Text Box 66"/>
        <xdr:cNvSpPr txBox="1">
          <a:spLocks noChangeArrowheads="1"/>
        </xdr:cNvSpPr>
      </xdr:nvSpPr>
      <xdr:spPr>
        <a:xfrm>
          <a:off x="13754100" y="1608010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289" name="Text Box 66"/>
        <xdr:cNvSpPr txBox="1">
          <a:spLocks noChangeArrowheads="1"/>
        </xdr:cNvSpPr>
      </xdr:nvSpPr>
      <xdr:spPr>
        <a:xfrm>
          <a:off x="13754100" y="1612201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290" name="Text Box 66"/>
        <xdr:cNvSpPr txBox="1">
          <a:spLocks noChangeArrowheads="1"/>
        </xdr:cNvSpPr>
      </xdr:nvSpPr>
      <xdr:spPr>
        <a:xfrm>
          <a:off x="13754100" y="1612201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91" name="Text Box 66"/>
        <xdr:cNvSpPr txBox="1">
          <a:spLocks noChangeArrowheads="1"/>
        </xdr:cNvSpPr>
      </xdr:nvSpPr>
      <xdr:spPr>
        <a:xfrm>
          <a:off x="13754100" y="1608010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92" name="Text Box 66"/>
        <xdr:cNvSpPr txBox="1">
          <a:spLocks noChangeArrowheads="1"/>
        </xdr:cNvSpPr>
      </xdr:nvSpPr>
      <xdr:spPr>
        <a:xfrm>
          <a:off x="13754100" y="1608010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93" name="Text Box 66"/>
        <xdr:cNvSpPr txBox="1">
          <a:spLocks noChangeArrowheads="1"/>
        </xdr:cNvSpPr>
      </xdr:nvSpPr>
      <xdr:spPr>
        <a:xfrm>
          <a:off x="13754100" y="1608010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94" name="Text Box 66"/>
        <xdr:cNvSpPr txBox="1">
          <a:spLocks noChangeArrowheads="1"/>
        </xdr:cNvSpPr>
      </xdr:nvSpPr>
      <xdr:spPr>
        <a:xfrm>
          <a:off x="13754100" y="1608010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295" name="Text Box 66"/>
        <xdr:cNvSpPr txBox="1">
          <a:spLocks noChangeArrowheads="1"/>
        </xdr:cNvSpPr>
      </xdr:nvSpPr>
      <xdr:spPr>
        <a:xfrm>
          <a:off x="13754100" y="1612201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96" name="Text Box 66"/>
        <xdr:cNvSpPr txBox="1">
          <a:spLocks noChangeArrowheads="1"/>
        </xdr:cNvSpPr>
      </xdr:nvSpPr>
      <xdr:spPr>
        <a:xfrm>
          <a:off x="13754100" y="1608010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297" name="Text Box 66"/>
        <xdr:cNvSpPr txBox="1">
          <a:spLocks noChangeArrowheads="1"/>
        </xdr:cNvSpPr>
      </xdr:nvSpPr>
      <xdr:spPr>
        <a:xfrm>
          <a:off x="13754100" y="1612201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298" name="Text Box 66"/>
        <xdr:cNvSpPr txBox="1">
          <a:spLocks noChangeArrowheads="1"/>
        </xdr:cNvSpPr>
      </xdr:nvSpPr>
      <xdr:spPr>
        <a:xfrm>
          <a:off x="13754100" y="1612201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299" name="Text Box 66"/>
        <xdr:cNvSpPr txBox="1">
          <a:spLocks noChangeArrowheads="1"/>
        </xdr:cNvSpPr>
      </xdr:nvSpPr>
      <xdr:spPr>
        <a:xfrm>
          <a:off x="13754100" y="1612201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300" name="Text Box 66"/>
        <xdr:cNvSpPr txBox="1">
          <a:spLocks noChangeArrowheads="1"/>
        </xdr:cNvSpPr>
      </xdr:nvSpPr>
      <xdr:spPr>
        <a:xfrm>
          <a:off x="13754100" y="1612201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301"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302"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303"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304" name="Text Box 66"/>
        <xdr:cNvSpPr txBox="1">
          <a:spLocks noChangeArrowheads="1"/>
        </xdr:cNvSpPr>
      </xdr:nvSpPr>
      <xdr:spPr>
        <a:xfrm>
          <a:off x="13754100" y="1612201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305"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306" name="Text Box 66"/>
        <xdr:cNvSpPr txBox="1">
          <a:spLocks noChangeArrowheads="1"/>
        </xdr:cNvSpPr>
      </xdr:nvSpPr>
      <xdr:spPr>
        <a:xfrm>
          <a:off x="13754100" y="1612201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307" name="Text Box 66"/>
        <xdr:cNvSpPr txBox="1">
          <a:spLocks noChangeArrowheads="1"/>
        </xdr:cNvSpPr>
      </xdr:nvSpPr>
      <xdr:spPr>
        <a:xfrm>
          <a:off x="13754100" y="1612201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308" name="Text Box 66"/>
        <xdr:cNvSpPr txBox="1">
          <a:spLocks noChangeArrowheads="1"/>
        </xdr:cNvSpPr>
      </xdr:nvSpPr>
      <xdr:spPr>
        <a:xfrm>
          <a:off x="13754100" y="1612201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309"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310"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311" name="Text Box 66"/>
        <xdr:cNvSpPr txBox="1">
          <a:spLocks noChangeArrowheads="1"/>
        </xdr:cNvSpPr>
      </xdr:nvSpPr>
      <xdr:spPr>
        <a:xfrm>
          <a:off x="13754100" y="1612201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312" name="Text Box 66"/>
        <xdr:cNvSpPr txBox="1">
          <a:spLocks noChangeArrowheads="1"/>
        </xdr:cNvSpPr>
      </xdr:nvSpPr>
      <xdr:spPr>
        <a:xfrm>
          <a:off x="13754100" y="1612201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313" name="Text Box 66"/>
        <xdr:cNvSpPr txBox="1">
          <a:spLocks noChangeArrowheads="1"/>
        </xdr:cNvSpPr>
      </xdr:nvSpPr>
      <xdr:spPr>
        <a:xfrm>
          <a:off x="13754100" y="1612201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314" name="Text Box 66"/>
        <xdr:cNvSpPr txBox="1">
          <a:spLocks noChangeArrowheads="1"/>
        </xdr:cNvSpPr>
      </xdr:nvSpPr>
      <xdr:spPr>
        <a:xfrm>
          <a:off x="13754100" y="1612201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315"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316" name="Text Box 66"/>
        <xdr:cNvSpPr txBox="1">
          <a:spLocks noChangeArrowheads="1"/>
        </xdr:cNvSpPr>
      </xdr:nvSpPr>
      <xdr:spPr>
        <a:xfrm>
          <a:off x="13754100" y="1612201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317"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318"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319"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320"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321"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322"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323"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324"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325"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326"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327"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328"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329"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330"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331"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332"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333"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334"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335"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336"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337"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338"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339"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340"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341" name="Text Box 66"/>
        <xdr:cNvSpPr txBox="1">
          <a:spLocks noChangeArrowheads="1"/>
        </xdr:cNvSpPr>
      </xdr:nvSpPr>
      <xdr:spPr>
        <a:xfrm>
          <a:off x="13754100" y="162058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342" name="Text Box 66"/>
        <xdr:cNvSpPr txBox="1">
          <a:spLocks noChangeArrowheads="1"/>
        </xdr:cNvSpPr>
      </xdr:nvSpPr>
      <xdr:spPr>
        <a:xfrm>
          <a:off x="13754100" y="162058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343" name="Text Box 66"/>
        <xdr:cNvSpPr txBox="1">
          <a:spLocks noChangeArrowheads="1"/>
        </xdr:cNvSpPr>
      </xdr:nvSpPr>
      <xdr:spPr>
        <a:xfrm>
          <a:off x="13754100" y="162058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344"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345" name="Text Box 66"/>
        <xdr:cNvSpPr txBox="1">
          <a:spLocks noChangeArrowheads="1"/>
        </xdr:cNvSpPr>
      </xdr:nvSpPr>
      <xdr:spPr>
        <a:xfrm>
          <a:off x="13754100" y="162058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346"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347"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348"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349" name="Text Box 66"/>
        <xdr:cNvSpPr txBox="1">
          <a:spLocks noChangeArrowheads="1"/>
        </xdr:cNvSpPr>
      </xdr:nvSpPr>
      <xdr:spPr>
        <a:xfrm>
          <a:off x="13754100" y="162058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350" name="Text Box 66"/>
        <xdr:cNvSpPr txBox="1">
          <a:spLocks noChangeArrowheads="1"/>
        </xdr:cNvSpPr>
      </xdr:nvSpPr>
      <xdr:spPr>
        <a:xfrm>
          <a:off x="13754100" y="162058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351"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352"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353"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354"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355" name="Text Box 66"/>
        <xdr:cNvSpPr txBox="1">
          <a:spLocks noChangeArrowheads="1"/>
        </xdr:cNvSpPr>
      </xdr:nvSpPr>
      <xdr:spPr>
        <a:xfrm>
          <a:off x="13754100" y="162058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356"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357" name="Text Box 66"/>
        <xdr:cNvSpPr txBox="1">
          <a:spLocks noChangeArrowheads="1"/>
        </xdr:cNvSpPr>
      </xdr:nvSpPr>
      <xdr:spPr>
        <a:xfrm>
          <a:off x="13754100" y="162058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358" name="Text Box 66"/>
        <xdr:cNvSpPr txBox="1">
          <a:spLocks noChangeArrowheads="1"/>
        </xdr:cNvSpPr>
      </xdr:nvSpPr>
      <xdr:spPr>
        <a:xfrm>
          <a:off x="13754100" y="162058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359" name="Text Box 66"/>
        <xdr:cNvSpPr txBox="1">
          <a:spLocks noChangeArrowheads="1"/>
        </xdr:cNvSpPr>
      </xdr:nvSpPr>
      <xdr:spPr>
        <a:xfrm>
          <a:off x="13754100" y="162058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360" name="Text Box 66"/>
        <xdr:cNvSpPr txBox="1">
          <a:spLocks noChangeArrowheads="1"/>
        </xdr:cNvSpPr>
      </xdr:nvSpPr>
      <xdr:spPr>
        <a:xfrm>
          <a:off x="13754100" y="162058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361" name="Text Box 66"/>
        <xdr:cNvSpPr txBox="1">
          <a:spLocks noChangeArrowheads="1"/>
        </xdr:cNvSpPr>
      </xdr:nvSpPr>
      <xdr:spPr>
        <a:xfrm>
          <a:off x="1375410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362" name="Text Box 66"/>
        <xdr:cNvSpPr txBox="1">
          <a:spLocks noChangeArrowheads="1"/>
        </xdr:cNvSpPr>
      </xdr:nvSpPr>
      <xdr:spPr>
        <a:xfrm>
          <a:off x="1375410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363" name="Text Box 66"/>
        <xdr:cNvSpPr txBox="1">
          <a:spLocks noChangeArrowheads="1"/>
        </xdr:cNvSpPr>
      </xdr:nvSpPr>
      <xdr:spPr>
        <a:xfrm>
          <a:off x="1375410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364" name="Text Box 66"/>
        <xdr:cNvSpPr txBox="1">
          <a:spLocks noChangeArrowheads="1"/>
        </xdr:cNvSpPr>
      </xdr:nvSpPr>
      <xdr:spPr>
        <a:xfrm>
          <a:off x="13754100" y="162058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365" name="Text Box 66"/>
        <xdr:cNvSpPr txBox="1">
          <a:spLocks noChangeArrowheads="1"/>
        </xdr:cNvSpPr>
      </xdr:nvSpPr>
      <xdr:spPr>
        <a:xfrm>
          <a:off x="1375410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366" name="Text Box 66"/>
        <xdr:cNvSpPr txBox="1">
          <a:spLocks noChangeArrowheads="1"/>
        </xdr:cNvSpPr>
      </xdr:nvSpPr>
      <xdr:spPr>
        <a:xfrm>
          <a:off x="13754100" y="162058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367" name="Text Box 66"/>
        <xdr:cNvSpPr txBox="1">
          <a:spLocks noChangeArrowheads="1"/>
        </xdr:cNvSpPr>
      </xdr:nvSpPr>
      <xdr:spPr>
        <a:xfrm>
          <a:off x="13754100" y="162058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368" name="Text Box 66"/>
        <xdr:cNvSpPr txBox="1">
          <a:spLocks noChangeArrowheads="1"/>
        </xdr:cNvSpPr>
      </xdr:nvSpPr>
      <xdr:spPr>
        <a:xfrm>
          <a:off x="13754100" y="162058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369" name="Text Box 66"/>
        <xdr:cNvSpPr txBox="1">
          <a:spLocks noChangeArrowheads="1"/>
        </xdr:cNvSpPr>
      </xdr:nvSpPr>
      <xdr:spPr>
        <a:xfrm>
          <a:off x="1375410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370" name="Text Box 66"/>
        <xdr:cNvSpPr txBox="1">
          <a:spLocks noChangeArrowheads="1"/>
        </xdr:cNvSpPr>
      </xdr:nvSpPr>
      <xdr:spPr>
        <a:xfrm>
          <a:off x="1375410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371" name="Text Box 66"/>
        <xdr:cNvSpPr txBox="1">
          <a:spLocks noChangeArrowheads="1"/>
        </xdr:cNvSpPr>
      </xdr:nvSpPr>
      <xdr:spPr>
        <a:xfrm>
          <a:off x="13754100" y="162058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372" name="Text Box 66"/>
        <xdr:cNvSpPr txBox="1">
          <a:spLocks noChangeArrowheads="1"/>
        </xdr:cNvSpPr>
      </xdr:nvSpPr>
      <xdr:spPr>
        <a:xfrm>
          <a:off x="13754100" y="162058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373" name="Text Box 66"/>
        <xdr:cNvSpPr txBox="1">
          <a:spLocks noChangeArrowheads="1"/>
        </xdr:cNvSpPr>
      </xdr:nvSpPr>
      <xdr:spPr>
        <a:xfrm>
          <a:off x="13754100" y="162058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374" name="Text Box 66"/>
        <xdr:cNvSpPr txBox="1">
          <a:spLocks noChangeArrowheads="1"/>
        </xdr:cNvSpPr>
      </xdr:nvSpPr>
      <xdr:spPr>
        <a:xfrm>
          <a:off x="13754100" y="162058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375" name="Text Box 66"/>
        <xdr:cNvSpPr txBox="1">
          <a:spLocks noChangeArrowheads="1"/>
        </xdr:cNvSpPr>
      </xdr:nvSpPr>
      <xdr:spPr>
        <a:xfrm>
          <a:off x="1375410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376" name="Text Box 66"/>
        <xdr:cNvSpPr txBox="1">
          <a:spLocks noChangeArrowheads="1"/>
        </xdr:cNvSpPr>
      </xdr:nvSpPr>
      <xdr:spPr>
        <a:xfrm>
          <a:off x="13754100" y="162058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377" name="Text Box 66"/>
        <xdr:cNvSpPr txBox="1">
          <a:spLocks noChangeArrowheads="1"/>
        </xdr:cNvSpPr>
      </xdr:nvSpPr>
      <xdr:spPr>
        <a:xfrm>
          <a:off x="1375410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378" name="Text Box 66"/>
        <xdr:cNvSpPr txBox="1">
          <a:spLocks noChangeArrowheads="1"/>
        </xdr:cNvSpPr>
      </xdr:nvSpPr>
      <xdr:spPr>
        <a:xfrm>
          <a:off x="1375410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379" name="Text Box 66"/>
        <xdr:cNvSpPr txBox="1">
          <a:spLocks noChangeArrowheads="1"/>
        </xdr:cNvSpPr>
      </xdr:nvSpPr>
      <xdr:spPr>
        <a:xfrm>
          <a:off x="1375410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380" name="Text Box 66"/>
        <xdr:cNvSpPr txBox="1">
          <a:spLocks noChangeArrowheads="1"/>
        </xdr:cNvSpPr>
      </xdr:nvSpPr>
      <xdr:spPr>
        <a:xfrm>
          <a:off x="1375410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381"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382"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383"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384" name="Text Box 66"/>
        <xdr:cNvSpPr txBox="1">
          <a:spLocks noChangeArrowheads="1"/>
        </xdr:cNvSpPr>
      </xdr:nvSpPr>
      <xdr:spPr>
        <a:xfrm>
          <a:off x="1375410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385"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386" name="Text Box 66"/>
        <xdr:cNvSpPr txBox="1">
          <a:spLocks noChangeArrowheads="1"/>
        </xdr:cNvSpPr>
      </xdr:nvSpPr>
      <xdr:spPr>
        <a:xfrm>
          <a:off x="1375410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387" name="Text Box 66"/>
        <xdr:cNvSpPr txBox="1">
          <a:spLocks noChangeArrowheads="1"/>
        </xdr:cNvSpPr>
      </xdr:nvSpPr>
      <xdr:spPr>
        <a:xfrm>
          <a:off x="1375410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388" name="Text Box 66"/>
        <xdr:cNvSpPr txBox="1">
          <a:spLocks noChangeArrowheads="1"/>
        </xdr:cNvSpPr>
      </xdr:nvSpPr>
      <xdr:spPr>
        <a:xfrm>
          <a:off x="1375410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389"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390"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391" name="Text Box 66"/>
        <xdr:cNvSpPr txBox="1">
          <a:spLocks noChangeArrowheads="1"/>
        </xdr:cNvSpPr>
      </xdr:nvSpPr>
      <xdr:spPr>
        <a:xfrm>
          <a:off x="1375410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392" name="Text Box 66"/>
        <xdr:cNvSpPr txBox="1">
          <a:spLocks noChangeArrowheads="1"/>
        </xdr:cNvSpPr>
      </xdr:nvSpPr>
      <xdr:spPr>
        <a:xfrm>
          <a:off x="1375410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393" name="Text Box 66"/>
        <xdr:cNvSpPr txBox="1">
          <a:spLocks noChangeArrowheads="1"/>
        </xdr:cNvSpPr>
      </xdr:nvSpPr>
      <xdr:spPr>
        <a:xfrm>
          <a:off x="1375410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394" name="Text Box 66"/>
        <xdr:cNvSpPr txBox="1">
          <a:spLocks noChangeArrowheads="1"/>
        </xdr:cNvSpPr>
      </xdr:nvSpPr>
      <xdr:spPr>
        <a:xfrm>
          <a:off x="1375410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395"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396" name="Text Box 66"/>
        <xdr:cNvSpPr txBox="1">
          <a:spLocks noChangeArrowheads="1"/>
        </xdr:cNvSpPr>
      </xdr:nvSpPr>
      <xdr:spPr>
        <a:xfrm>
          <a:off x="1375410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397"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398"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399"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400"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374</xdr:row>
      <xdr:rowOff>0</xdr:rowOff>
    </xdr:from>
    <xdr:ext cx="685800" cy="627289"/>
    <xdr:sp macro="" textlink="">
      <xdr:nvSpPr>
        <xdr:cNvPr id="401" name="Text Box 66"/>
        <xdr:cNvSpPr txBox="1">
          <a:spLocks noChangeArrowheads="1"/>
        </xdr:cNvSpPr>
      </xdr:nvSpPr>
      <xdr:spPr>
        <a:xfrm>
          <a:off x="13754100" y="159543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402" name="Text Box 66"/>
        <xdr:cNvSpPr txBox="1">
          <a:spLocks noChangeArrowheads="1"/>
        </xdr:cNvSpPr>
      </xdr:nvSpPr>
      <xdr:spPr>
        <a:xfrm>
          <a:off x="13754100" y="160381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374</xdr:row>
      <xdr:rowOff>0</xdr:rowOff>
    </xdr:from>
    <xdr:ext cx="685800" cy="627289"/>
    <xdr:sp macro="" textlink="">
      <xdr:nvSpPr>
        <xdr:cNvPr id="403" name="Text Box 66"/>
        <xdr:cNvSpPr txBox="1">
          <a:spLocks noChangeArrowheads="1"/>
        </xdr:cNvSpPr>
      </xdr:nvSpPr>
      <xdr:spPr>
        <a:xfrm>
          <a:off x="13754100" y="159543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374</xdr:row>
      <xdr:rowOff>0</xdr:rowOff>
    </xdr:from>
    <xdr:ext cx="685800" cy="627289"/>
    <xdr:sp macro="" textlink="">
      <xdr:nvSpPr>
        <xdr:cNvPr id="404" name="Text Box 66"/>
        <xdr:cNvSpPr txBox="1">
          <a:spLocks noChangeArrowheads="1"/>
        </xdr:cNvSpPr>
      </xdr:nvSpPr>
      <xdr:spPr>
        <a:xfrm>
          <a:off x="13754100" y="159543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405" name="Text Box 66"/>
        <xdr:cNvSpPr txBox="1">
          <a:spLocks noChangeArrowheads="1"/>
        </xdr:cNvSpPr>
      </xdr:nvSpPr>
      <xdr:spPr>
        <a:xfrm>
          <a:off x="13754100" y="160381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406" name="Text Box 66"/>
        <xdr:cNvSpPr txBox="1">
          <a:spLocks noChangeArrowheads="1"/>
        </xdr:cNvSpPr>
      </xdr:nvSpPr>
      <xdr:spPr>
        <a:xfrm>
          <a:off x="13754100" y="160381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374</xdr:row>
      <xdr:rowOff>0</xdr:rowOff>
    </xdr:from>
    <xdr:ext cx="685800" cy="627289"/>
    <xdr:sp macro="" textlink="">
      <xdr:nvSpPr>
        <xdr:cNvPr id="407" name="Text Box 66"/>
        <xdr:cNvSpPr txBox="1">
          <a:spLocks noChangeArrowheads="1"/>
        </xdr:cNvSpPr>
      </xdr:nvSpPr>
      <xdr:spPr>
        <a:xfrm>
          <a:off x="13754100" y="159543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374</xdr:row>
      <xdr:rowOff>0</xdr:rowOff>
    </xdr:from>
    <xdr:ext cx="685800" cy="627289"/>
    <xdr:sp macro="" textlink="">
      <xdr:nvSpPr>
        <xdr:cNvPr id="408" name="Text Box 66"/>
        <xdr:cNvSpPr txBox="1">
          <a:spLocks noChangeArrowheads="1"/>
        </xdr:cNvSpPr>
      </xdr:nvSpPr>
      <xdr:spPr>
        <a:xfrm>
          <a:off x="13754100" y="159543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374</xdr:row>
      <xdr:rowOff>0</xdr:rowOff>
    </xdr:from>
    <xdr:ext cx="685800" cy="627289"/>
    <xdr:sp macro="" textlink="">
      <xdr:nvSpPr>
        <xdr:cNvPr id="409" name="Text Box 66"/>
        <xdr:cNvSpPr txBox="1">
          <a:spLocks noChangeArrowheads="1"/>
        </xdr:cNvSpPr>
      </xdr:nvSpPr>
      <xdr:spPr>
        <a:xfrm>
          <a:off x="13754100" y="159543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374</xdr:row>
      <xdr:rowOff>0</xdr:rowOff>
    </xdr:from>
    <xdr:ext cx="685800" cy="627289"/>
    <xdr:sp macro="" textlink="">
      <xdr:nvSpPr>
        <xdr:cNvPr id="410" name="Text Box 66"/>
        <xdr:cNvSpPr txBox="1">
          <a:spLocks noChangeArrowheads="1"/>
        </xdr:cNvSpPr>
      </xdr:nvSpPr>
      <xdr:spPr>
        <a:xfrm>
          <a:off x="13754100" y="159543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374</xdr:row>
      <xdr:rowOff>0</xdr:rowOff>
    </xdr:from>
    <xdr:ext cx="685800" cy="627289"/>
    <xdr:sp macro="" textlink="">
      <xdr:nvSpPr>
        <xdr:cNvPr id="411" name="Text Box 66"/>
        <xdr:cNvSpPr txBox="1">
          <a:spLocks noChangeArrowheads="1"/>
        </xdr:cNvSpPr>
      </xdr:nvSpPr>
      <xdr:spPr>
        <a:xfrm>
          <a:off x="13754100" y="159543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374</xdr:row>
      <xdr:rowOff>0</xdr:rowOff>
    </xdr:from>
    <xdr:ext cx="685800" cy="627289"/>
    <xdr:sp macro="" textlink="">
      <xdr:nvSpPr>
        <xdr:cNvPr id="412" name="Text Box 66"/>
        <xdr:cNvSpPr txBox="1">
          <a:spLocks noChangeArrowheads="1"/>
        </xdr:cNvSpPr>
      </xdr:nvSpPr>
      <xdr:spPr>
        <a:xfrm>
          <a:off x="13754100" y="159543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374</xdr:row>
      <xdr:rowOff>0</xdr:rowOff>
    </xdr:from>
    <xdr:ext cx="685800" cy="627289"/>
    <xdr:sp macro="" textlink="">
      <xdr:nvSpPr>
        <xdr:cNvPr id="413" name="Text Box 66"/>
        <xdr:cNvSpPr txBox="1">
          <a:spLocks noChangeArrowheads="1"/>
        </xdr:cNvSpPr>
      </xdr:nvSpPr>
      <xdr:spPr>
        <a:xfrm>
          <a:off x="13754100" y="159543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374</xdr:row>
      <xdr:rowOff>0</xdr:rowOff>
    </xdr:from>
    <xdr:ext cx="685800" cy="627289"/>
    <xdr:sp macro="" textlink="">
      <xdr:nvSpPr>
        <xdr:cNvPr id="414" name="Text Box 66"/>
        <xdr:cNvSpPr txBox="1">
          <a:spLocks noChangeArrowheads="1"/>
        </xdr:cNvSpPr>
      </xdr:nvSpPr>
      <xdr:spPr>
        <a:xfrm>
          <a:off x="13754100" y="159543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81643</xdr:colOff>
      <xdr:row>374</xdr:row>
      <xdr:rowOff>0</xdr:rowOff>
    </xdr:from>
    <xdr:ext cx="767443" cy="627289"/>
    <xdr:sp macro="" textlink="">
      <xdr:nvSpPr>
        <xdr:cNvPr id="415" name="Text Box 66"/>
        <xdr:cNvSpPr txBox="1">
          <a:spLocks noChangeArrowheads="1"/>
        </xdr:cNvSpPr>
      </xdr:nvSpPr>
      <xdr:spPr>
        <a:xfrm>
          <a:off x="13835743" y="159543750"/>
          <a:ext cx="767443"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416" name="Text Box 66"/>
        <xdr:cNvSpPr txBox="1">
          <a:spLocks noChangeArrowheads="1"/>
        </xdr:cNvSpPr>
      </xdr:nvSpPr>
      <xdr:spPr>
        <a:xfrm>
          <a:off x="13754100" y="160381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417" name="Text Box 66"/>
        <xdr:cNvSpPr txBox="1">
          <a:spLocks noChangeArrowheads="1"/>
        </xdr:cNvSpPr>
      </xdr:nvSpPr>
      <xdr:spPr>
        <a:xfrm>
          <a:off x="13754100" y="1608010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418" name="Text Box 66"/>
        <xdr:cNvSpPr txBox="1">
          <a:spLocks noChangeArrowheads="1"/>
        </xdr:cNvSpPr>
      </xdr:nvSpPr>
      <xdr:spPr>
        <a:xfrm>
          <a:off x="13754100" y="160381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419" name="Text Box 66"/>
        <xdr:cNvSpPr txBox="1">
          <a:spLocks noChangeArrowheads="1"/>
        </xdr:cNvSpPr>
      </xdr:nvSpPr>
      <xdr:spPr>
        <a:xfrm>
          <a:off x="13754100" y="160381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420" name="Text Box 66"/>
        <xdr:cNvSpPr txBox="1">
          <a:spLocks noChangeArrowheads="1"/>
        </xdr:cNvSpPr>
      </xdr:nvSpPr>
      <xdr:spPr>
        <a:xfrm>
          <a:off x="13754100" y="1608010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421" name="Text Box 66"/>
        <xdr:cNvSpPr txBox="1">
          <a:spLocks noChangeArrowheads="1"/>
        </xdr:cNvSpPr>
      </xdr:nvSpPr>
      <xdr:spPr>
        <a:xfrm>
          <a:off x="13754100" y="1608010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422" name="Text Box 66"/>
        <xdr:cNvSpPr txBox="1">
          <a:spLocks noChangeArrowheads="1"/>
        </xdr:cNvSpPr>
      </xdr:nvSpPr>
      <xdr:spPr>
        <a:xfrm>
          <a:off x="13754100" y="160381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423" name="Text Box 66"/>
        <xdr:cNvSpPr txBox="1">
          <a:spLocks noChangeArrowheads="1"/>
        </xdr:cNvSpPr>
      </xdr:nvSpPr>
      <xdr:spPr>
        <a:xfrm>
          <a:off x="13754100" y="160381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424" name="Text Box 66"/>
        <xdr:cNvSpPr txBox="1">
          <a:spLocks noChangeArrowheads="1"/>
        </xdr:cNvSpPr>
      </xdr:nvSpPr>
      <xdr:spPr>
        <a:xfrm>
          <a:off x="13754100" y="160381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425" name="Text Box 66"/>
        <xdr:cNvSpPr txBox="1">
          <a:spLocks noChangeArrowheads="1"/>
        </xdr:cNvSpPr>
      </xdr:nvSpPr>
      <xdr:spPr>
        <a:xfrm>
          <a:off x="13754100" y="160381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426" name="Text Box 66"/>
        <xdr:cNvSpPr txBox="1">
          <a:spLocks noChangeArrowheads="1"/>
        </xdr:cNvSpPr>
      </xdr:nvSpPr>
      <xdr:spPr>
        <a:xfrm>
          <a:off x="13754100" y="160381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427" name="Text Box 66"/>
        <xdr:cNvSpPr txBox="1">
          <a:spLocks noChangeArrowheads="1"/>
        </xdr:cNvSpPr>
      </xdr:nvSpPr>
      <xdr:spPr>
        <a:xfrm>
          <a:off x="13754100" y="160381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428" name="Text Box 66"/>
        <xdr:cNvSpPr txBox="1">
          <a:spLocks noChangeArrowheads="1"/>
        </xdr:cNvSpPr>
      </xdr:nvSpPr>
      <xdr:spPr>
        <a:xfrm>
          <a:off x="13754100" y="160381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429" name="Text Box 66"/>
        <xdr:cNvSpPr txBox="1">
          <a:spLocks noChangeArrowheads="1"/>
        </xdr:cNvSpPr>
      </xdr:nvSpPr>
      <xdr:spPr>
        <a:xfrm>
          <a:off x="13754100" y="160381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80</xdr:col>
      <xdr:colOff>666750</xdr:colOff>
      <xdr:row>376</xdr:row>
      <xdr:rowOff>0</xdr:rowOff>
    </xdr:from>
    <xdr:ext cx="1352550" cy="627289"/>
    <xdr:sp macro="" textlink="">
      <xdr:nvSpPr>
        <xdr:cNvPr id="430" name="Text Box 66"/>
        <xdr:cNvSpPr txBox="1">
          <a:spLocks noChangeArrowheads="1"/>
        </xdr:cNvSpPr>
      </xdr:nvSpPr>
      <xdr:spPr>
        <a:xfrm>
          <a:off x="13754100" y="160381950"/>
          <a:ext cx="135255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431" name="Text Box 66"/>
        <xdr:cNvSpPr txBox="1">
          <a:spLocks noChangeArrowheads="1"/>
        </xdr:cNvSpPr>
      </xdr:nvSpPr>
      <xdr:spPr>
        <a:xfrm>
          <a:off x="13754100" y="1608010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432" name="Text Box 66"/>
        <xdr:cNvSpPr txBox="1">
          <a:spLocks noChangeArrowheads="1"/>
        </xdr:cNvSpPr>
      </xdr:nvSpPr>
      <xdr:spPr>
        <a:xfrm>
          <a:off x="13754100" y="1612201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433" name="Text Box 66"/>
        <xdr:cNvSpPr txBox="1">
          <a:spLocks noChangeArrowheads="1"/>
        </xdr:cNvSpPr>
      </xdr:nvSpPr>
      <xdr:spPr>
        <a:xfrm>
          <a:off x="13754100" y="1608010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434" name="Text Box 66"/>
        <xdr:cNvSpPr txBox="1">
          <a:spLocks noChangeArrowheads="1"/>
        </xdr:cNvSpPr>
      </xdr:nvSpPr>
      <xdr:spPr>
        <a:xfrm>
          <a:off x="13754100" y="1608010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435" name="Text Box 66"/>
        <xdr:cNvSpPr txBox="1">
          <a:spLocks noChangeArrowheads="1"/>
        </xdr:cNvSpPr>
      </xdr:nvSpPr>
      <xdr:spPr>
        <a:xfrm>
          <a:off x="13754100" y="1612201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436" name="Text Box 66"/>
        <xdr:cNvSpPr txBox="1">
          <a:spLocks noChangeArrowheads="1"/>
        </xdr:cNvSpPr>
      </xdr:nvSpPr>
      <xdr:spPr>
        <a:xfrm>
          <a:off x="13754100" y="1612201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437" name="Text Box 66"/>
        <xdr:cNvSpPr txBox="1">
          <a:spLocks noChangeArrowheads="1"/>
        </xdr:cNvSpPr>
      </xdr:nvSpPr>
      <xdr:spPr>
        <a:xfrm>
          <a:off x="13754100" y="1608010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438" name="Text Box 66"/>
        <xdr:cNvSpPr txBox="1">
          <a:spLocks noChangeArrowheads="1"/>
        </xdr:cNvSpPr>
      </xdr:nvSpPr>
      <xdr:spPr>
        <a:xfrm>
          <a:off x="13754100" y="1608010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439" name="Text Box 66"/>
        <xdr:cNvSpPr txBox="1">
          <a:spLocks noChangeArrowheads="1"/>
        </xdr:cNvSpPr>
      </xdr:nvSpPr>
      <xdr:spPr>
        <a:xfrm>
          <a:off x="13754100" y="1608010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440" name="Text Box 66"/>
        <xdr:cNvSpPr txBox="1">
          <a:spLocks noChangeArrowheads="1"/>
        </xdr:cNvSpPr>
      </xdr:nvSpPr>
      <xdr:spPr>
        <a:xfrm>
          <a:off x="13754100" y="1608010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441" name="Text Box 66"/>
        <xdr:cNvSpPr txBox="1">
          <a:spLocks noChangeArrowheads="1"/>
        </xdr:cNvSpPr>
      </xdr:nvSpPr>
      <xdr:spPr>
        <a:xfrm>
          <a:off x="13754100" y="1608010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442" name="Text Box 66"/>
        <xdr:cNvSpPr txBox="1">
          <a:spLocks noChangeArrowheads="1"/>
        </xdr:cNvSpPr>
      </xdr:nvSpPr>
      <xdr:spPr>
        <a:xfrm>
          <a:off x="13754100" y="1608010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443" name="Text Box 66"/>
        <xdr:cNvSpPr txBox="1">
          <a:spLocks noChangeArrowheads="1"/>
        </xdr:cNvSpPr>
      </xdr:nvSpPr>
      <xdr:spPr>
        <a:xfrm>
          <a:off x="13754100" y="1608010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444" name="Text Box 66"/>
        <xdr:cNvSpPr txBox="1">
          <a:spLocks noChangeArrowheads="1"/>
        </xdr:cNvSpPr>
      </xdr:nvSpPr>
      <xdr:spPr>
        <a:xfrm>
          <a:off x="13754100" y="1608010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80</xdr:col>
      <xdr:colOff>666750</xdr:colOff>
      <xdr:row>377</xdr:row>
      <xdr:rowOff>0</xdr:rowOff>
    </xdr:from>
    <xdr:ext cx="1352550" cy="627289"/>
    <xdr:sp macro="" textlink="">
      <xdr:nvSpPr>
        <xdr:cNvPr id="445" name="Text Box 66"/>
        <xdr:cNvSpPr txBox="1">
          <a:spLocks noChangeArrowheads="1"/>
        </xdr:cNvSpPr>
      </xdr:nvSpPr>
      <xdr:spPr>
        <a:xfrm>
          <a:off x="13754100" y="160801050"/>
          <a:ext cx="135255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446" name="Text Box 66"/>
        <xdr:cNvSpPr txBox="1">
          <a:spLocks noChangeArrowheads="1"/>
        </xdr:cNvSpPr>
      </xdr:nvSpPr>
      <xdr:spPr>
        <a:xfrm>
          <a:off x="13754100" y="1612201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447"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448" name="Text Box 66"/>
        <xdr:cNvSpPr txBox="1">
          <a:spLocks noChangeArrowheads="1"/>
        </xdr:cNvSpPr>
      </xdr:nvSpPr>
      <xdr:spPr>
        <a:xfrm>
          <a:off x="13754100" y="1612201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449" name="Text Box 66"/>
        <xdr:cNvSpPr txBox="1">
          <a:spLocks noChangeArrowheads="1"/>
        </xdr:cNvSpPr>
      </xdr:nvSpPr>
      <xdr:spPr>
        <a:xfrm>
          <a:off x="13754100" y="1612201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450"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451"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452" name="Text Box 66"/>
        <xdr:cNvSpPr txBox="1">
          <a:spLocks noChangeArrowheads="1"/>
        </xdr:cNvSpPr>
      </xdr:nvSpPr>
      <xdr:spPr>
        <a:xfrm>
          <a:off x="13754100" y="1612201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453" name="Text Box 66"/>
        <xdr:cNvSpPr txBox="1">
          <a:spLocks noChangeArrowheads="1"/>
        </xdr:cNvSpPr>
      </xdr:nvSpPr>
      <xdr:spPr>
        <a:xfrm>
          <a:off x="13754100" y="1612201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454" name="Text Box 66"/>
        <xdr:cNvSpPr txBox="1">
          <a:spLocks noChangeArrowheads="1"/>
        </xdr:cNvSpPr>
      </xdr:nvSpPr>
      <xdr:spPr>
        <a:xfrm>
          <a:off x="13754100" y="1612201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455" name="Text Box 66"/>
        <xdr:cNvSpPr txBox="1">
          <a:spLocks noChangeArrowheads="1"/>
        </xdr:cNvSpPr>
      </xdr:nvSpPr>
      <xdr:spPr>
        <a:xfrm>
          <a:off x="13754100" y="1612201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456" name="Text Box 66"/>
        <xdr:cNvSpPr txBox="1">
          <a:spLocks noChangeArrowheads="1"/>
        </xdr:cNvSpPr>
      </xdr:nvSpPr>
      <xdr:spPr>
        <a:xfrm>
          <a:off x="13754100" y="1612201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457" name="Text Box 66"/>
        <xdr:cNvSpPr txBox="1">
          <a:spLocks noChangeArrowheads="1"/>
        </xdr:cNvSpPr>
      </xdr:nvSpPr>
      <xdr:spPr>
        <a:xfrm>
          <a:off x="13754100" y="1612201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458" name="Text Box 66"/>
        <xdr:cNvSpPr txBox="1">
          <a:spLocks noChangeArrowheads="1"/>
        </xdr:cNvSpPr>
      </xdr:nvSpPr>
      <xdr:spPr>
        <a:xfrm>
          <a:off x="13754100" y="1612201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80</xdr:col>
      <xdr:colOff>666750</xdr:colOff>
      <xdr:row>378</xdr:row>
      <xdr:rowOff>0</xdr:rowOff>
    </xdr:from>
    <xdr:ext cx="1352550" cy="627289"/>
    <xdr:sp macro="" textlink="">
      <xdr:nvSpPr>
        <xdr:cNvPr id="459" name="Text Box 66"/>
        <xdr:cNvSpPr txBox="1">
          <a:spLocks noChangeArrowheads="1"/>
        </xdr:cNvSpPr>
      </xdr:nvSpPr>
      <xdr:spPr>
        <a:xfrm>
          <a:off x="13754100" y="161220150"/>
          <a:ext cx="135255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460"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461"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462"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463"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464"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465"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466"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467"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468"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469"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470"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471"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472"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473"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80</xdr:col>
      <xdr:colOff>666750</xdr:colOff>
      <xdr:row>379</xdr:row>
      <xdr:rowOff>0</xdr:rowOff>
    </xdr:from>
    <xdr:ext cx="1352550" cy="627289"/>
    <xdr:sp macro="" textlink="">
      <xdr:nvSpPr>
        <xdr:cNvPr id="474" name="Text Box 66"/>
        <xdr:cNvSpPr txBox="1">
          <a:spLocks noChangeArrowheads="1"/>
        </xdr:cNvSpPr>
      </xdr:nvSpPr>
      <xdr:spPr>
        <a:xfrm>
          <a:off x="13754100" y="161639250"/>
          <a:ext cx="135255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475"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476" name="Text Box 66"/>
        <xdr:cNvSpPr txBox="1">
          <a:spLocks noChangeArrowheads="1"/>
        </xdr:cNvSpPr>
      </xdr:nvSpPr>
      <xdr:spPr>
        <a:xfrm>
          <a:off x="13754100" y="162058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477"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478"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479" name="Text Box 66"/>
        <xdr:cNvSpPr txBox="1">
          <a:spLocks noChangeArrowheads="1"/>
        </xdr:cNvSpPr>
      </xdr:nvSpPr>
      <xdr:spPr>
        <a:xfrm>
          <a:off x="13754100" y="162058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480" name="Text Box 66"/>
        <xdr:cNvSpPr txBox="1">
          <a:spLocks noChangeArrowheads="1"/>
        </xdr:cNvSpPr>
      </xdr:nvSpPr>
      <xdr:spPr>
        <a:xfrm>
          <a:off x="13754100" y="162058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481"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482"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483"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484"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485"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486"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487"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488" name="Text Box 66"/>
        <xdr:cNvSpPr txBox="1">
          <a:spLocks noChangeArrowheads="1"/>
        </xdr:cNvSpPr>
      </xdr:nvSpPr>
      <xdr:spPr>
        <a:xfrm>
          <a:off x="13754100" y="1616392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80</xdr:col>
      <xdr:colOff>666750</xdr:colOff>
      <xdr:row>379</xdr:row>
      <xdr:rowOff>0</xdr:rowOff>
    </xdr:from>
    <xdr:ext cx="1352550" cy="627289"/>
    <xdr:sp macro="" textlink="">
      <xdr:nvSpPr>
        <xdr:cNvPr id="489" name="Text Box 66"/>
        <xdr:cNvSpPr txBox="1">
          <a:spLocks noChangeArrowheads="1"/>
        </xdr:cNvSpPr>
      </xdr:nvSpPr>
      <xdr:spPr>
        <a:xfrm>
          <a:off x="13754100" y="161639250"/>
          <a:ext cx="135255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490" name="Text Box 66"/>
        <xdr:cNvSpPr txBox="1">
          <a:spLocks noChangeArrowheads="1"/>
        </xdr:cNvSpPr>
      </xdr:nvSpPr>
      <xdr:spPr>
        <a:xfrm>
          <a:off x="13754100" y="162058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491" name="Text Box 66"/>
        <xdr:cNvSpPr txBox="1">
          <a:spLocks noChangeArrowheads="1"/>
        </xdr:cNvSpPr>
      </xdr:nvSpPr>
      <xdr:spPr>
        <a:xfrm>
          <a:off x="1375410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492" name="Text Box 66"/>
        <xdr:cNvSpPr txBox="1">
          <a:spLocks noChangeArrowheads="1"/>
        </xdr:cNvSpPr>
      </xdr:nvSpPr>
      <xdr:spPr>
        <a:xfrm>
          <a:off x="13754100" y="162058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493" name="Text Box 66"/>
        <xdr:cNvSpPr txBox="1">
          <a:spLocks noChangeArrowheads="1"/>
        </xdr:cNvSpPr>
      </xdr:nvSpPr>
      <xdr:spPr>
        <a:xfrm>
          <a:off x="13754100" y="162058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494" name="Text Box 66"/>
        <xdr:cNvSpPr txBox="1">
          <a:spLocks noChangeArrowheads="1"/>
        </xdr:cNvSpPr>
      </xdr:nvSpPr>
      <xdr:spPr>
        <a:xfrm>
          <a:off x="1375410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495" name="Text Box 66"/>
        <xdr:cNvSpPr txBox="1">
          <a:spLocks noChangeArrowheads="1"/>
        </xdr:cNvSpPr>
      </xdr:nvSpPr>
      <xdr:spPr>
        <a:xfrm>
          <a:off x="1375410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496" name="Text Box 66"/>
        <xdr:cNvSpPr txBox="1">
          <a:spLocks noChangeArrowheads="1"/>
        </xdr:cNvSpPr>
      </xdr:nvSpPr>
      <xdr:spPr>
        <a:xfrm>
          <a:off x="13754100" y="162058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497" name="Text Box 66"/>
        <xdr:cNvSpPr txBox="1">
          <a:spLocks noChangeArrowheads="1"/>
        </xdr:cNvSpPr>
      </xdr:nvSpPr>
      <xdr:spPr>
        <a:xfrm>
          <a:off x="13754100" y="162058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498" name="Text Box 66"/>
        <xdr:cNvSpPr txBox="1">
          <a:spLocks noChangeArrowheads="1"/>
        </xdr:cNvSpPr>
      </xdr:nvSpPr>
      <xdr:spPr>
        <a:xfrm>
          <a:off x="13754100" y="162058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499" name="Text Box 66"/>
        <xdr:cNvSpPr txBox="1">
          <a:spLocks noChangeArrowheads="1"/>
        </xdr:cNvSpPr>
      </xdr:nvSpPr>
      <xdr:spPr>
        <a:xfrm>
          <a:off x="13754100" y="162058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500" name="Text Box 66"/>
        <xdr:cNvSpPr txBox="1">
          <a:spLocks noChangeArrowheads="1"/>
        </xdr:cNvSpPr>
      </xdr:nvSpPr>
      <xdr:spPr>
        <a:xfrm>
          <a:off x="13754100" y="162058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501" name="Text Box 66"/>
        <xdr:cNvSpPr txBox="1">
          <a:spLocks noChangeArrowheads="1"/>
        </xdr:cNvSpPr>
      </xdr:nvSpPr>
      <xdr:spPr>
        <a:xfrm>
          <a:off x="13754100" y="162058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502" name="Text Box 66"/>
        <xdr:cNvSpPr txBox="1">
          <a:spLocks noChangeArrowheads="1"/>
        </xdr:cNvSpPr>
      </xdr:nvSpPr>
      <xdr:spPr>
        <a:xfrm>
          <a:off x="13754100" y="162058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503" name="Text Box 66"/>
        <xdr:cNvSpPr txBox="1">
          <a:spLocks noChangeArrowheads="1"/>
        </xdr:cNvSpPr>
      </xdr:nvSpPr>
      <xdr:spPr>
        <a:xfrm>
          <a:off x="13754100" y="162058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80</xdr:col>
      <xdr:colOff>666750</xdr:colOff>
      <xdr:row>380</xdr:row>
      <xdr:rowOff>0</xdr:rowOff>
    </xdr:from>
    <xdr:ext cx="1352550" cy="627289"/>
    <xdr:sp macro="" textlink="">
      <xdr:nvSpPr>
        <xdr:cNvPr id="504" name="Text Box 66"/>
        <xdr:cNvSpPr txBox="1">
          <a:spLocks noChangeArrowheads="1"/>
        </xdr:cNvSpPr>
      </xdr:nvSpPr>
      <xdr:spPr>
        <a:xfrm>
          <a:off x="13754100" y="162058350"/>
          <a:ext cx="135255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505" name="Text Box 66"/>
        <xdr:cNvSpPr txBox="1">
          <a:spLocks noChangeArrowheads="1"/>
        </xdr:cNvSpPr>
      </xdr:nvSpPr>
      <xdr:spPr>
        <a:xfrm>
          <a:off x="1375410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506"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507" name="Text Box 66"/>
        <xdr:cNvSpPr txBox="1">
          <a:spLocks noChangeArrowheads="1"/>
        </xdr:cNvSpPr>
      </xdr:nvSpPr>
      <xdr:spPr>
        <a:xfrm>
          <a:off x="1375410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508" name="Text Box 66"/>
        <xdr:cNvSpPr txBox="1">
          <a:spLocks noChangeArrowheads="1"/>
        </xdr:cNvSpPr>
      </xdr:nvSpPr>
      <xdr:spPr>
        <a:xfrm>
          <a:off x="1375410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509"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510"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511" name="Text Box 66"/>
        <xdr:cNvSpPr txBox="1">
          <a:spLocks noChangeArrowheads="1"/>
        </xdr:cNvSpPr>
      </xdr:nvSpPr>
      <xdr:spPr>
        <a:xfrm>
          <a:off x="1375410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512" name="Text Box 66"/>
        <xdr:cNvSpPr txBox="1">
          <a:spLocks noChangeArrowheads="1"/>
        </xdr:cNvSpPr>
      </xdr:nvSpPr>
      <xdr:spPr>
        <a:xfrm>
          <a:off x="1375410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513" name="Text Box 66"/>
        <xdr:cNvSpPr txBox="1">
          <a:spLocks noChangeArrowheads="1"/>
        </xdr:cNvSpPr>
      </xdr:nvSpPr>
      <xdr:spPr>
        <a:xfrm>
          <a:off x="1375410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514" name="Text Box 66"/>
        <xdr:cNvSpPr txBox="1">
          <a:spLocks noChangeArrowheads="1"/>
        </xdr:cNvSpPr>
      </xdr:nvSpPr>
      <xdr:spPr>
        <a:xfrm>
          <a:off x="1375410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515" name="Text Box 66"/>
        <xdr:cNvSpPr txBox="1">
          <a:spLocks noChangeArrowheads="1"/>
        </xdr:cNvSpPr>
      </xdr:nvSpPr>
      <xdr:spPr>
        <a:xfrm>
          <a:off x="1375410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516" name="Text Box 66"/>
        <xdr:cNvSpPr txBox="1">
          <a:spLocks noChangeArrowheads="1"/>
        </xdr:cNvSpPr>
      </xdr:nvSpPr>
      <xdr:spPr>
        <a:xfrm>
          <a:off x="1375410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517" name="Text Box 66"/>
        <xdr:cNvSpPr txBox="1">
          <a:spLocks noChangeArrowheads="1"/>
        </xdr:cNvSpPr>
      </xdr:nvSpPr>
      <xdr:spPr>
        <a:xfrm>
          <a:off x="1375410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518" name="Text Box 66"/>
        <xdr:cNvSpPr txBox="1">
          <a:spLocks noChangeArrowheads="1"/>
        </xdr:cNvSpPr>
      </xdr:nvSpPr>
      <xdr:spPr>
        <a:xfrm>
          <a:off x="1375410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80</xdr:col>
      <xdr:colOff>666750</xdr:colOff>
      <xdr:row>381</xdr:row>
      <xdr:rowOff>0</xdr:rowOff>
    </xdr:from>
    <xdr:ext cx="1352550" cy="627289"/>
    <xdr:sp macro="" textlink="">
      <xdr:nvSpPr>
        <xdr:cNvPr id="519" name="Text Box 66"/>
        <xdr:cNvSpPr txBox="1">
          <a:spLocks noChangeArrowheads="1"/>
        </xdr:cNvSpPr>
      </xdr:nvSpPr>
      <xdr:spPr>
        <a:xfrm>
          <a:off x="13754100" y="162477450"/>
          <a:ext cx="135255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520"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521"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522"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523"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524"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525"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526"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527"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528"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529"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530"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531"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532"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533"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534"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535"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536"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537"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538"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539"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540"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541"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542"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543"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544"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545"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546"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547"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548"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549"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550"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551"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552"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553"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554"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555"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556"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557"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558"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13606</xdr:colOff>
      <xdr:row>386</xdr:row>
      <xdr:rowOff>0</xdr:rowOff>
    </xdr:from>
    <xdr:ext cx="699406" cy="627289"/>
    <xdr:sp macro="" textlink="">
      <xdr:nvSpPr>
        <xdr:cNvPr id="559" name="Text Box 66"/>
        <xdr:cNvSpPr txBox="1">
          <a:spLocks noChangeArrowheads="1"/>
        </xdr:cNvSpPr>
      </xdr:nvSpPr>
      <xdr:spPr>
        <a:xfrm>
          <a:off x="13767706" y="164572950"/>
          <a:ext cx="699406"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560"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561"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562"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563"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564"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565"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566"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567"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568"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569"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570"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571"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572"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573"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574"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575"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576"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577"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578"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579"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580"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581"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582"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583"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584"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585"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586"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587"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588"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589"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590"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591"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592"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593"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594"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595"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596"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597"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598"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599"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600"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01"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02"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603"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604"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605"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606"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07"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608"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09"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10"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11"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12"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613"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614"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615"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616"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17"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618"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619"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20"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621"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622"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623"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624"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625"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626"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627" name="Text Box 66"/>
        <xdr:cNvSpPr txBox="1">
          <a:spLocks noChangeArrowheads="1"/>
        </xdr:cNvSpPr>
      </xdr:nvSpPr>
      <xdr:spPr>
        <a:xfrm>
          <a:off x="13754100" y="164153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28"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29"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30"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31"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32"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33"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34"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35"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36"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37"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38"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39"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40"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41"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42"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43"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44"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45"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46"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47"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48"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49"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50"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51"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52"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53"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54"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55"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56"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57"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58"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59"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60"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61"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62"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63"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64"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65"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66"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67"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68"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69"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70"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71"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72"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73"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74"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75"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76"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77"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78"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79"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80"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81"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82"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83"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84"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85"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86"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87"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88"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89"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90"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91"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92"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93"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94"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95"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96"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97"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98"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699"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700"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701"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702"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703"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704"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705"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706"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707"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708"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709"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710"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711"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712"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713"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714"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715"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716"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717"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718"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719"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720"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721"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722"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723"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724"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725"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726"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727"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728"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729"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730"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731"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732"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733"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734" name="Text Box 66"/>
        <xdr:cNvSpPr txBox="1">
          <a:spLocks noChangeArrowheads="1"/>
        </xdr:cNvSpPr>
      </xdr:nvSpPr>
      <xdr:spPr>
        <a:xfrm>
          <a:off x="13754100" y="1645729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735" name="Text Box 66"/>
        <xdr:cNvSpPr txBox="1">
          <a:spLocks noChangeArrowheads="1"/>
        </xdr:cNvSpPr>
      </xdr:nvSpPr>
      <xdr:spPr>
        <a:xfrm>
          <a:off x="13754100" y="159962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736" name="Text Box 66"/>
        <xdr:cNvSpPr txBox="1">
          <a:spLocks noChangeArrowheads="1"/>
        </xdr:cNvSpPr>
      </xdr:nvSpPr>
      <xdr:spPr>
        <a:xfrm>
          <a:off x="13754100" y="159962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737" name="Text Box 66"/>
        <xdr:cNvSpPr txBox="1">
          <a:spLocks noChangeArrowheads="1"/>
        </xdr:cNvSpPr>
      </xdr:nvSpPr>
      <xdr:spPr>
        <a:xfrm>
          <a:off x="13754100" y="159962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374</xdr:row>
      <xdr:rowOff>0</xdr:rowOff>
    </xdr:from>
    <xdr:ext cx="685800" cy="627289"/>
    <xdr:sp macro="" textlink="">
      <xdr:nvSpPr>
        <xdr:cNvPr id="738" name="Text Box 66"/>
        <xdr:cNvSpPr txBox="1">
          <a:spLocks noChangeArrowheads="1"/>
        </xdr:cNvSpPr>
      </xdr:nvSpPr>
      <xdr:spPr>
        <a:xfrm>
          <a:off x="13754100" y="159543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739" name="Text Box 66"/>
        <xdr:cNvSpPr txBox="1">
          <a:spLocks noChangeArrowheads="1"/>
        </xdr:cNvSpPr>
      </xdr:nvSpPr>
      <xdr:spPr>
        <a:xfrm>
          <a:off x="13754100" y="159962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374</xdr:row>
      <xdr:rowOff>0</xdr:rowOff>
    </xdr:from>
    <xdr:ext cx="685800" cy="627289"/>
    <xdr:sp macro="" textlink="">
      <xdr:nvSpPr>
        <xdr:cNvPr id="740" name="Text Box 66"/>
        <xdr:cNvSpPr txBox="1">
          <a:spLocks noChangeArrowheads="1"/>
        </xdr:cNvSpPr>
      </xdr:nvSpPr>
      <xdr:spPr>
        <a:xfrm>
          <a:off x="13754100" y="159543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741" name="Text Box 66"/>
        <xdr:cNvSpPr txBox="1">
          <a:spLocks noChangeArrowheads="1"/>
        </xdr:cNvSpPr>
      </xdr:nvSpPr>
      <xdr:spPr>
        <a:xfrm>
          <a:off x="13754100" y="159962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742" name="Text Box 66"/>
        <xdr:cNvSpPr txBox="1">
          <a:spLocks noChangeArrowheads="1"/>
        </xdr:cNvSpPr>
      </xdr:nvSpPr>
      <xdr:spPr>
        <a:xfrm>
          <a:off x="13754100" y="159962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743" name="Text Box 66"/>
        <xdr:cNvSpPr txBox="1">
          <a:spLocks noChangeArrowheads="1"/>
        </xdr:cNvSpPr>
      </xdr:nvSpPr>
      <xdr:spPr>
        <a:xfrm>
          <a:off x="13754100" y="159962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744" name="Text Box 66"/>
        <xdr:cNvSpPr txBox="1">
          <a:spLocks noChangeArrowheads="1"/>
        </xdr:cNvSpPr>
      </xdr:nvSpPr>
      <xdr:spPr>
        <a:xfrm>
          <a:off x="13754100" y="159962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745" name="Text Box 66"/>
        <xdr:cNvSpPr txBox="1">
          <a:spLocks noChangeArrowheads="1"/>
        </xdr:cNvSpPr>
      </xdr:nvSpPr>
      <xdr:spPr>
        <a:xfrm>
          <a:off x="13754100" y="159962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746" name="Text Box 66"/>
        <xdr:cNvSpPr txBox="1">
          <a:spLocks noChangeArrowheads="1"/>
        </xdr:cNvSpPr>
      </xdr:nvSpPr>
      <xdr:spPr>
        <a:xfrm>
          <a:off x="13754100" y="159962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747" name="Text Box 66"/>
        <xdr:cNvSpPr txBox="1">
          <a:spLocks noChangeArrowheads="1"/>
        </xdr:cNvSpPr>
      </xdr:nvSpPr>
      <xdr:spPr>
        <a:xfrm>
          <a:off x="13754100" y="159962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748" name="Text Box 66"/>
        <xdr:cNvSpPr txBox="1">
          <a:spLocks noChangeArrowheads="1"/>
        </xdr:cNvSpPr>
      </xdr:nvSpPr>
      <xdr:spPr>
        <a:xfrm>
          <a:off x="13754100" y="159962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749" name="Text Box 66"/>
        <xdr:cNvSpPr txBox="1">
          <a:spLocks noChangeArrowheads="1"/>
        </xdr:cNvSpPr>
      </xdr:nvSpPr>
      <xdr:spPr>
        <a:xfrm>
          <a:off x="13754100" y="159962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750" name="Text Box 66"/>
        <xdr:cNvSpPr txBox="1">
          <a:spLocks noChangeArrowheads="1"/>
        </xdr:cNvSpPr>
      </xdr:nvSpPr>
      <xdr:spPr>
        <a:xfrm>
          <a:off x="13754100" y="159962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751" name="Text Box 66"/>
        <xdr:cNvSpPr txBox="1">
          <a:spLocks noChangeArrowheads="1"/>
        </xdr:cNvSpPr>
      </xdr:nvSpPr>
      <xdr:spPr>
        <a:xfrm>
          <a:off x="13754100" y="159962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752" name="Text Box 66"/>
        <xdr:cNvSpPr txBox="1">
          <a:spLocks noChangeArrowheads="1"/>
        </xdr:cNvSpPr>
      </xdr:nvSpPr>
      <xdr:spPr>
        <a:xfrm>
          <a:off x="13754100" y="159962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753" name="Text Box 66"/>
        <xdr:cNvSpPr txBox="1">
          <a:spLocks noChangeArrowheads="1"/>
        </xdr:cNvSpPr>
      </xdr:nvSpPr>
      <xdr:spPr>
        <a:xfrm>
          <a:off x="13754100" y="159962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754" name="Text Box 66"/>
        <xdr:cNvSpPr txBox="1">
          <a:spLocks noChangeArrowheads="1"/>
        </xdr:cNvSpPr>
      </xdr:nvSpPr>
      <xdr:spPr>
        <a:xfrm>
          <a:off x="13754100" y="159962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755" name="Text Box 66"/>
        <xdr:cNvSpPr txBox="1">
          <a:spLocks noChangeArrowheads="1"/>
        </xdr:cNvSpPr>
      </xdr:nvSpPr>
      <xdr:spPr>
        <a:xfrm>
          <a:off x="13754100" y="159962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756" name="Text Box 66"/>
        <xdr:cNvSpPr txBox="1">
          <a:spLocks noChangeArrowheads="1"/>
        </xdr:cNvSpPr>
      </xdr:nvSpPr>
      <xdr:spPr>
        <a:xfrm>
          <a:off x="13754100" y="159962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757" name="Text Box 66"/>
        <xdr:cNvSpPr txBox="1">
          <a:spLocks noChangeArrowheads="1"/>
        </xdr:cNvSpPr>
      </xdr:nvSpPr>
      <xdr:spPr>
        <a:xfrm>
          <a:off x="13754100" y="159962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758" name="Text Box 66"/>
        <xdr:cNvSpPr txBox="1">
          <a:spLocks noChangeArrowheads="1"/>
        </xdr:cNvSpPr>
      </xdr:nvSpPr>
      <xdr:spPr>
        <a:xfrm>
          <a:off x="13754100" y="159962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759" name="Text Box 66"/>
        <xdr:cNvSpPr txBox="1">
          <a:spLocks noChangeArrowheads="1"/>
        </xdr:cNvSpPr>
      </xdr:nvSpPr>
      <xdr:spPr>
        <a:xfrm>
          <a:off x="13754100" y="159962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760" name="Text Box 66"/>
        <xdr:cNvSpPr txBox="1">
          <a:spLocks noChangeArrowheads="1"/>
        </xdr:cNvSpPr>
      </xdr:nvSpPr>
      <xdr:spPr>
        <a:xfrm>
          <a:off x="13754100" y="159962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761" name="Text Box 66"/>
        <xdr:cNvSpPr txBox="1">
          <a:spLocks noChangeArrowheads="1"/>
        </xdr:cNvSpPr>
      </xdr:nvSpPr>
      <xdr:spPr>
        <a:xfrm>
          <a:off x="13754100" y="159962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762" name="Text Box 66"/>
        <xdr:cNvSpPr txBox="1">
          <a:spLocks noChangeArrowheads="1"/>
        </xdr:cNvSpPr>
      </xdr:nvSpPr>
      <xdr:spPr>
        <a:xfrm>
          <a:off x="13754100" y="159962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763" name="Text Box 66"/>
        <xdr:cNvSpPr txBox="1">
          <a:spLocks noChangeArrowheads="1"/>
        </xdr:cNvSpPr>
      </xdr:nvSpPr>
      <xdr:spPr>
        <a:xfrm>
          <a:off x="13754100" y="159962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764" name="Text Box 66"/>
        <xdr:cNvSpPr txBox="1">
          <a:spLocks noChangeArrowheads="1"/>
        </xdr:cNvSpPr>
      </xdr:nvSpPr>
      <xdr:spPr>
        <a:xfrm>
          <a:off x="13754100" y="159962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765" name="Text Box 66"/>
        <xdr:cNvSpPr txBox="1">
          <a:spLocks noChangeArrowheads="1"/>
        </xdr:cNvSpPr>
      </xdr:nvSpPr>
      <xdr:spPr>
        <a:xfrm>
          <a:off x="13754100" y="159962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766" name="Text Box 66"/>
        <xdr:cNvSpPr txBox="1">
          <a:spLocks noChangeArrowheads="1"/>
        </xdr:cNvSpPr>
      </xdr:nvSpPr>
      <xdr:spPr>
        <a:xfrm>
          <a:off x="13754100" y="159962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767" name="Text Box 66"/>
        <xdr:cNvSpPr txBox="1">
          <a:spLocks noChangeArrowheads="1"/>
        </xdr:cNvSpPr>
      </xdr:nvSpPr>
      <xdr:spPr>
        <a:xfrm>
          <a:off x="13754100" y="1599628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768"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769"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770"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771"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772"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773"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774"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775"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776"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777"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778"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779" name="Text Box 66"/>
        <xdr:cNvSpPr txBox="1">
          <a:spLocks noChangeArrowheads="1"/>
        </xdr:cNvSpPr>
      </xdr:nvSpPr>
      <xdr:spPr>
        <a:xfrm>
          <a:off x="13754100" y="163734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780" name="Text Box 66"/>
        <xdr:cNvSpPr txBox="1">
          <a:spLocks noChangeArrowheads="1"/>
        </xdr:cNvSpPr>
      </xdr:nvSpPr>
      <xdr:spPr>
        <a:xfrm>
          <a:off x="13754100" y="163734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781" name="Text Box 66"/>
        <xdr:cNvSpPr txBox="1">
          <a:spLocks noChangeArrowheads="1"/>
        </xdr:cNvSpPr>
      </xdr:nvSpPr>
      <xdr:spPr>
        <a:xfrm>
          <a:off x="13754100" y="163734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782"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783" name="Text Box 66"/>
        <xdr:cNvSpPr txBox="1">
          <a:spLocks noChangeArrowheads="1"/>
        </xdr:cNvSpPr>
      </xdr:nvSpPr>
      <xdr:spPr>
        <a:xfrm>
          <a:off x="13754100" y="163734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784"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785"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786"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787" name="Text Box 66"/>
        <xdr:cNvSpPr txBox="1">
          <a:spLocks noChangeArrowheads="1"/>
        </xdr:cNvSpPr>
      </xdr:nvSpPr>
      <xdr:spPr>
        <a:xfrm>
          <a:off x="13754100" y="163734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788" name="Text Box 66"/>
        <xdr:cNvSpPr txBox="1">
          <a:spLocks noChangeArrowheads="1"/>
        </xdr:cNvSpPr>
      </xdr:nvSpPr>
      <xdr:spPr>
        <a:xfrm>
          <a:off x="13754100" y="163734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789"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790"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791"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792"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793" name="Text Box 66"/>
        <xdr:cNvSpPr txBox="1">
          <a:spLocks noChangeArrowheads="1"/>
        </xdr:cNvSpPr>
      </xdr:nvSpPr>
      <xdr:spPr>
        <a:xfrm>
          <a:off x="13754100" y="163734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794"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795" name="Text Box 66"/>
        <xdr:cNvSpPr txBox="1">
          <a:spLocks noChangeArrowheads="1"/>
        </xdr:cNvSpPr>
      </xdr:nvSpPr>
      <xdr:spPr>
        <a:xfrm>
          <a:off x="13754100" y="163734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796" name="Text Box 66"/>
        <xdr:cNvSpPr txBox="1">
          <a:spLocks noChangeArrowheads="1"/>
        </xdr:cNvSpPr>
      </xdr:nvSpPr>
      <xdr:spPr>
        <a:xfrm>
          <a:off x="13754100" y="163734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797" name="Text Box 66"/>
        <xdr:cNvSpPr txBox="1">
          <a:spLocks noChangeArrowheads="1"/>
        </xdr:cNvSpPr>
      </xdr:nvSpPr>
      <xdr:spPr>
        <a:xfrm>
          <a:off x="13754100" y="163734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798" name="Text Box 66"/>
        <xdr:cNvSpPr txBox="1">
          <a:spLocks noChangeArrowheads="1"/>
        </xdr:cNvSpPr>
      </xdr:nvSpPr>
      <xdr:spPr>
        <a:xfrm>
          <a:off x="13754100" y="163734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799"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800"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801"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802"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803" name="Text Box 66"/>
        <xdr:cNvSpPr txBox="1">
          <a:spLocks noChangeArrowheads="1"/>
        </xdr:cNvSpPr>
      </xdr:nvSpPr>
      <xdr:spPr>
        <a:xfrm>
          <a:off x="13754100" y="163734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804"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805"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806" name="Text Box 66"/>
        <xdr:cNvSpPr txBox="1">
          <a:spLocks noChangeArrowheads="1"/>
        </xdr:cNvSpPr>
      </xdr:nvSpPr>
      <xdr:spPr>
        <a:xfrm>
          <a:off x="13754100" y="163734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807" name="Text Box 66"/>
        <xdr:cNvSpPr txBox="1">
          <a:spLocks noChangeArrowheads="1"/>
        </xdr:cNvSpPr>
      </xdr:nvSpPr>
      <xdr:spPr>
        <a:xfrm>
          <a:off x="13754100" y="163734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808"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809"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810"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811"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812"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813"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814"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383</xdr:row>
      <xdr:rowOff>0</xdr:rowOff>
    </xdr:from>
    <xdr:ext cx="685800" cy="627289"/>
    <xdr:sp macro="" textlink="">
      <xdr:nvSpPr>
        <xdr:cNvPr id="815" name="Text Box 66"/>
        <xdr:cNvSpPr txBox="1">
          <a:spLocks noChangeArrowheads="1"/>
        </xdr:cNvSpPr>
      </xdr:nvSpPr>
      <xdr:spPr>
        <a:xfrm>
          <a:off x="13754100" y="163315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80</xdr:col>
      <xdr:colOff>666750</xdr:colOff>
      <xdr:row>383</xdr:row>
      <xdr:rowOff>0</xdr:rowOff>
    </xdr:from>
    <xdr:ext cx="1352550" cy="627289"/>
    <xdr:sp macro="" textlink="">
      <xdr:nvSpPr>
        <xdr:cNvPr id="816" name="Text Box 66"/>
        <xdr:cNvSpPr txBox="1">
          <a:spLocks noChangeArrowheads="1"/>
        </xdr:cNvSpPr>
      </xdr:nvSpPr>
      <xdr:spPr>
        <a:xfrm>
          <a:off x="13754100" y="163315650"/>
          <a:ext cx="135255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817" name="Text Box 66"/>
        <xdr:cNvSpPr txBox="1">
          <a:spLocks noChangeArrowheads="1"/>
        </xdr:cNvSpPr>
      </xdr:nvSpPr>
      <xdr:spPr>
        <a:xfrm>
          <a:off x="13754100" y="163734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818" name="Text Box 66"/>
        <xdr:cNvSpPr txBox="1">
          <a:spLocks noChangeArrowheads="1"/>
        </xdr:cNvSpPr>
      </xdr:nvSpPr>
      <xdr:spPr>
        <a:xfrm>
          <a:off x="13754100" y="163734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819" name="Text Box 66"/>
        <xdr:cNvSpPr txBox="1">
          <a:spLocks noChangeArrowheads="1"/>
        </xdr:cNvSpPr>
      </xdr:nvSpPr>
      <xdr:spPr>
        <a:xfrm>
          <a:off x="13754100" y="163734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820" name="Text Box 66"/>
        <xdr:cNvSpPr txBox="1">
          <a:spLocks noChangeArrowheads="1"/>
        </xdr:cNvSpPr>
      </xdr:nvSpPr>
      <xdr:spPr>
        <a:xfrm>
          <a:off x="13754100" y="163734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821" name="Text Box 66"/>
        <xdr:cNvSpPr txBox="1">
          <a:spLocks noChangeArrowheads="1"/>
        </xdr:cNvSpPr>
      </xdr:nvSpPr>
      <xdr:spPr>
        <a:xfrm>
          <a:off x="13754100" y="163734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822" name="Text Box 66"/>
        <xdr:cNvSpPr txBox="1">
          <a:spLocks noChangeArrowheads="1"/>
        </xdr:cNvSpPr>
      </xdr:nvSpPr>
      <xdr:spPr>
        <a:xfrm>
          <a:off x="13754100" y="163734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823" name="Text Box 66"/>
        <xdr:cNvSpPr txBox="1">
          <a:spLocks noChangeArrowheads="1"/>
        </xdr:cNvSpPr>
      </xdr:nvSpPr>
      <xdr:spPr>
        <a:xfrm>
          <a:off x="13754100" y="163734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824" name="Text Box 66"/>
        <xdr:cNvSpPr txBox="1">
          <a:spLocks noChangeArrowheads="1"/>
        </xdr:cNvSpPr>
      </xdr:nvSpPr>
      <xdr:spPr>
        <a:xfrm>
          <a:off x="13754100" y="163734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825" name="Text Box 66"/>
        <xdr:cNvSpPr txBox="1">
          <a:spLocks noChangeArrowheads="1"/>
        </xdr:cNvSpPr>
      </xdr:nvSpPr>
      <xdr:spPr>
        <a:xfrm>
          <a:off x="13754100" y="163734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826" name="Text Box 66"/>
        <xdr:cNvSpPr txBox="1">
          <a:spLocks noChangeArrowheads="1"/>
        </xdr:cNvSpPr>
      </xdr:nvSpPr>
      <xdr:spPr>
        <a:xfrm>
          <a:off x="13754100" y="163734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827" name="Text Box 66"/>
        <xdr:cNvSpPr txBox="1">
          <a:spLocks noChangeArrowheads="1"/>
        </xdr:cNvSpPr>
      </xdr:nvSpPr>
      <xdr:spPr>
        <a:xfrm>
          <a:off x="13754100" y="163734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828" name="Text Box 66"/>
        <xdr:cNvSpPr txBox="1">
          <a:spLocks noChangeArrowheads="1"/>
        </xdr:cNvSpPr>
      </xdr:nvSpPr>
      <xdr:spPr>
        <a:xfrm>
          <a:off x="13754100" y="163734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829" name="Text Box 66"/>
        <xdr:cNvSpPr txBox="1">
          <a:spLocks noChangeArrowheads="1"/>
        </xdr:cNvSpPr>
      </xdr:nvSpPr>
      <xdr:spPr>
        <a:xfrm>
          <a:off x="13754100" y="163734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830" name="Text Box 66"/>
        <xdr:cNvSpPr txBox="1">
          <a:spLocks noChangeArrowheads="1"/>
        </xdr:cNvSpPr>
      </xdr:nvSpPr>
      <xdr:spPr>
        <a:xfrm>
          <a:off x="13754100" y="163734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831" name="Text Box 66"/>
        <xdr:cNvSpPr txBox="1">
          <a:spLocks noChangeArrowheads="1"/>
        </xdr:cNvSpPr>
      </xdr:nvSpPr>
      <xdr:spPr>
        <a:xfrm>
          <a:off x="13754100" y="163734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832" name="Text Box 66"/>
        <xdr:cNvSpPr txBox="1">
          <a:spLocks noChangeArrowheads="1"/>
        </xdr:cNvSpPr>
      </xdr:nvSpPr>
      <xdr:spPr>
        <a:xfrm>
          <a:off x="13754100" y="163734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833" name="Text Box 66"/>
        <xdr:cNvSpPr txBox="1">
          <a:spLocks noChangeArrowheads="1"/>
        </xdr:cNvSpPr>
      </xdr:nvSpPr>
      <xdr:spPr>
        <a:xfrm>
          <a:off x="13754100" y="163734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834" name="Text Box 66"/>
        <xdr:cNvSpPr txBox="1">
          <a:spLocks noChangeArrowheads="1"/>
        </xdr:cNvSpPr>
      </xdr:nvSpPr>
      <xdr:spPr>
        <a:xfrm>
          <a:off x="13754100" y="163734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835" name="Text Box 66"/>
        <xdr:cNvSpPr txBox="1">
          <a:spLocks noChangeArrowheads="1"/>
        </xdr:cNvSpPr>
      </xdr:nvSpPr>
      <xdr:spPr>
        <a:xfrm>
          <a:off x="13754100" y="163734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836" name="Text Box 66"/>
        <xdr:cNvSpPr txBox="1">
          <a:spLocks noChangeArrowheads="1"/>
        </xdr:cNvSpPr>
      </xdr:nvSpPr>
      <xdr:spPr>
        <a:xfrm>
          <a:off x="13754100" y="163734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837" name="Text Box 66"/>
        <xdr:cNvSpPr txBox="1">
          <a:spLocks noChangeArrowheads="1"/>
        </xdr:cNvSpPr>
      </xdr:nvSpPr>
      <xdr:spPr>
        <a:xfrm>
          <a:off x="13754100" y="163734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838" name="Text Box 66"/>
        <xdr:cNvSpPr txBox="1">
          <a:spLocks noChangeArrowheads="1"/>
        </xdr:cNvSpPr>
      </xdr:nvSpPr>
      <xdr:spPr>
        <a:xfrm>
          <a:off x="13754100" y="163734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839" name="Text Box 66"/>
        <xdr:cNvSpPr txBox="1">
          <a:spLocks noChangeArrowheads="1"/>
        </xdr:cNvSpPr>
      </xdr:nvSpPr>
      <xdr:spPr>
        <a:xfrm>
          <a:off x="13754100" y="163734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840" name="Text Box 66"/>
        <xdr:cNvSpPr txBox="1">
          <a:spLocks noChangeArrowheads="1"/>
        </xdr:cNvSpPr>
      </xdr:nvSpPr>
      <xdr:spPr>
        <a:xfrm>
          <a:off x="13754100" y="163734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841" name="Text Box 66"/>
        <xdr:cNvSpPr txBox="1">
          <a:spLocks noChangeArrowheads="1"/>
        </xdr:cNvSpPr>
      </xdr:nvSpPr>
      <xdr:spPr>
        <a:xfrm>
          <a:off x="13754100" y="163734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842" name="Text Box 66"/>
        <xdr:cNvSpPr txBox="1">
          <a:spLocks noChangeArrowheads="1"/>
        </xdr:cNvSpPr>
      </xdr:nvSpPr>
      <xdr:spPr>
        <a:xfrm>
          <a:off x="13754100" y="163734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843" name="Text Box 66"/>
        <xdr:cNvSpPr txBox="1">
          <a:spLocks noChangeArrowheads="1"/>
        </xdr:cNvSpPr>
      </xdr:nvSpPr>
      <xdr:spPr>
        <a:xfrm>
          <a:off x="13754100" y="163734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844" name="Text Box 66"/>
        <xdr:cNvSpPr txBox="1">
          <a:spLocks noChangeArrowheads="1"/>
        </xdr:cNvSpPr>
      </xdr:nvSpPr>
      <xdr:spPr>
        <a:xfrm>
          <a:off x="13754100" y="163734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845" name="Text Box 66"/>
        <xdr:cNvSpPr txBox="1">
          <a:spLocks noChangeArrowheads="1"/>
        </xdr:cNvSpPr>
      </xdr:nvSpPr>
      <xdr:spPr>
        <a:xfrm>
          <a:off x="13754100" y="163734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846" name="Text Box 66"/>
        <xdr:cNvSpPr txBox="1">
          <a:spLocks noChangeArrowheads="1"/>
        </xdr:cNvSpPr>
      </xdr:nvSpPr>
      <xdr:spPr>
        <a:xfrm>
          <a:off x="13754100" y="163734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847" name="Text Box 66"/>
        <xdr:cNvSpPr txBox="1">
          <a:spLocks noChangeArrowheads="1"/>
        </xdr:cNvSpPr>
      </xdr:nvSpPr>
      <xdr:spPr>
        <a:xfrm>
          <a:off x="13754100" y="163734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848" name="Text Box 66"/>
        <xdr:cNvSpPr txBox="1">
          <a:spLocks noChangeArrowheads="1"/>
        </xdr:cNvSpPr>
      </xdr:nvSpPr>
      <xdr:spPr>
        <a:xfrm>
          <a:off x="13754100" y="163734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849" name="Text Box 66"/>
        <xdr:cNvSpPr txBox="1">
          <a:spLocks noChangeArrowheads="1"/>
        </xdr:cNvSpPr>
      </xdr:nvSpPr>
      <xdr:spPr>
        <a:xfrm>
          <a:off x="13754100" y="163734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50"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51"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52"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53"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54"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55"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56"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57"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58"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59"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60"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61"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62"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63"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64"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65"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66"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67"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68"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69"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70"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71"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72"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73"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74"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75"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76"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77"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78"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79"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80"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81"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82"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83"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84"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85"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86"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87"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88"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89"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90"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91"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92"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93"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94"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95"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96"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97"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98"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899"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00"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01"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02"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03"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04"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05"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06"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07"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08"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09"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10"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11"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12"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13"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14"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15"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16"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17"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18"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19"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20"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21"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22"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23"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24"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25"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26"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27"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28"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29"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30"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31"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32"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33"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34"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35"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36"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37"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38"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39"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40"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41"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42"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43"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44"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45"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46"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47"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48"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49"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50"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51"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52"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53"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54"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955" name="Text Box 66"/>
        <xdr:cNvSpPr txBox="1">
          <a:spLocks noChangeArrowheads="1"/>
        </xdr:cNvSpPr>
      </xdr:nvSpPr>
      <xdr:spPr>
        <a:xfrm>
          <a:off x="12325350" y="162896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956" name="Text Box 66"/>
        <xdr:cNvSpPr txBox="1">
          <a:spLocks noChangeArrowheads="1"/>
        </xdr:cNvSpPr>
      </xdr:nvSpPr>
      <xdr:spPr>
        <a:xfrm>
          <a:off x="12325350" y="162896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957" name="Text Box 66"/>
        <xdr:cNvSpPr txBox="1">
          <a:spLocks noChangeArrowheads="1"/>
        </xdr:cNvSpPr>
      </xdr:nvSpPr>
      <xdr:spPr>
        <a:xfrm>
          <a:off x="12325350" y="162896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58"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959" name="Text Box 66"/>
        <xdr:cNvSpPr txBox="1">
          <a:spLocks noChangeArrowheads="1"/>
        </xdr:cNvSpPr>
      </xdr:nvSpPr>
      <xdr:spPr>
        <a:xfrm>
          <a:off x="12325350" y="162896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60"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61"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62"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963" name="Text Box 66"/>
        <xdr:cNvSpPr txBox="1">
          <a:spLocks noChangeArrowheads="1"/>
        </xdr:cNvSpPr>
      </xdr:nvSpPr>
      <xdr:spPr>
        <a:xfrm>
          <a:off x="12325350" y="162896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964" name="Text Box 66"/>
        <xdr:cNvSpPr txBox="1">
          <a:spLocks noChangeArrowheads="1"/>
        </xdr:cNvSpPr>
      </xdr:nvSpPr>
      <xdr:spPr>
        <a:xfrm>
          <a:off x="12325350" y="162896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65"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66"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67"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68"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969" name="Text Box 66"/>
        <xdr:cNvSpPr txBox="1">
          <a:spLocks noChangeArrowheads="1"/>
        </xdr:cNvSpPr>
      </xdr:nvSpPr>
      <xdr:spPr>
        <a:xfrm>
          <a:off x="12325350" y="162896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70"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971" name="Text Box 66"/>
        <xdr:cNvSpPr txBox="1">
          <a:spLocks noChangeArrowheads="1"/>
        </xdr:cNvSpPr>
      </xdr:nvSpPr>
      <xdr:spPr>
        <a:xfrm>
          <a:off x="12325350" y="162896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972" name="Text Box 66"/>
        <xdr:cNvSpPr txBox="1">
          <a:spLocks noChangeArrowheads="1"/>
        </xdr:cNvSpPr>
      </xdr:nvSpPr>
      <xdr:spPr>
        <a:xfrm>
          <a:off x="12325350" y="162896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973" name="Text Box 66"/>
        <xdr:cNvSpPr txBox="1">
          <a:spLocks noChangeArrowheads="1"/>
        </xdr:cNvSpPr>
      </xdr:nvSpPr>
      <xdr:spPr>
        <a:xfrm>
          <a:off x="12325350" y="162896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974" name="Text Box 66"/>
        <xdr:cNvSpPr txBox="1">
          <a:spLocks noChangeArrowheads="1"/>
        </xdr:cNvSpPr>
      </xdr:nvSpPr>
      <xdr:spPr>
        <a:xfrm>
          <a:off x="12325350" y="162896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75"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76"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77"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78"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979" name="Text Box 66"/>
        <xdr:cNvSpPr txBox="1">
          <a:spLocks noChangeArrowheads="1"/>
        </xdr:cNvSpPr>
      </xdr:nvSpPr>
      <xdr:spPr>
        <a:xfrm>
          <a:off x="12325350" y="162896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80"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81"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982" name="Text Box 66"/>
        <xdr:cNvSpPr txBox="1">
          <a:spLocks noChangeArrowheads="1"/>
        </xdr:cNvSpPr>
      </xdr:nvSpPr>
      <xdr:spPr>
        <a:xfrm>
          <a:off x="12325350" y="162896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983" name="Text Box 66"/>
        <xdr:cNvSpPr txBox="1">
          <a:spLocks noChangeArrowheads="1"/>
        </xdr:cNvSpPr>
      </xdr:nvSpPr>
      <xdr:spPr>
        <a:xfrm>
          <a:off x="12325350" y="162896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84"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85"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86"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87"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88"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89"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90"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381</xdr:row>
      <xdr:rowOff>0</xdr:rowOff>
    </xdr:from>
    <xdr:ext cx="685800" cy="627289"/>
    <xdr:sp macro="" textlink="">
      <xdr:nvSpPr>
        <xdr:cNvPr id="991" name="Text Box 66"/>
        <xdr:cNvSpPr txBox="1">
          <a:spLocks noChangeArrowheads="1"/>
        </xdr:cNvSpPr>
      </xdr:nvSpPr>
      <xdr:spPr>
        <a:xfrm>
          <a:off x="12325350" y="162477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992" name="Text Box 66"/>
        <xdr:cNvSpPr txBox="1">
          <a:spLocks noChangeArrowheads="1"/>
        </xdr:cNvSpPr>
      </xdr:nvSpPr>
      <xdr:spPr>
        <a:xfrm>
          <a:off x="12325350" y="162896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993" name="Text Box 66"/>
        <xdr:cNvSpPr txBox="1">
          <a:spLocks noChangeArrowheads="1"/>
        </xdr:cNvSpPr>
      </xdr:nvSpPr>
      <xdr:spPr>
        <a:xfrm>
          <a:off x="12325350" y="162896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994" name="Text Box 66"/>
        <xdr:cNvSpPr txBox="1">
          <a:spLocks noChangeArrowheads="1"/>
        </xdr:cNvSpPr>
      </xdr:nvSpPr>
      <xdr:spPr>
        <a:xfrm>
          <a:off x="12325350" y="162896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995" name="Text Box 66"/>
        <xdr:cNvSpPr txBox="1">
          <a:spLocks noChangeArrowheads="1"/>
        </xdr:cNvSpPr>
      </xdr:nvSpPr>
      <xdr:spPr>
        <a:xfrm>
          <a:off x="12325350" y="162896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996" name="Text Box 66"/>
        <xdr:cNvSpPr txBox="1">
          <a:spLocks noChangeArrowheads="1"/>
        </xdr:cNvSpPr>
      </xdr:nvSpPr>
      <xdr:spPr>
        <a:xfrm>
          <a:off x="12325350" y="162896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997" name="Text Box 66"/>
        <xdr:cNvSpPr txBox="1">
          <a:spLocks noChangeArrowheads="1"/>
        </xdr:cNvSpPr>
      </xdr:nvSpPr>
      <xdr:spPr>
        <a:xfrm>
          <a:off x="12325350" y="162896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998" name="Text Box 66"/>
        <xdr:cNvSpPr txBox="1">
          <a:spLocks noChangeArrowheads="1"/>
        </xdr:cNvSpPr>
      </xdr:nvSpPr>
      <xdr:spPr>
        <a:xfrm>
          <a:off x="12325350" y="162896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999" name="Text Box 66"/>
        <xdr:cNvSpPr txBox="1">
          <a:spLocks noChangeArrowheads="1"/>
        </xdr:cNvSpPr>
      </xdr:nvSpPr>
      <xdr:spPr>
        <a:xfrm>
          <a:off x="12325350" y="162896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1000" name="Text Box 66"/>
        <xdr:cNvSpPr txBox="1">
          <a:spLocks noChangeArrowheads="1"/>
        </xdr:cNvSpPr>
      </xdr:nvSpPr>
      <xdr:spPr>
        <a:xfrm>
          <a:off x="12325350" y="162896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1001" name="Text Box 66"/>
        <xdr:cNvSpPr txBox="1">
          <a:spLocks noChangeArrowheads="1"/>
        </xdr:cNvSpPr>
      </xdr:nvSpPr>
      <xdr:spPr>
        <a:xfrm>
          <a:off x="12325350" y="162896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1002" name="Text Box 66"/>
        <xdr:cNvSpPr txBox="1">
          <a:spLocks noChangeArrowheads="1"/>
        </xdr:cNvSpPr>
      </xdr:nvSpPr>
      <xdr:spPr>
        <a:xfrm>
          <a:off x="12325350" y="162896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1003" name="Text Box 66"/>
        <xdr:cNvSpPr txBox="1">
          <a:spLocks noChangeArrowheads="1"/>
        </xdr:cNvSpPr>
      </xdr:nvSpPr>
      <xdr:spPr>
        <a:xfrm>
          <a:off x="12325350" y="162896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1004" name="Text Box 66"/>
        <xdr:cNvSpPr txBox="1">
          <a:spLocks noChangeArrowheads="1"/>
        </xdr:cNvSpPr>
      </xdr:nvSpPr>
      <xdr:spPr>
        <a:xfrm>
          <a:off x="12325350" y="162896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1005" name="Text Box 66"/>
        <xdr:cNvSpPr txBox="1">
          <a:spLocks noChangeArrowheads="1"/>
        </xdr:cNvSpPr>
      </xdr:nvSpPr>
      <xdr:spPr>
        <a:xfrm>
          <a:off x="12325350" y="162896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1006" name="Text Box 66"/>
        <xdr:cNvSpPr txBox="1">
          <a:spLocks noChangeArrowheads="1"/>
        </xdr:cNvSpPr>
      </xdr:nvSpPr>
      <xdr:spPr>
        <a:xfrm>
          <a:off x="12325350" y="162896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1007" name="Text Box 66"/>
        <xdr:cNvSpPr txBox="1">
          <a:spLocks noChangeArrowheads="1"/>
        </xdr:cNvSpPr>
      </xdr:nvSpPr>
      <xdr:spPr>
        <a:xfrm>
          <a:off x="12325350" y="162896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1008" name="Text Box 66"/>
        <xdr:cNvSpPr txBox="1">
          <a:spLocks noChangeArrowheads="1"/>
        </xdr:cNvSpPr>
      </xdr:nvSpPr>
      <xdr:spPr>
        <a:xfrm>
          <a:off x="12325350" y="162896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1009" name="Text Box 66"/>
        <xdr:cNvSpPr txBox="1">
          <a:spLocks noChangeArrowheads="1"/>
        </xdr:cNvSpPr>
      </xdr:nvSpPr>
      <xdr:spPr>
        <a:xfrm>
          <a:off x="12325350" y="162896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1010" name="Text Box 66"/>
        <xdr:cNvSpPr txBox="1">
          <a:spLocks noChangeArrowheads="1"/>
        </xdr:cNvSpPr>
      </xdr:nvSpPr>
      <xdr:spPr>
        <a:xfrm>
          <a:off x="12325350" y="162896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1011" name="Text Box 66"/>
        <xdr:cNvSpPr txBox="1">
          <a:spLocks noChangeArrowheads="1"/>
        </xdr:cNvSpPr>
      </xdr:nvSpPr>
      <xdr:spPr>
        <a:xfrm>
          <a:off x="12325350" y="162896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1012" name="Text Box 66"/>
        <xdr:cNvSpPr txBox="1">
          <a:spLocks noChangeArrowheads="1"/>
        </xdr:cNvSpPr>
      </xdr:nvSpPr>
      <xdr:spPr>
        <a:xfrm>
          <a:off x="12325350" y="162896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1013" name="Text Box 66"/>
        <xdr:cNvSpPr txBox="1">
          <a:spLocks noChangeArrowheads="1"/>
        </xdr:cNvSpPr>
      </xdr:nvSpPr>
      <xdr:spPr>
        <a:xfrm>
          <a:off x="12325350" y="162896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1014" name="Text Box 66"/>
        <xdr:cNvSpPr txBox="1">
          <a:spLocks noChangeArrowheads="1"/>
        </xdr:cNvSpPr>
      </xdr:nvSpPr>
      <xdr:spPr>
        <a:xfrm>
          <a:off x="12325350" y="162896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1015" name="Text Box 66"/>
        <xdr:cNvSpPr txBox="1">
          <a:spLocks noChangeArrowheads="1"/>
        </xdr:cNvSpPr>
      </xdr:nvSpPr>
      <xdr:spPr>
        <a:xfrm>
          <a:off x="12325350" y="162896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1016" name="Text Box 66"/>
        <xdr:cNvSpPr txBox="1">
          <a:spLocks noChangeArrowheads="1"/>
        </xdr:cNvSpPr>
      </xdr:nvSpPr>
      <xdr:spPr>
        <a:xfrm>
          <a:off x="12325350" y="162896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1017" name="Text Box 66"/>
        <xdr:cNvSpPr txBox="1">
          <a:spLocks noChangeArrowheads="1"/>
        </xdr:cNvSpPr>
      </xdr:nvSpPr>
      <xdr:spPr>
        <a:xfrm>
          <a:off x="12325350" y="162896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1018" name="Text Box 66"/>
        <xdr:cNvSpPr txBox="1">
          <a:spLocks noChangeArrowheads="1"/>
        </xdr:cNvSpPr>
      </xdr:nvSpPr>
      <xdr:spPr>
        <a:xfrm>
          <a:off x="12325350" y="162896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1019" name="Text Box 66"/>
        <xdr:cNvSpPr txBox="1">
          <a:spLocks noChangeArrowheads="1"/>
        </xdr:cNvSpPr>
      </xdr:nvSpPr>
      <xdr:spPr>
        <a:xfrm>
          <a:off x="12325350" y="162896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1020" name="Text Box 66"/>
        <xdr:cNvSpPr txBox="1">
          <a:spLocks noChangeArrowheads="1"/>
        </xdr:cNvSpPr>
      </xdr:nvSpPr>
      <xdr:spPr>
        <a:xfrm>
          <a:off x="12325350" y="162896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1021" name="Text Box 66"/>
        <xdr:cNvSpPr txBox="1">
          <a:spLocks noChangeArrowheads="1"/>
        </xdr:cNvSpPr>
      </xdr:nvSpPr>
      <xdr:spPr>
        <a:xfrm>
          <a:off x="12325350" y="162896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1022" name="Text Box 66"/>
        <xdr:cNvSpPr txBox="1">
          <a:spLocks noChangeArrowheads="1"/>
        </xdr:cNvSpPr>
      </xdr:nvSpPr>
      <xdr:spPr>
        <a:xfrm>
          <a:off x="12325350" y="162896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1023" name="Text Box 66"/>
        <xdr:cNvSpPr txBox="1">
          <a:spLocks noChangeArrowheads="1"/>
        </xdr:cNvSpPr>
      </xdr:nvSpPr>
      <xdr:spPr>
        <a:xfrm>
          <a:off x="12325350" y="162896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1024" name="Text Box 66"/>
        <xdr:cNvSpPr txBox="1">
          <a:spLocks noChangeArrowheads="1"/>
        </xdr:cNvSpPr>
      </xdr:nvSpPr>
      <xdr:spPr>
        <a:xfrm>
          <a:off x="12325350" y="162896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416</xdr:row>
      <xdr:rowOff>0</xdr:rowOff>
    </xdr:from>
    <xdr:ext cx="685800" cy="627289"/>
    <xdr:sp macro="" textlink="">
      <xdr:nvSpPr>
        <xdr:cNvPr id="1025" name="Text Box 66"/>
        <xdr:cNvSpPr txBox="1">
          <a:spLocks noChangeArrowheads="1"/>
        </xdr:cNvSpPr>
      </xdr:nvSpPr>
      <xdr:spPr>
        <a:xfrm>
          <a:off x="13754100" y="176917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416</xdr:row>
      <xdr:rowOff>0</xdr:rowOff>
    </xdr:from>
    <xdr:ext cx="685800" cy="627289"/>
    <xdr:sp macro="" textlink="">
      <xdr:nvSpPr>
        <xdr:cNvPr id="1026" name="Text Box 66"/>
        <xdr:cNvSpPr txBox="1">
          <a:spLocks noChangeArrowheads="1"/>
        </xdr:cNvSpPr>
      </xdr:nvSpPr>
      <xdr:spPr>
        <a:xfrm>
          <a:off x="13754100" y="176917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360</xdr:row>
      <xdr:rowOff>0</xdr:rowOff>
    </xdr:from>
    <xdr:ext cx="685800" cy="627289"/>
    <xdr:sp macro="" textlink="">
      <xdr:nvSpPr>
        <xdr:cNvPr id="1027" name="Text Box 66"/>
        <xdr:cNvSpPr txBox="1">
          <a:spLocks noChangeArrowheads="1"/>
        </xdr:cNvSpPr>
      </xdr:nvSpPr>
      <xdr:spPr>
        <a:xfrm>
          <a:off x="13754100" y="153676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360</xdr:row>
      <xdr:rowOff>0</xdr:rowOff>
    </xdr:from>
    <xdr:ext cx="685800" cy="627289"/>
    <xdr:sp macro="" textlink="">
      <xdr:nvSpPr>
        <xdr:cNvPr id="1028" name="Text Box 66"/>
        <xdr:cNvSpPr txBox="1">
          <a:spLocks noChangeArrowheads="1"/>
        </xdr:cNvSpPr>
      </xdr:nvSpPr>
      <xdr:spPr>
        <a:xfrm>
          <a:off x="13754100" y="153676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360</xdr:row>
      <xdr:rowOff>0</xdr:rowOff>
    </xdr:from>
    <xdr:ext cx="685800" cy="627289"/>
    <xdr:sp macro="" textlink="">
      <xdr:nvSpPr>
        <xdr:cNvPr id="1029" name="Text Box 66"/>
        <xdr:cNvSpPr txBox="1">
          <a:spLocks noChangeArrowheads="1"/>
        </xdr:cNvSpPr>
      </xdr:nvSpPr>
      <xdr:spPr>
        <a:xfrm>
          <a:off x="13754100" y="153676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360</xdr:row>
      <xdr:rowOff>0</xdr:rowOff>
    </xdr:from>
    <xdr:ext cx="685800" cy="627289"/>
    <xdr:sp macro="" textlink="">
      <xdr:nvSpPr>
        <xdr:cNvPr id="1030" name="Text Box 66"/>
        <xdr:cNvSpPr txBox="1">
          <a:spLocks noChangeArrowheads="1"/>
        </xdr:cNvSpPr>
      </xdr:nvSpPr>
      <xdr:spPr>
        <a:xfrm>
          <a:off x="13754100" y="153676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360</xdr:row>
      <xdr:rowOff>0</xdr:rowOff>
    </xdr:from>
    <xdr:ext cx="685800" cy="627289"/>
    <xdr:sp macro="" textlink="">
      <xdr:nvSpPr>
        <xdr:cNvPr id="1031" name="Text Box 66"/>
        <xdr:cNvSpPr txBox="1">
          <a:spLocks noChangeArrowheads="1"/>
        </xdr:cNvSpPr>
      </xdr:nvSpPr>
      <xdr:spPr>
        <a:xfrm>
          <a:off x="13754100" y="153676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360</xdr:row>
      <xdr:rowOff>0</xdr:rowOff>
    </xdr:from>
    <xdr:ext cx="685800" cy="627289"/>
    <xdr:sp macro="" textlink="">
      <xdr:nvSpPr>
        <xdr:cNvPr id="1032" name="Text Box 66"/>
        <xdr:cNvSpPr txBox="1">
          <a:spLocks noChangeArrowheads="1"/>
        </xdr:cNvSpPr>
      </xdr:nvSpPr>
      <xdr:spPr>
        <a:xfrm>
          <a:off x="13754100" y="153676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360</xdr:row>
      <xdr:rowOff>0</xdr:rowOff>
    </xdr:from>
    <xdr:ext cx="685800" cy="627289"/>
    <xdr:sp macro="" textlink="">
      <xdr:nvSpPr>
        <xdr:cNvPr id="1033" name="Text Box 66"/>
        <xdr:cNvSpPr txBox="1">
          <a:spLocks noChangeArrowheads="1"/>
        </xdr:cNvSpPr>
      </xdr:nvSpPr>
      <xdr:spPr>
        <a:xfrm>
          <a:off x="13754100" y="153676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360</xdr:row>
      <xdr:rowOff>0</xdr:rowOff>
    </xdr:from>
    <xdr:ext cx="685800" cy="627289"/>
    <xdr:sp macro="" textlink="">
      <xdr:nvSpPr>
        <xdr:cNvPr id="1034" name="Text Box 66"/>
        <xdr:cNvSpPr txBox="1">
          <a:spLocks noChangeArrowheads="1"/>
        </xdr:cNvSpPr>
      </xdr:nvSpPr>
      <xdr:spPr>
        <a:xfrm>
          <a:off x="13754100" y="153676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360</xdr:row>
      <xdr:rowOff>0</xdr:rowOff>
    </xdr:from>
    <xdr:ext cx="685800" cy="627289"/>
    <xdr:sp macro="" textlink="">
      <xdr:nvSpPr>
        <xdr:cNvPr id="1035" name="Text Box 66"/>
        <xdr:cNvSpPr txBox="1">
          <a:spLocks noChangeArrowheads="1"/>
        </xdr:cNvSpPr>
      </xdr:nvSpPr>
      <xdr:spPr>
        <a:xfrm>
          <a:off x="13754100" y="153676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360</xdr:row>
      <xdr:rowOff>0</xdr:rowOff>
    </xdr:from>
    <xdr:ext cx="685800" cy="627289"/>
    <xdr:sp macro="" textlink="">
      <xdr:nvSpPr>
        <xdr:cNvPr id="1036" name="Text Box 66"/>
        <xdr:cNvSpPr txBox="1">
          <a:spLocks noChangeArrowheads="1"/>
        </xdr:cNvSpPr>
      </xdr:nvSpPr>
      <xdr:spPr>
        <a:xfrm>
          <a:off x="13754100" y="153676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360</xdr:row>
      <xdr:rowOff>0</xdr:rowOff>
    </xdr:from>
    <xdr:ext cx="685800" cy="627289"/>
    <xdr:sp macro="" textlink="">
      <xdr:nvSpPr>
        <xdr:cNvPr id="1037" name="Text Box 66"/>
        <xdr:cNvSpPr txBox="1">
          <a:spLocks noChangeArrowheads="1"/>
        </xdr:cNvSpPr>
      </xdr:nvSpPr>
      <xdr:spPr>
        <a:xfrm>
          <a:off x="13754100" y="153676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360</xdr:row>
      <xdr:rowOff>0</xdr:rowOff>
    </xdr:from>
    <xdr:ext cx="685800" cy="627289"/>
    <xdr:sp macro="" textlink="">
      <xdr:nvSpPr>
        <xdr:cNvPr id="1038" name="Text Box 66"/>
        <xdr:cNvSpPr txBox="1">
          <a:spLocks noChangeArrowheads="1"/>
        </xdr:cNvSpPr>
      </xdr:nvSpPr>
      <xdr:spPr>
        <a:xfrm>
          <a:off x="13754100" y="153676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361</xdr:row>
      <xdr:rowOff>0</xdr:rowOff>
    </xdr:from>
    <xdr:ext cx="685800" cy="627289"/>
    <xdr:sp macro="" textlink="">
      <xdr:nvSpPr>
        <xdr:cNvPr id="1039" name="Text Box 66"/>
        <xdr:cNvSpPr txBox="1">
          <a:spLocks noChangeArrowheads="1"/>
        </xdr:cNvSpPr>
      </xdr:nvSpPr>
      <xdr:spPr>
        <a:xfrm>
          <a:off x="13754100" y="154095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361</xdr:row>
      <xdr:rowOff>0</xdr:rowOff>
    </xdr:from>
    <xdr:ext cx="685800" cy="627289"/>
    <xdr:sp macro="" textlink="">
      <xdr:nvSpPr>
        <xdr:cNvPr id="1040" name="Text Box 66"/>
        <xdr:cNvSpPr txBox="1">
          <a:spLocks noChangeArrowheads="1"/>
        </xdr:cNvSpPr>
      </xdr:nvSpPr>
      <xdr:spPr>
        <a:xfrm>
          <a:off x="13754100" y="154095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361</xdr:row>
      <xdr:rowOff>0</xdr:rowOff>
    </xdr:from>
    <xdr:ext cx="685800" cy="627289"/>
    <xdr:sp macro="" textlink="">
      <xdr:nvSpPr>
        <xdr:cNvPr id="1041" name="Text Box 66"/>
        <xdr:cNvSpPr txBox="1">
          <a:spLocks noChangeArrowheads="1"/>
        </xdr:cNvSpPr>
      </xdr:nvSpPr>
      <xdr:spPr>
        <a:xfrm>
          <a:off x="13754100" y="154095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361</xdr:row>
      <xdr:rowOff>0</xdr:rowOff>
    </xdr:from>
    <xdr:ext cx="685800" cy="627289"/>
    <xdr:sp macro="" textlink="">
      <xdr:nvSpPr>
        <xdr:cNvPr id="1042" name="Text Box 66"/>
        <xdr:cNvSpPr txBox="1">
          <a:spLocks noChangeArrowheads="1"/>
        </xdr:cNvSpPr>
      </xdr:nvSpPr>
      <xdr:spPr>
        <a:xfrm>
          <a:off x="13754100" y="154095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361</xdr:row>
      <xdr:rowOff>0</xdr:rowOff>
    </xdr:from>
    <xdr:ext cx="685800" cy="627289"/>
    <xdr:sp macro="" textlink="">
      <xdr:nvSpPr>
        <xdr:cNvPr id="1043" name="Text Box 66"/>
        <xdr:cNvSpPr txBox="1">
          <a:spLocks noChangeArrowheads="1"/>
        </xdr:cNvSpPr>
      </xdr:nvSpPr>
      <xdr:spPr>
        <a:xfrm>
          <a:off x="13754100" y="154095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361</xdr:row>
      <xdr:rowOff>0</xdr:rowOff>
    </xdr:from>
    <xdr:ext cx="685800" cy="627289"/>
    <xdr:sp macro="" textlink="">
      <xdr:nvSpPr>
        <xdr:cNvPr id="1044" name="Text Box 66"/>
        <xdr:cNvSpPr txBox="1">
          <a:spLocks noChangeArrowheads="1"/>
        </xdr:cNvSpPr>
      </xdr:nvSpPr>
      <xdr:spPr>
        <a:xfrm>
          <a:off x="13754100" y="154095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361</xdr:row>
      <xdr:rowOff>0</xdr:rowOff>
    </xdr:from>
    <xdr:ext cx="685800" cy="627289"/>
    <xdr:sp macro="" textlink="">
      <xdr:nvSpPr>
        <xdr:cNvPr id="1045" name="Text Box 66"/>
        <xdr:cNvSpPr txBox="1">
          <a:spLocks noChangeArrowheads="1"/>
        </xdr:cNvSpPr>
      </xdr:nvSpPr>
      <xdr:spPr>
        <a:xfrm>
          <a:off x="13754100" y="154095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361</xdr:row>
      <xdr:rowOff>0</xdr:rowOff>
    </xdr:from>
    <xdr:ext cx="685800" cy="627289"/>
    <xdr:sp macro="" textlink="">
      <xdr:nvSpPr>
        <xdr:cNvPr id="1046" name="Text Box 66"/>
        <xdr:cNvSpPr txBox="1">
          <a:spLocks noChangeArrowheads="1"/>
        </xdr:cNvSpPr>
      </xdr:nvSpPr>
      <xdr:spPr>
        <a:xfrm>
          <a:off x="13754100" y="154095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361</xdr:row>
      <xdr:rowOff>0</xdr:rowOff>
    </xdr:from>
    <xdr:ext cx="685800" cy="627289"/>
    <xdr:sp macro="" textlink="">
      <xdr:nvSpPr>
        <xdr:cNvPr id="1047" name="Text Box 66"/>
        <xdr:cNvSpPr txBox="1">
          <a:spLocks noChangeArrowheads="1"/>
        </xdr:cNvSpPr>
      </xdr:nvSpPr>
      <xdr:spPr>
        <a:xfrm>
          <a:off x="13754100" y="154095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361</xdr:row>
      <xdr:rowOff>0</xdr:rowOff>
    </xdr:from>
    <xdr:ext cx="685800" cy="627289"/>
    <xdr:sp macro="" textlink="">
      <xdr:nvSpPr>
        <xdr:cNvPr id="1048" name="Text Box 66"/>
        <xdr:cNvSpPr txBox="1">
          <a:spLocks noChangeArrowheads="1"/>
        </xdr:cNvSpPr>
      </xdr:nvSpPr>
      <xdr:spPr>
        <a:xfrm>
          <a:off x="13754100" y="154095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361</xdr:row>
      <xdr:rowOff>0</xdr:rowOff>
    </xdr:from>
    <xdr:ext cx="685800" cy="627289"/>
    <xdr:sp macro="" textlink="">
      <xdr:nvSpPr>
        <xdr:cNvPr id="1049" name="Text Box 66"/>
        <xdr:cNvSpPr txBox="1">
          <a:spLocks noChangeArrowheads="1"/>
        </xdr:cNvSpPr>
      </xdr:nvSpPr>
      <xdr:spPr>
        <a:xfrm>
          <a:off x="13754100" y="154095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361</xdr:row>
      <xdr:rowOff>0</xdr:rowOff>
    </xdr:from>
    <xdr:ext cx="685800" cy="627289"/>
    <xdr:sp macro="" textlink="">
      <xdr:nvSpPr>
        <xdr:cNvPr id="1050" name="Text Box 66"/>
        <xdr:cNvSpPr txBox="1">
          <a:spLocks noChangeArrowheads="1"/>
        </xdr:cNvSpPr>
      </xdr:nvSpPr>
      <xdr:spPr>
        <a:xfrm>
          <a:off x="13754100" y="1540954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362</xdr:row>
      <xdr:rowOff>0</xdr:rowOff>
    </xdr:from>
    <xdr:ext cx="685800" cy="627289"/>
    <xdr:sp macro="" textlink="">
      <xdr:nvSpPr>
        <xdr:cNvPr id="1051" name="Text Box 66"/>
        <xdr:cNvSpPr txBox="1">
          <a:spLocks noChangeArrowheads="1"/>
        </xdr:cNvSpPr>
      </xdr:nvSpPr>
      <xdr:spPr>
        <a:xfrm>
          <a:off x="13754100" y="154514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362</xdr:row>
      <xdr:rowOff>0</xdr:rowOff>
    </xdr:from>
    <xdr:ext cx="685800" cy="627289"/>
    <xdr:sp macro="" textlink="">
      <xdr:nvSpPr>
        <xdr:cNvPr id="1052" name="Text Box 66"/>
        <xdr:cNvSpPr txBox="1">
          <a:spLocks noChangeArrowheads="1"/>
        </xdr:cNvSpPr>
      </xdr:nvSpPr>
      <xdr:spPr>
        <a:xfrm>
          <a:off x="13754100" y="154514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362</xdr:row>
      <xdr:rowOff>0</xdr:rowOff>
    </xdr:from>
    <xdr:ext cx="685800" cy="627289"/>
    <xdr:sp macro="" textlink="">
      <xdr:nvSpPr>
        <xdr:cNvPr id="1053" name="Text Box 66"/>
        <xdr:cNvSpPr txBox="1">
          <a:spLocks noChangeArrowheads="1"/>
        </xdr:cNvSpPr>
      </xdr:nvSpPr>
      <xdr:spPr>
        <a:xfrm>
          <a:off x="13754100" y="154514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362</xdr:row>
      <xdr:rowOff>0</xdr:rowOff>
    </xdr:from>
    <xdr:ext cx="685800" cy="627289"/>
    <xdr:sp macro="" textlink="">
      <xdr:nvSpPr>
        <xdr:cNvPr id="1054" name="Text Box 66"/>
        <xdr:cNvSpPr txBox="1">
          <a:spLocks noChangeArrowheads="1"/>
        </xdr:cNvSpPr>
      </xdr:nvSpPr>
      <xdr:spPr>
        <a:xfrm>
          <a:off x="13754100" y="154514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362</xdr:row>
      <xdr:rowOff>0</xdr:rowOff>
    </xdr:from>
    <xdr:ext cx="685800" cy="627289"/>
    <xdr:sp macro="" textlink="">
      <xdr:nvSpPr>
        <xdr:cNvPr id="1055" name="Text Box 66"/>
        <xdr:cNvSpPr txBox="1">
          <a:spLocks noChangeArrowheads="1"/>
        </xdr:cNvSpPr>
      </xdr:nvSpPr>
      <xdr:spPr>
        <a:xfrm>
          <a:off x="13754100" y="154514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362</xdr:row>
      <xdr:rowOff>0</xdr:rowOff>
    </xdr:from>
    <xdr:ext cx="685800" cy="627289"/>
    <xdr:sp macro="" textlink="">
      <xdr:nvSpPr>
        <xdr:cNvPr id="1056" name="Text Box 66"/>
        <xdr:cNvSpPr txBox="1">
          <a:spLocks noChangeArrowheads="1"/>
        </xdr:cNvSpPr>
      </xdr:nvSpPr>
      <xdr:spPr>
        <a:xfrm>
          <a:off x="13754100" y="154514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362</xdr:row>
      <xdr:rowOff>0</xdr:rowOff>
    </xdr:from>
    <xdr:ext cx="685800" cy="627289"/>
    <xdr:sp macro="" textlink="">
      <xdr:nvSpPr>
        <xdr:cNvPr id="1057" name="Text Box 66"/>
        <xdr:cNvSpPr txBox="1">
          <a:spLocks noChangeArrowheads="1"/>
        </xdr:cNvSpPr>
      </xdr:nvSpPr>
      <xdr:spPr>
        <a:xfrm>
          <a:off x="13754100" y="154514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362</xdr:row>
      <xdr:rowOff>0</xdr:rowOff>
    </xdr:from>
    <xdr:ext cx="685800" cy="627289"/>
    <xdr:sp macro="" textlink="">
      <xdr:nvSpPr>
        <xdr:cNvPr id="1058" name="Text Box 66"/>
        <xdr:cNvSpPr txBox="1">
          <a:spLocks noChangeArrowheads="1"/>
        </xdr:cNvSpPr>
      </xdr:nvSpPr>
      <xdr:spPr>
        <a:xfrm>
          <a:off x="13754100" y="154514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362</xdr:row>
      <xdr:rowOff>0</xdr:rowOff>
    </xdr:from>
    <xdr:ext cx="685800" cy="627289"/>
    <xdr:sp macro="" textlink="">
      <xdr:nvSpPr>
        <xdr:cNvPr id="1059" name="Text Box 66"/>
        <xdr:cNvSpPr txBox="1">
          <a:spLocks noChangeArrowheads="1"/>
        </xdr:cNvSpPr>
      </xdr:nvSpPr>
      <xdr:spPr>
        <a:xfrm>
          <a:off x="13754100" y="154514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362</xdr:row>
      <xdr:rowOff>0</xdr:rowOff>
    </xdr:from>
    <xdr:ext cx="685800" cy="627289"/>
    <xdr:sp macro="" textlink="">
      <xdr:nvSpPr>
        <xdr:cNvPr id="1060" name="Text Box 66"/>
        <xdr:cNvSpPr txBox="1">
          <a:spLocks noChangeArrowheads="1"/>
        </xdr:cNvSpPr>
      </xdr:nvSpPr>
      <xdr:spPr>
        <a:xfrm>
          <a:off x="13754100" y="154514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362</xdr:row>
      <xdr:rowOff>0</xdr:rowOff>
    </xdr:from>
    <xdr:ext cx="685800" cy="627289"/>
    <xdr:sp macro="" textlink="">
      <xdr:nvSpPr>
        <xdr:cNvPr id="1061" name="Text Box 66"/>
        <xdr:cNvSpPr txBox="1">
          <a:spLocks noChangeArrowheads="1"/>
        </xdr:cNvSpPr>
      </xdr:nvSpPr>
      <xdr:spPr>
        <a:xfrm>
          <a:off x="13754100" y="154514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362</xdr:row>
      <xdr:rowOff>0</xdr:rowOff>
    </xdr:from>
    <xdr:ext cx="685800" cy="627289"/>
    <xdr:sp macro="" textlink="">
      <xdr:nvSpPr>
        <xdr:cNvPr id="1062" name="Text Box 66"/>
        <xdr:cNvSpPr txBox="1">
          <a:spLocks noChangeArrowheads="1"/>
        </xdr:cNvSpPr>
      </xdr:nvSpPr>
      <xdr:spPr>
        <a:xfrm>
          <a:off x="13754100" y="154514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363</xdr:row>
      <xdr:rowOff>0</xdr:rowOff>
    </xdr:from>
    <xdr:ext cx="685800" cy="627289"/>
    <xdr:sp macro="" textlink="">
      <xdr:nvSpPr>
        <xdr:cNvPr id="1063" name="Text Box 66"/>
        <xdr:cNvSpPr txBox="1">
          <a:spLocks noChangeArrowheads="1"/>
        </xdr:cNvSpPr>
      </xdr:nvSpPr>
      <xdr:spPr>
        <a:xfrm>
          <a:off x="13754100" y="154933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363</xdr:row>
      <xdr:rowOff>0</xdr:rowOff>
    </xdr:from>
    <xdr:ext cx="685800" cy="627289"/>
    <xdr:sp macro="" textlink="">
      <xdr:nvSpPr>
        <xdr:cNvPr id="1064" name="Text Box 66"/>
        <xdr:cNvSpPr txBox="1">
          <a:spLocks noChangeArrowheads="1"/>
        </xdr:cNvSpPr>
      </xdr:nvSpPr>
      <xdr:spPr>
        <a:xfrm>
          <a:off x="13754100" y="154933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363</xdr:row>
      <xdr:rowOff>0</xdr:rowOff>
    </xdr:from>
    <xdr:ext cx="685800" cy="627289"/>
    <xdr:sp macro="" textlink="">
      <xdr:nvSpPr>
        <xdr:cNvPr id="1065" name="Text Box 66"/>
        <xdr:cNvSpPr txBox="1">
          <a:spLocks noChangeArrowheads="1"/>
        </xdr:cNvSpPr>
      </xdr:nvSpPr>
      <xdr:spPr>
        <a:xfrm>
          <a:off x="13754100" y="154933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363</xdr:row>
      <xdr:rowOff>0</xdr:rowOff>
    </xdr:from>
    <xdr:ext cx="685800" cy="627289"/>
    <xdr:sp macro="" textlink="">
      <xdr:nvSpPr>
        <xdr:cNvPr id="1066" name="Text Box 66"/>
        <xdr:cNvSpPr txBox="1">
          <a:spLocks noChangeArrowheads="1"/>
        </xdr:cNvSpPr>
      </xdr:nvSpPr>
      <xdr:spPr>
        <a:xfrm>
          <a:off x="13754100" y="154933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363</xdr:row>
      <xdr:rowOff>0</xdr:rowOff>
    </xdr:from>
    <xdr:ext cx="685800" cy="627289"/>
    <xdr:sp macro="" textlink="">
      <xdr:nvSpPr>
        <xdr:cNvPr id="1067" name="Text Box 66"/>
        <xdr:cNvSpPr txBox="1">
          <a:spLocks noChangeArrowheads="1"/>
        </xdr:cNvSpPr>
      </xdr:nvSpPr>
      <xdr:spPr>
        <a:xfrm>
          <a:off x="13754100" y="154933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363</xdr:row>
      <xdr:rowOff>0</xdr:rowOff>
    </xdr:from>
    <xdr:ext cx="685800" cy="627289"/>
    <xdr:sp macro="" textlink="">
      <xdr:nvSpPr>
        <xdr:cNvPr id="1068" name="Text Box 66"/>
        <xdr:cNvSpPr txBox="1">
          <a:spLocks noChangeArrowheads="1"/>
        </xdr:cNvSpPr>
      </xdr:nvSpPr>
      <xdr:spPr>
        <a:xfrm>
          <a:off x="13754100" y="154933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363</xdr:row>
      <xdr:rowOff>0</xdr:rowOff>
    </xdr:from>
    <xdr:ext cx="685800" cy="627289"/>
    <xdr:sp macro="" textlink="">
      <xdr:nvSpPr>
        <xdr:cNvPr id="1069" name="Text Box 66"/>
        <xdr:cNvSpPr txBox="1">
          <a:spLocks noChangeArrowheads="1"/>
        </xdr:cNvSpPr>
      </xdr:nvSpPr>
      <xdr:spPr>
        <a:xfrm>
          <a:off x="13754100" y="154933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363</xdr:row>
      <xdr:rowOff>0</xdr:rowOff>
    </xdr:from>
    <xdr:ext cx="685800" cy="627289"/>
    <xdr:sp macro="" textlink="">
      <xdr:nvSpPr>
        <xdr:cNvPr id="1070" name="Text Box 66"/>
        <xdr:cNvSpPr txBox="1">
          <a:spLocks noChangeArrowheads="1"/>
        </xdr:cNvSpPr>
      </xdr:nvSpPr>
      <xdr:spPr>
        <a:xfrm>
          <a:off x="13754100" y="154933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363</xdr:row>
      <xdr:rowOff>0</xdr:rowOff>
    </xdr:from>
    <xdr:ext cx="685800" cy="627289"/>
    <xdr:sp macro="" textlink="">
      <xdr:nvSpPr>
        <xdr:cNvPr id="1071" name="Text Box 66"/>
        <xdr:cNvSpPr txBox="1">
          <a:spLocks noChangeArrowheads="1"/>
        </xdr:cNvSpPr>
      </xdr:nvSpPr>
      <xdr:spPr>
        <a:xfrm>
          <a:off x="13754100" y="154933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363</xdr:row>
      <xdr:rowOff>0</xdr:rowOff>
    </xdr:from>
    <xdr:ext cx="685800" cy="627289"/>
    <xdr:sp macro="" textlink="">
      <xdr:nvSpPr>
        <xdr:cNvPr id="1072" name="Text Box 66"/>
        <xdr:cNvSpPr txBox="1">
          <a:spLocks noChangeArrowheads="1"/>
        </xdr:cNvSpPr>
      </xdr:nvSpPr>
      <xdr:spPr>
        <a:xfrm>
          <a:off x="13754100" y="154933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363</xdr:row>
      <xdr:rowOff>0</xdr:rowOff>
    </xdr:from>
    <xdr:ext cx="685800" cy="627289"/>
    <xdr:sp macro="" textlink="">
      <xdr:nvSpPr>
        <xdr:cNvPr id="1073" name="Text Box 66"/>
        <xdr:cNvSpPr txBox="1">
          <a:spLocks noChangeArrowheads="1"/>
        </xdr:cNvSpPr>
      </xdr:nvSpPr>
      <xdr:spPr>
        <a:xfrm>
          <a:off x="13754100" y="154933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363</xdr:row>
      <xdr:rowOff>0</xdr:rowOff>
    </xdr:from>
    <xdr:ext cx="685800" cy="627289"/>
    <xdr:sp macro="" textlink="">
      <xdr:nvSpPr>
        <xdr:cNvPr id="1074" name="Text Box 66"/>
        <xdr:cNvSpPr txBox="1">
          <a:spLocks noChangeArrowheads="1"/>
        </xdr:cNvSpPr>
      </xdr:nvSpPr>
      <xdr:spPr>
        <a:xfrm>
          <a:off x="13754100" y="1549336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364</xdr:row>
      <xdr:rowOff>0</xdr:rowOff>
    </xdr:from>
    <xdr:ext cx="685800" cy="627289"/>
    <xdr:sp macro="" textlink="">
      <xdr:nvSpPr>
        <xdr:cNvPr id="1075" name="Text Box 66"/>
        <xdr:cNvSpPr txBox="1">
          <a:spLocks noChangeArrowheads="1"/>
        </xdr:cNvSpPr>
      </xdr:nvSpPr>
      <xdr:spPr>
        <a:xfrm>
          <a:off x="13754100" y="155352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364</xdr:row>
      <xdr:rowOff>0</xdr:rowOff>
    </xdr:from>
    <xdr:ext cx="685800" cy="627289"/>
    <xdr:sp macro="" textlink="">
      <xdr:nvSpPr>
        <xdr:cNvPr id="1076" name="Text Box 66"/>
        <xdr:cNvSpPr txBox="1">
          <a:spLocks noChangeArrowheads="1"/>
        </xdr:cNvSpPr>
      </xdr:nvSpPr>
      <xdr:spPr>
        <a:xfrm>
          <a:off x="13754100" y="155352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364</xdr:row>
      <xdr:rowOff>0</xdr:rowOff>
    </xdr:from>
    <xdr:ext cx="685800" cy="627289"/>
    <xdr:sp macro="" textlink="">
      <xdr:nvSpPr>
        <xdr:cNvPr id="1077" name="Text Box 66"/>
        <xdr:cNvSpPr txBox="1">
          <a:spLocks noChangeArrowheads="1"/>
        </xdr:cNvSpPr>
      </xdr:nvSpPr>
      <xdr:spPr>
        <a:xfrm>
          <a:off x="13754100" y="155352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364</xdr:row>
      <xdr:rowOff>0</xdr:rowOff>
    </xdr:from>
    <xdr:ext cx="685800" cy="627289"/>
    <xdr:sp macro="" textlink="">
      <xdr:nvSpPr>
        <xdr:cNvPr id="1078" name="Text Box 66"/>
        <xdr:cNvSpPr txBox="1">
          <a:spLocks noChangeArrowheads="1"/>
        </xdr:cNvSpPr>
      </xdr:nvSpPr>
      <xdr:spPr>
        <a:xfrm>
          <a:off x="13754100" y="155352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364</xdr:row>
      <xdr:rowOff>0</xdr:rowOff>
    </xdr:from>
    <xdr:ext cx="685800" cy="627289"/>
    <xdr:sp macro="" textlink="">
      <xdr:nvSpPr>
        <xdr:cNvPr id="1079" name="Text Box 66"/>
        <xdr:cNvSpPr txBox="1">
          <a:spLocks noChangeArrowheads="1"/>
        </xdr:cNvSpPr>
      </xdr:nvSpPr>
      <xdr:spPr>
        <a:xfrm>
          <a:off x="13754100" y="155352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364</xdr:row>
      <xdr:rowOff>0</xdr:rowOff>
    </xdr:from>
    <xdr:ext cx="685800" cy="627289"/>
    <xdr:sp macro="" textlink="">
      <xdr:nvSpPr>
        <xdr:cNvPr id="1080" name="Text Box 66"/>
        <xdr:cNvSpPr txBox="1">
          <a:spLocks noChangeArrowheads="1"/>
        </xdr:cNvSpPr>
      </xdr:nvSpPr>
      <xdr:spPr>
        <a:xfrm>
          <a:off x="13754100" y="155352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364</xdr:row>
      <xdr:rowOff>0</xdr:rowOff>
    </xdr:from>
    <xdr:ext cx="685800" cy="627289"/>
    <xdr:sp macro="" textlink="">
      <xdr:nvSpPr>
        <xdr:cNvPr id="1081" name="Text Box 66"/>
        <xdr:cNvSpPr txBox="1">
          <a:spLocks noChangeArrowheads="1"/>
        </xdr:cNvSpPr>
      </xdr:nvSpPr>
      <xdr:spPr>
        <a:xfrm>
          <a:off x="13754100" y="155352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364</xdr:row>
      <xdr:rowOff>0</xdr:rowOff>
    </xdr:from>
    <xdr:ext cx="685800" cy="627289"/>
    <xdr:sp macro="" textlink="">
      <xdr:nvSpPr>
        <xdr:cNvPr id="1082" name="Text Box 66"/>
        <xdr:cNvSpPr txBox="1">
          <a:spLocks noChangeArrowheads="1"/>
        </xdr:cNvSpPr>
      </xdr:nvSpPr>
      <xdr:spPr>
        <a:xfrm>
          <a:off x="13754100" y="155352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364</xdr:row>
      <xdr:rowOff>0</xdr:rowOff>
    </xdr:from>
    <xdr:ext cx="685800" cy="627289"/>
    <xdr:sp macro="" textlink="">
      <xdr:nvSpPr>
        <xdr:cNvPr id="1083" name="Text Box 66"/>
        <xdr:cNvSpPr txBox="1">
          <a:spLocks noChangeArrowheads="1"/>
        </xdr:cNvSpPr>
      </xdr:nvSpPr>
      <xdr:spPr>
        <a:xfrm>
          <a:off x="13754100" y="155352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364</xdr:row>
      <xdr:rowOff>0</xdr:rowOff>
    </xdr:from>
    <xdr:ext cx="685800" cy="627289"/>
    <xdr:sp macro="" textlink="">
      <xdr:nvSpPr>
        <xdr:cNvPr id="1084" name="Text Box 66"/>
        <xdr:cNvSpPr txBox="1">
          <a:spLocks noChangeArrowheads="1"/>
        </xdr:cNvSpPr>
      </xdr:nvSpPr>
      <xdr:spPr>
        <a:xfrm>
          <a:off x="13754100" y="155352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364</xdr:row>
      <xdr:rowOff>0</xdr:rowOff>
    </xdr:from>
    <xdr:ext cx="685800" cy="627289"/>
    <xdr:sp macro="" textlink="">
      <xdr:nvSpPr>
        <xdr:cNvPr id="1085" name="Text Box 66"/>
        <xdr:cNvSpPr txBox="1">
          <a:spLocks noChangeArrowheads="1"/>
        </xdr:cNvSpPr>
      </xdr:nvSpPr>
      <xdr:spPr>
        <a:xfrm>
          <a:off x="13754100" y="155352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364</xdr:row>
      <xdr:rowOff>0</xdr:rowOff>
    </xdr:from>
    <xdr:ext cx="685800" cy="627289"/>
    <xdr:sp macro="" textlink="">
      <xdr:nvSpPr>
        <xdr:cNvPr id="1086" name="Text Box 66"/>
        <xdr:cNvSpPr txBox="1">
          <a:spLocks noChangeArrowheads="1"/>
        </xdr:cNvSpPr>
      </xdr:nvSpPr>
      <xdr:spPr>
        <a:xfrm>
          <a:off x="13754100" y="1553527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119</xdr:row>
      <xdr:rowOff>0</xdr:rowOff>
    </xdr:from>
    <xdr:ext cx="76200" cy="646339"/>
    <xdr:sp macro="" textlink="">
      <xdr:nvSpPr>
        <xdr:cNvPr id="1087" name="Text Box 19"/>
        <xdr:cNvSpPr txBox="1">
          <a:spLocks noChangeArrowheads="1"/>
        </xdr:cNvSpPr>
      </xdr:nvSpPr>
      <xdr:spPr>
        <a:xfrm>
          <a:off x="1447800"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119</xdr:row>
      <xdr:rowOff>0</xdr:rowOff>
    </xdr:from>
    <xdr:ext cx="76200" cy="646339"/>
    <xdr:sp macro="" textlink="">
      <xdr:nvSpPr>
        <xdr:cNvPr id="1088" name="Text Box 20"/>
        <xdr:cNvSpPr txBox="1">
          <a:spLocks noChangeArrowheads="1"/>
        </xdr:cNvSpPr>
      </xdr:nvSpPr>
      <xdr:spPr>
        <a:xfrm>
          <a:off x="1447800"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119</xdr:row>
      <xdr:rowOff>0</xdr:rowOff>
    </xdr:from>
    <xdr:ext cx="76200" cy="646339"/>
    <xdr:sp macro="" textlink="">
      <xdr:nvSpPr>
        <xdr:cNvPr id="1089" name="Text Box 21"/>
        <xdr:cNvSpPr txBox="1">
          <a:spLocks noChangeArrowheads="1"/>
        </xdr:cNvSpPr>
      </xdr:nvSpPr>
      <xdr:spPr>
        <a:xfrm>
          <a:off x="1447800"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119</xdr:row>
      <xdr:rowOff>0</xdr:rowOff>
    </xdr:from>
    <xdr:ext cx="76200" cy="646339"/>
    <xdr:sp macro="" textlink="">
      <xdr:nvSpPr>
        <xdr:cNvPr id="1090" name="Text Box 22"/>
        <xdr:cNvSpPr txBox="1">
          <a:spLocks noChangeArrowheads="1"/>
        </xdr:cNvSpPr>
      </xdr:nvSpPr>
      <xdr:spPr>
        <a:xfrm>
          <a:off x="1447800"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119</xdr:row>
      <xdr:rowOff>0</xdr:rowOff>
    </xdr:from>
    <xdr:ext cx="76200" cy="646339"/>
    <xdr:sp macro="" textlink="">
      <xdr:nvSpPr>
        <xdr:cNvPr id="1091" name="Text Box 23"/>
        <xdr:cNvSpPr txBox="1">
          <a:spLocks noChangeArrowheads="1"/>
        </xdr:cNvSpPr>
      </xdr:nvSpPr>
      <xdr:spPr>
        <a:xfrm>
          <a:off x="1447800"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119</xdr:row>
      <xdr:rowOff>0</xdr:rowOff>
    </xdr:from>
    <xdr:ext cx="76200" cy="646339"/>
    <xdr:sp macro="" textlink="">
      <xdr:nvSpPr>
        <xdr:cNvPr id="1092" name="Text Box 24"/>
        <xdr:cNvSpPr txBox="1">
          <a:spLocks noChangeArrowheads="1"/>
        </xdr:cNvSpPr>
      </xdr:nvSpPr>
      <xdr:spPr>
        <a:xfrm>
          <a:off x="1447800"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119</xdr:row>
      <xdr:rowOff>0</xdr:rowOff>
    </xdr:from>
    <xdr:ext cx="76200" cy="646339"/>
    <xdr:sp macro="" textlink="">
      <xdr:nvSpPr>
        <xdr:cNvPr id="1093" name="Text Box 61"/>
        <xdr:cNvSpPr txBox="1">
          <a:spLocks noChangeArrowheads="1"/>
        </xdr:cNvSpPr>
      </xdr:nvSpPr>
      <xdr:spPr>
        <a:xfrm>
          <a:off x="1447800"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119</xdr:row>
      <xdr:rowOff>0</xdr:rowOff>
    </xdr:from>
    <xdr:ext cx="76200" cy="646339"/>
    <xdr:sp macro="" textlink="">
      <xdr:nvSpPr>
        <xdr:cNvPr id="1094" name="Text Box 62"/>
        <xdr:cNvSpPr txBox="1">
          <a:spLocks noChangeArrowheads="1"/>
        </xdr:cNvSpPr>
      </xdr:nvSpPr>
      <xdr:spPr>
        <a:xfrm>
          <a:off x="1447800"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119</xdr:row>
      <xdr:rowOff>0</xdr:rowOff>
    </xdr:from>
    <xdr:ext cx="76200" cy="646339"/>
    <xdr:sp macro="" textlink="">
      <xdr:nvSpPr>
        <xdr:cNvPr id="1095" name="Text Box 63"/>
        <xdr:cNvSpPr txBox="1">
          <a:spLocks noChangeArrowheads="1"/>
        </xdr:cNvSpPr>
      </xdr:nvSpPr>
      <xdr:spPr>
        <a:xfrm>
          <a:off x="1447800"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119</xdr:row>
      <xdr:rowOff>0</xdr:rowOff>
    </xdr:from>
    <xdr:ext cx="76200" cy="646339"/>
    <xdr:sp macro="" textlink="">
      <xdr:nvSpPr>
        <xdr:cNvPr id="1096" name="Text Box 64"/>
        <xdr:cNvSpPr txBox="1">
          <a:spLocks noChangeArrowheads="1"/>
        </xdr:cNvSpPr>
      </xdr:nvSpPr>
      <xdr:spPr>
        <a:xfrm>
          <a:off x="1447800"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119</xdr:row>
      <xdr:rowOff>0</xdr:rowOff>
    </xdr:from>
    <xdr:ext cx="76200" cy="646339"/>
    <xdr:sp macro="" textlink="">
      <xdr:nvSpPr>
        <xdr:cNvPr id="1097" name="Text Box 65"/>
        <xdr:cNvSpPr txBox="1">
          <a:spLocks noChangeArrowheads="1"/>
        </xdr:cNvSpPr>
      </xdr:nvSpPr>
      <xdr:spPr>
        <a:xfrm>
          <a:off x="1447800"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1098" name="Text Box 19"/>
        <xdr:cNvSpPr txBox="1">
          <a:spLocks noChangeArrowheads="1"/>
        </xdr:cNvSpPr>
      </xdr:nvSpPr>
      <xdr:spPr>
        <a:xfrm>
          <a:off x="3171825"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1099" name="Text Box 20"/>
        <xdr:cNvSpPr txBox="1">
          <a:spLocks noChangeArrowheads="1"/>
        </xdr:cNvSpPr>
      </xdr:nvSpPr>
      <xdr:spPr>
        <a:xfrm>
          <a:off x="3171825"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1100" name="Text Box 21"/>
        <xdr:cNvSpPr txBox="1">
          <a:spLocks noChangeArrowheads="1"/>
        </xdr:cNvSpPr>
      </xdr:nvSpPr>
      <xdr:spPr>
        <a:xfrm>
          <a:off x="3171825"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1101" name="Text Box 22"/>
        <xdr:cNvSpPr txBox="1">
          <a:spLocks noChangeArrowheads="1"/>
        </xdr:cNvSpPr>
      </xdr:nvSpPr>
      <xdr:spPr>
        <a:xfrm>
          <a:off x="3171825"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1102" name="Text Box 23"/>
        <xdr:cNvSpPr txBox="1">
          <a:spLocks noChangeArrowheads="1"/>
        </xdr:cNvSpPr>
      </xdr:nvSpPr>
      <xdr:spPr>
        <a:xfrm>
          <a:off x="3171825"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1103" name="Text Box 24"/>
        <xdr:cNvSpPr txBox="1">
          <a:spLocks noChangeArrowheads="1"/>
        </xdr:cNvSpPr>
      </xdr:nvSpPr>
      <xdr:spPr>
        <a:xfrm>
          <a:off x="3171825"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1104" name="Text Box 61"/>
        <xdr:cNvSpPr txBox="1">
          <a:spLocks noChangeArrowheads="1"/>
        </xdr:cNvSpPr>
      </xdr:nvSpPr>
      <xdr:spPr>
        <a:xfrm>
          <a:off x="3171825"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1105" name="Text Box 62"/>
        <xdr:cNvSpPr txBox="1">
          <a:spLocks noChangeArrowheads="1"/>
        </xdr:cNvSpPr>
      </xdr:nvSpPr>
      <xdr:spPr>
        <a:xfrm>
          <a:off x="3171825"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1106" name="Text Box 63"/>
        <xdr:cNvSpPr txBox="1">
          <a:spLocks noChangeArrowheads="1"/>
        </xdr:cNvSpPr>
      </xdr:nvSpPr>
      <xdr:spPr>
        <a:xfrm>
          <a:off x="3171825"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1107" name="Text Box 64"/>
        <xdr:cNvSpPr txBox="1">
          <a:spLocks noChangeArrowheads="1"/>
        </xdr:cNvSpPr>
      </xdr:nvSpPr>
      <xdr:spPr>
        <a:xfrm>
          <a:off x="3171825"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1108" name="Text Box 65"/>
        <xdr:cNvSpPr txBox="1">
          <a:spLocks noChangeArrowheads="1"/>
        </xdr:cNvSpPr>
      </xdr:nvSpPr>
      <xdr:spPr>
        <a:xfrm>
          <a:off x="3171825"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1109" name="Text Box 66"/>
        <xdr:cNvSpPr txBox="1">
          <a:spLocks noChangeArrowheads="1"/>
        </xdr:cNvSpPr>
      </xdr:nvSpPr>
      <xdr:spPr>
        <a:xfrm>
          <a:off x="3171825"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119</xdr:row>
      <xdr:rowOff>0</xdr:rowOff>
    </xdr:from>
    <xdr:ext cx="76200" cy="646339"/>
    <xdr:sp macro="" textlink="">
      <xdr:nvSpPr>
        <xdr:cNvPr id="1110" name="Text Box 19"/>
        <xdr:cNvSpPr txBox="1">
          <a:spLocks noChangeArrowheads="1"/>
        </xdr:cNvSpPr>
      </xdr:nvSpPr>
      <xdr:spPr>
        <a:xfrm>
          <a:off x="1447800"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119</xdr:row>
      <xdr:rowOff>0</xdr:rowOff>
    </xdr:from>
    <xdr:ext cx="76200" cy="646339"/>
    <xdr:sp macro="" textlink="">
      <xdr:nvSpPr>
        <xdr:cNvPr id="1111" name="Text Box 20"/>
        <xdr:cNvSpPr txBox="1">
          <a:spLocks noChangeArrowheads="1"/>
        </xdr:cNvSpPr>
      </xdr:nvSpPr>
      <xdr:spPr>
        <a:xfrm>
          <a:off x="1447800"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119</xdr:row>
      <xdr:rowOff>0</xdr:rowOff>
    </xdr:from>
    <xdr:ext cx="76200" cy="646339"/>
    <xdr:sp macro="" textlink="">
      <xdr:nvSpPr>
        <xdr:cNvPr id="1112" name="Text Box 21"/>
        <xdr:cNvSpPr txBox="1">
          <a:spLocks noChangeArrowheads="1"/>
        </xdr:cNvSpPr>
      </xdr:nvSpPr>
      <xdr:spPr>
        <a:xfrm>
          <a:off x="1447800"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119</xdr:row>
      <xdr:rowOff>0</xdr:rowOff>
    </xdr:from>
    <xdr:ext cx="76200" cy="646339"/>
    <xdr:sp macro="" textlink="">
      <xdr:nvSpPr>
        <xdr:cNvPr id="1113" name="Text Box 22"/>
        <xdr:cNvSpPr txBox="1">
          <a:spLocks noChangeArrowheads="1"/>
        </xdr:cNvSpPr>
      </xdr:nvSpPr>
      <xdr:spPr>
        <a:xfrm>
          <a:off x="1447800"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119</xdr:row>
      <xdr:rowOff>0</xdr:rowOff>
    </xdr:from>
    <xdr:ext cx="76200" cy="646339"/>
    <xdr:sp macro="" textlink="">
      <xdr:nvSpPr>
        <xdr:cNvPr id="1114" name="Text Box 23"/>
        <xdr:cNvSpPr txBox="1">
          <a:spLocks noChangeArrowheads="1"/>
        </xdr:cNvSpPr>
      </xdr:nvSpPr>
      <xdr:spPr>
        <a:xfrm>
          <a:off x="1447800"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119</xdr:row>
      <xdr:rowOff>0</xdr:rowOff>
    </xdr:from>
    <xdr:ext cx="76200" cy="646339"/>
    <xdr:sp macro="" textlink="">
      <xdr:nvSpPr>
        <xdr:cNvPr id="1115" name="Text Box 24"/>
        <xdr:cNvSpPr txBox="1">
          <a:spLocks noChangeArrowheads="1"/>
        </xdr:cNvSpPr>
      </xdr:nvSpPr>
      <xdr:spPr>
        <a:xfrm>
          <a:off x="1447800"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119</xdr:row>
      <xdr:rowOff>0</xdr:rowOff>
    </xdr:from>
    <xdr:ext cx="76200" cy="646339"/>
    <xdr:sp macro="" textlink="">
      <xdr:nvSpPr>
        <xdr:cNvPr id="1116" name="Text Box 61"/>
        <xdr:cNvSpPr txBox="1">
          <a:spLocks noChangeArrowheads="1"/>
        </xdr:cNvSpPr>
      </xdr:nvSpPr>
      <xdr:spPr>
        <a:xfrm>
          <a:off x="1447800"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119</xdr:row>
      <xdr:rowOff>0</xdr:rowOff>
    </xdr:from>
    <xdr:ext cx="76200" cy="646339"/>
    <xdr:sp macro="" textlink="">
      <xdr:nvSpPr>
        <xdr:cNvPr id="1117" name="Text Box 62"/>
        <xdr:cNvSpPr txBox="1">
          <a:spLocks noChangeArrowheads="1"/>
        </xdr:cNvSpPr>
      </xdr:nvSpPr>
      <xdr:spPr>
        <a:xfrm>
          <a:off x="1447800"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119</xdr:row>
      <xdr:rowOff>0</xdr:rowOff>
    </xdr:from>
    <xdr:ext cx="76200" cy="646339"/>
    <xdr:sp macro="" textlink="">
      <xdr:nvSpPr>
        <xdr:cNvPr id="1118" name="Text Box 63"/>
        <xdr:cNvSpPr txBox="1">
          <a:spLocks noChangeArrowheads="1"/>
        </xdr:cNvSpPr>
      </xdr:nvSpPr>
      <xdr:spPr>
        <a:xfrm>
          <a:off x="1447800"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119</xdr:row>
      <xdr:rowOff>0</xdr:rowOff>
    </xdr:from>
    <xdr:ext cx="76200" cy="646339"/>
    <xdr:sp macro="" textlink="">
      <xdr:nvSpPr>
        <xdr:cNvPr id="1119" name="Text Box 64"/>
        <xdr:cNvSpPr txBox="1">
          <a:spLocks noChangeArrowheads="1"/>
        </xdr:cNvSpPr>
      </xdr:nvSpPr>
      <xdr:spPr>
        <a:xfrm>
          <a:off x="1447800"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119</xdr:row>
      <xdr:rowOff>0</xdr:rowOff>
    </xdr:from>
    <xdr:ext cx="76200" cy="646339"/>
    <xdr:sp macro="" textlink="">
      <xdr:nvSpPr>
        <xdr:cNvPr id="1120" name="Text Box 65"/>
        <xdr:cNvSpPr txBox="1">
          <a:spLocks noChangeArrowheads="1"/>
        </xdr:cNvSpPr>
      </xdr:nvSpPr>
      <xdr:spPr>
        <a:xfrm>
          <a:off x="1447800"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1121" name="Text Box 19"/>
        <xdr:cNvSpPr txBox="1">
          <a:spLocks noChangeArrowheads="1"/>
        </xdr:cNvSpPr>
      </xdr:nvSpPr>
      <xdr:spPr>
        <a:xfrm>
          <a:off x="3171825"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1122" name="Text Box 20"/>
        <xdr:cNvSpPr txBox="1">
          <a:spLocks noChangeArrowheads="1"/>
        </xdr:cNvSpPr>
      </xdr:nvSpPr>
      <xdr:spPr>
        <a:xfrm>
          <a:off x="3171825"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1123" name="Text Box 21"/>
        <xdr:cNvSpPr txBox="1">
          <a:spLocks noChangeArrowheads="1"/>
        </xdr:cNvSpPr>
      </xdr:nvSpPr>
      <xdr:spPr>
        <a:xfrm>
          <a:off x="3171825"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1124" name="Text Box 22"/>
        <xdr:cNvSpPr txBox="1">
          <a:spLocks noChangeArrowheads="1"/>
        </xdr:cNvSpPr>
      </xdr:nvSpPr>
      <xdr:spPr>
        <a:xfrm>
          <a:off x="3171825"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1125" name="Text Box 23"/>
        <xdr:cNvSpPr txBox="1">
          <a:spLocks noChangeArrowheads="1"/>
        </xdr:cNvSpPr>
      </xdr:nvSpPr>
      <xdr:spPr>
        <a:xfrm>
          <a:off x="3171825"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1126" name="Text Box 24"/>
        <xdr:cNvSpPr txBox="1">
          <a:spLocks noChangeArrowheads="1"/>
        </xdr:cNvSpPr>
      </xdr:nvSpPr>
      <xdr:spPr>
        <a:xfrm>
          <a:off x="3171825"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1127" name="Text Box 61"/>
        <xdr:cNvSpPr txBox="1">
          <a:spLocks noChangeArrowheads="1"/>
        </xdr:cNvSpPr>
      </xdr:nvSpPr>
      <xdr:spPr>
        <a:xfrm>
          <a:off x="3171825"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1128" name="Text Box 62"/>
        <xdr:cNvSpPr txBox="1">
          <a:spLocks noChangeArrowheads="1"/>
        </xdr:cNvSpPr>
      </xdr:nvSpPr>
      <xdr:spPr>
        <a:xfrm>
          <a:off x="3171825"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1129" name="Text Box 63"/>
        <xdr:cNvSpPr txBox="1">
          <a:spLocks noChangeArrowheads="1"/>
        </xdr:cNvSpPr>
      </xdr:nvSpPr>
      <xdr:spPr>
        <a:xfrm>
          <a:off x="3171825"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1130" name="Text Box 64"/>
        <xdr:cNvSpPr txBox="1">
          <a:spLocks noChangeArrowheads="1"/>
        </xdr:cNvSpPr>
      </xdr:nvSpPr>
      <xdr:spPr>
        <a:xfrm>
          <a:off x="3171825"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1131" name="Text Box 65"/>
        <xdr:cNvSpPr txBox="1">
          <a:spLocks noChangeArrowheads="1"/>
        </xdr:cNvSpPr>
      </xdr:nvSpPr>
      <xdr:spPr>
        <a:xfrm>
          <a:off x="3171825"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1132" name="Text Box 66"/>
        <xdr:cNvSpPr txBox="1">
          <a:spLocks noChangeArrowheads="1"/>
        </xdr:cNvSpPr>
      </xdr:nvSpPr>
      <xdr:spPr>
        <a:xfrm>
          <a:off x="3171825" y="5184457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413</xdr:row>
      <xdr:rowOff>0</xdr:rowOff>
    </xdr:from>
    <xdr:ext cx="685800" cy="627289"/>
    <xdr:sp macro="" textlink="">
      <xdr:nvSpPr>
        <xdr:cNvPr id="1133" name="Text Box 66"/>
        <xdr:cNvSpPr txBox="1">
          <a:spLocks noChangeArrowheads="1"/>
        </xdr:cNvSpPr>
      </xdr:nvSpPr>
      <xdr:spPr>
        <a:xfrm>
          <a:off x="13754100" y="1756600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413</xdr:row>
      <xdr:rowOff>0</xdr:rowOff>
    </xdr:from>
    <xdr:ext cx="685800" cy="627289"/>
    <xdr:sp macro="" textlink="">
      <xdr:nvSpPr>
        <xdr:cNvPr id="1134" name="Text Box 66"/>
        <xdr:cNvSpPr txBox="1">
          <a:spLocks noChangeArrowheads="1"/>
        </xdr:cNvSpPr>
      </xdr:nvSpPr>
      <xdr:spPr>
        <a:xfrm>
          <a:off x="13754100" y="1756600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twoCellAnchor editAs="oneCell">
    <xdr:from>
      <xdr:col>4</xdr:col>
      <xdr:colOff>0</xdr:colOff>
      <xdr:row>67</xdr:row>
      <xdr:rowOff>0</xdr:rowOff>
    </xdr:from>
    <xdr:to>
      <xdr:col>4</xdr:col>
      <xdr:colOff>76835</xdr:colOff>
      <xdr:row>67</xdr:row>
      <xdr:rowOff>338455</xdr:rowOff>
    </xdr:to>
    <xdr:sp macro="" textlink="">
      <xdr:nvSpPr>
        <xdr:cNvPr id="1135" name="Text Box 19"/>
        <xdr:cNvSpPr txBox="1"/>
      </xdr:nvSpPr>
      <xdr:spPr>
        <a:xfrm>
          <a:off x="1447800" y="28336875"/>
          <a:ext cx="76835" cy="643255"/>
        </a:xfrm>
        <a:prstGeom prst="rect">
          <a:avLst/>
        </a:prstGeom>
        <a:noFill/>
        <a:ln w="9525">
          <a:noFill/>
        </a:ln>
      </xdr:spPr>
    </xdr:sp>
    <xdr:clientData/>
  </xdr:twoCellAnchor>
  <xdr:twoCellAnchor editAs="oneCell">
    <xdr:from>
      <xdr:col>4</xdr:col>
      <xdr:colOff>0</xdr:colOff>
      <xdr:row>67</xdr:row>
      <xdr:rowOff>0</xdr:rowOff>
    </xdr:from>
    <xdr:to>
      <xdr:col>4</xdr:col>
      <xdr:colOff>76835</xdr:colOff>
      <xdr:row>67</xdr:row>
      <xdr:rowOff>338455</xdr:rowOff>
    </xdr:to>
    <xdr:sp macro="" textlink="">
      <xdr:nvSpPr>
        <xdr:cNvPr id="1136" name="Text Box 20"/>
        <xdr:cNvSpPr txBox="1"/>
      </xdr:nvSpPr>
      <xdr:spPr>
        <a:xfrm>
          <a:off x="1447800" y="28336875"/>
          <a:ext cx="76835" cy="643255"/>
        </a:xfrm>
        <a:prstGeom prst="rect">
          <a:avLst/>
        </a:prstGeom>
        <a:noFill/>
        <a:ln w="9525">
          <a:noFill/>
        </a:ln>
      </xdr:spPr>
    </xdr:sp>
    <xdr:clientData/>
  </xdr:twoCellAnchor>
  <xdr:twoCellAnchor editAs="oneCell">
    <xdr:from>
      <xdr:col>4</xdr:col>
      <xdr:colOff>0</xdr:colOff>
      <xdr:row>67</xdr:row>
      <xdr:rowOff>0</xdr:rowOff>
    </xdr:from>
    <xdr:to>
      <xdr:col>4</xdr:col>
      <xdr:colOff>76835</xdr:colOff>
      <xdr:row>67</xdr:row>
      <xdr:rowOff>338455</xdr:rowOff>
    </xdr:to>
    <xdr:sp macro="" textlink="">
      <xdr:nvSpPr>
        <xdr:cNvPr id="1137" name="Text Box 21"/>
        <xdr:cNvSpPr txBox="1"/>
      </xdr:nvSpPr>
      <xdr:spPr>
        <a:xfrm>
          <a:off x="1447800" y="28336875"/>
          <a:ext cx="76835" cy="643255"/>
        </a:xfrm>
        <a:prstGeom prst="rect">
          <a:avLst/>
        </a:prstGeom>
        <a:noFill/>
        <a:ln w="9525">
          <a:noFill/>
        </a:ln>
      </xdr:spPr>
    </xdr:sp>
    <xdr:clientData/>
  </xdr:twoCellAnchor>
  <xdr:twoCellAnchor editAs="oneCell">
    <xdr:from>
      <xdr:col>4</xdr:col>
      <xdr:colOff>0</xdr:colOff>
      <xdr:row>67</xdr:row>
      <xdr:rowOff>0</xdr:rowOff>
    </xdr:from>
    <xdr:to>
      <xdr:col>4</xdr:col>
      <xdr:colOff>76835</xdr:colOff>
      <xdr:row>67</xdr:row>
      <xdr:rowOff>338455</xdr:rowOff>
    </xdr:to>
    <xdr:sp macro="" textlink="">
      <xdr:nvSpPr>
        <xdr:cNvPr id="1138" name="Text Box 22"/>
        <xdr:cNvSpPr txBox="1"/>
      </xdr:nvSpPr>
      <xdr:spPr>
        <a:xfrm>
          <a:off x="1447800" y="28336875"/>
          <a:ext cx="76835" cy="643255"/>
        </a:xfrm>
        <a:prstGeom prst="rect">
          <a:avLst/>
        </a:prstGeom>
        <a:noFill/>
        <a:ln w="9525">
          <a:noFill/>
        </a:ln>
      </xdr:spPr>
    </xdr:sp>
    <xdr:clientData/>
  </xdr:twoCellAnchor>
  <xdr:twoCellAnchor editAs="oneCell">
    <xdr:from>
      <xdr:col>4</xdr:col>
      <xdr:colOff>0</xdr:colOff>
      <xdr:row>67</xdr:row>
      <xdr:rowOff>0</xdr:rowOff>
    </xdr:from>
    <xdr:to>
      <xdr:col>4</xdr:col>
      <xdr:colOff>76835</xdr:colOff>
      <xdr:row>67</xdr:row>
      <xdr:rowOff>338455</xdr:rowOff>
    </xdr:to>
    <xdr:sp macro="" textlink="">
      <xdr:nvSpPr>
        <xdr:cNvPr id="1139" name="Text Box 23"/>
        <xdr:cNvSpPr txBox="1"/>
      </xdr:nvSpPr>
      <xdr:spPr>
        <a:xfrm>
          <a:off x="1447800" y="28336875"/>
          <a:ext cx="76835" cy="643255"/>
        </a:xfrm>
        <a:prstGeom prst="rect">
          <a:avLst/>
        </a:prstGeom>
        <a:noFill/>
        <a:ln w="9525">
          <a:noFill/>
        </a:ln>
      </xdr:spPr>
    </xdr:sp>
    <xdr:clientData/>
  </xdr:twoCellAnchor>
  <xdr:twoCellAnchor editAs="oneCell">
    <xdr:from>
      <xdr:col>4</xdr:col>
      <xdr:colOff>0</xdr:colOff>
      <xdr:row>67</xdr:row>
      <xdr:rowOff>0</xdr:rowOff>
    </xdr:from>
    <xdr:to>
      <xdr:col>4</xdr:col>
      <xdr:colOff>76835</xdr:colOff>
      <xdr:row>67</xdr:row>
      <xdr:rowOff>338455</xdr:rowOff>
    </xdr:to>
    <xdr:sp macro="" textlink="">
      <xdr:nvSpPr>
        <xdr:cNvPr id="1140" name="Text Box 24"/>
        <xdr:cNvSpPr txBox="1"/>
      </xdr:nvSpPr>
      <xdr:spPr>
        <a:xfrm>
          <a:off x="1447800" y="28336875"/>
          <a:ext cx="76835" cy="643255"/>
        </a:xfrm>
        <a:prstGeom prst="rect">
          <a:avLst/>
        </a:prstGeom>
        <a:noFill/>
        <a:ln w="9525">
          <a:noFill/>
        </a:ln>
      </xdr:spPr>
    </xdr:sp>
    <xdr:clientData/>
  </xdr:twoCellAnchor>
  <xdr:twoCellAnchor editAs="oneCell">
    <xdr:from>
      <xdr:col>4</xdr:col>
      <xdr:colOff>0</xdr:colOff>
      <xdr:row>67</xdr:row>
      <xdr:rowOff>0</xdr:rowOff>
    </xdr:from>
    <xdr:to>
      <xdr:col>4</xdr:col>
      <xdr:colOff>76835</xdr:colOff>
      <xdr:row>67</xdr:row>
      <xdr:rowOff>338455</xdr:rowOff>
    </xdr:to>
    <xdr:sp macro="" textlink="">
      <xdr:nvSpPr>
        <xdr:cNvPr id="1141" name="Text Box 61"/>
        <xdr:cNvSpPr txBox="1"/>
      </xdr:nvSpPr>
      <xdr:spPr>
        <a:xfrm>
          <a:off x="1447800" y="28336875"/>
          <a:ext cx="76835" cy="643255"/>
        </a:xfrm>
        <a:prstGeom prst="rect">
          <a:avLst/>
        </a:prstGeom>
        <a:noFill/>
        <a:ln w="9525">
          <a:noFill/>
        </a:ln>
      </xdr:spPr>
    </xdr:sp>
    <xdr:clientData/>
  </xdr:twoCellAnchor>
  <xdr:twoCellAnchor editAs="oneCell">
    <xdr:from>
      <xdr:col>4</xdr:col>
      <xdr:colOff>0</xdr:colOff>
      <xdr:row>67</xdr:row>
      <xdr:rowOff>0</xdr:rowOff>
    </xdr:from>
    <xdr:to>
      <xdr:col>4</xdr:col>
      <xdr:colOff>76835</xdr:colOff>
      <xdr:row>67</xdr:row>
      <xdr:rowOff>338455</xdr:rowOff>
    </xdr:to>
    <xdr:sp macro="" textlink="">
      <xdr:nvSpPr>
        <xdr:cNvPr id="1142" name="Text Box 62"/>
        <xdr:cNvSpPr txBox="1"/>
      </xdr:nvSpPr>
      <xdr:spPr>
        <a:xfrm>
          <a:off x="1447800" y="28336875"/>
          <a:ext cx="76835" cy="643255"/>
        </a:xfrm>
        <a:prstGeom prst="rect">
          <a:avLst/>
        </a:prstGeom>
        <a:noFill/>
        <a:ln w="9525">
          <a:noFill/>
        </a:ln>
      </xdr:spPr>
    </xdr:sp>
    <xdr:clientData/>
  </xdr:twoCellAnchor>
  <xdr:twoCellAnchor editAs="oneCell">
    <xdr:from>
      <xdr:col>4</xdr:col>
      <xdr:colOff>0</xdr:colOff>
      <xdr:row>67</xdr:row>
      <xdr:rowOff>0</xdr:rowOff>
    </xdr:from>
    <xdr:to>
      <xdr:col>4</xdr:col>
      <xdr:colOff>76835</xdr:colOff>
      <xdr:row>67</xdr:row>
      <xdr:rowOff>338455</xdr:rowOff>
    </xdr:to>
    <xdr:sp macro="" textlink="">
      <xdr:nvSpPr>
        <xdr:cNvPr id="1143" name="Text Box 63"/>
        <xdr:cNvSpPr txBox="1"/>
      </xdr:nvSpPr>
      <xdr:spPr>
        <a:xfrm>
          <a:off x="1447800" y="28336875"/>
          <a:ext cx="76835" cy="643255"/>
        </a:xfrm>
        <a:prstGeom prst="rect">
          <a:avLst/>
        </a:prstGeom>
        <a:noFill/>
        <a:ln w="9525">
          <a:noFill/>
        </a:ln>
      </xdr:spPr>
    </xdr:sp>
    <xdr:clientData/>
  </xdr:twoCellAnchor>
  <xdr:twoCellAnchor editAs="oneCell">
    <xdr:from>
      <xdr:col>4</xdr:col>
      <xdr:colOff>0</xdr:colOff>
      <xdr:row>67</xdr:row>
      <xdr:rowOff>0</xdr:rowOff>
    </xdr:from>
    <xdr:to>
      <xdr:col>4</xdr:col>
      <xdr:colOff>76835</xdr:colOff>
      <xdr:row>67</xdr:row>
      <xdr:rowOff>338455</xdr:rowOff>
    </xdr:to>
    <xdr:sp macro="" textlink="">
      <xdr:nvSpPr>
        <xdr:cNvPr id="1144" name="Text Box 64"/>
        <xdr:cNvSpPr txBox="1"/>
      </xdr:nvSpPr>
      <xdr:spPr>
        <a:xfrm>
          <a:off x="1447800" y="28336875"/>
          <a:ext cx="76835" cy="643255"/>
        </a:xfrm>
        <a:prstGeom prst="rect">
          <a:avLst/>
        </a:prstGeom>
        <a:noFill/>
        <a:ln w="9525">
          <a:noFill/>
        </a:ln>
      </xdr:spPr>
    </xdr:sp>
    <xdr:clientData/>
  </xdr:twoCellAnchor>
  <xdr:twoCellAnchor editAs="oneCell">
    <xdr:from>
      <xdr:col>4</xdr:col>
      <xdr:colOff>0</xdr:colOff>
      <xdr:row>67</xdr:row>
      <xdr:rowOff>0</xdr:rowOff>
    </xdr:from>
    <xdr:to>
      <xdr:col>4</xdr:col>
      <xdr:colOff>76835</xdr:colOff>
      <xdr:row>67</xdr:row>
      <xdr:rowOff>338455</xdr:rowOff>
    </xdr:to>
    <xdr:sp macro="" textlink="">
      <xdr:nvSpPr>
        <xdr:cNvPr id="1145" name="Text Box 65"/>
        <xdr:cNvSpPr txBox="1"/>
      </xdr:nvSpPr>
      <xdr:spPr>
        <a:xfrm>
          <a:off x="1447800" y="28336875"/>
          <a:ext cx="76835" cy="643255"/>
        </a:xfrm>
        <a:prstGeom prst="rect">
          <a:avLst/>
        </a:prstGeom>
        <a:noFill/>
        <a:ln w="9525">
          <a:noFill/>
        </a:ln>
      </xdr:spPr>
    </xdr:sp>
    <xdr:clientData/>
  </xdr:twoCellAnchor>
  <xdr:twoCellAnchor editAs="oneCell">
    <xdr:from>
      <xdr:col>7</xdr:col>
      <xdr:colOff>0</xdr:colOff>
      <xdr:row>67</xdr:row>
      <xdr:rowOff>0</xdr:rowOff>
    </xdr:from>
    <xdr:to>
      <xdr:col>7</xdr:col>
      <xdr:colOff>76200</xdr:colOff>
      <xdr:row>67</xdr:row>
      <xdr:rowOff>338455</xdr:rowOff>
    </xdr:to>
    <xdr:sp macro="" textlink="">
      <xdr:nvSpPr>
        <xdr:cNvPr id="1146" name="Text Box 19"/>
        <xdr:cNvSpPr txBox="1"/>
      </xdr:nvSpPr>
      <xdr:spPr>
        <a:xfrm>
          <a:off x="3171825" y="28336875"/>
          <a:ext cx="76200" cy="643255"/>
        </a:xfrm>
        <a:prstGeom prst="rect">
          <a:avLst/>
        </a:prstGeom>
        <a:noFill/>
        <a:ln w="9525">
          <a:noFill/>
        </a:ln>
      </xdr:spPr>
    </xdr:sp>
    <xdr:clientData/>
  </xdr:twoCellAnchor>
  <xdr:twoCellAnchor editAs="oneCell">
    <xdr:from>
      <xdr:col>7</xdr:col>
      <xdr:colOff>0</xdr:colOff>
      <xdr:row>67</xdr:row>
      <xdr:rowOff>0</xdr:rowOff>
    </xdr:from>
    <xdr:to>
      <xdr:col>7</xdr:col>
      <xdr:colOff>76200</xdr:colOff>
      <xdr:row>67</xdr:row>
      <xdr:rowOff>338455</xdr:rowOff>
    </xdr:to>
    <xdr:sp macro="" textlink="">
      <xdr:nvSpPr>
        <xdr:cNvPr id="1147" name="Text Box 20"/>
        <xdr:cNvSpPr txBox="1"/>
      </xdr:nvSpPr>
      <xdr:spPr>
        <a:xfrm>
          <a:off x="3171825" y="28336875"/>
          <a:ext cx="76200" cy="643255"/>
        </a:xfrm>
        <a:prstGeom prst="rect">
          <a:avLst/>
        </a:prstGeom>
        <a:noFill/>
        <a:ln w="9525">
          <a:noFill/>
        </a:ln>
      </xdr:spPr>
    </xdr:sp>
    <xdr:clientData/>
  </xdr:twoCellAnchor>
  <xdr:twoCellAnchor editAs="oneCell">
    <xdr:from>
      <xdr:col>7</xdr:col>
      <xdr:colOff>0</xdr:colOff>
      <xdr:row>67</xdr:row>
      <xdr:rowOff>0</xdr:rowOff>
    </xdr:from>
    <xdr:to>
      <xdr:col>7</xdr:col>
      <xdr:colOff>76200</xdr:colOff>
      <xdr:row>67</xdr:row>
      <xdr:rowOff>338455</xdr:rowOff>
    </xdr:to>
    <xdr:sp macro="" textlink="">
      <xdr:nvSpPr>
        <xdr:cNvPr id="1148" name="Text Box 21"/>
        <xdr:cNvSpPr txBox="1"/>
      </xdr:nvSpPr>
      <xdr:spPr>
        <a:xfrm>
          <a:off x="3171825" y="28336875"/>
          <a:ext cx="76200" cy="643255"/>
        </a:xfrm>
        <a:prstGeom prst="rect">
          <a:avLst/>
        </a:prstGeom>
        <a:noFill/>
        <a:ln w="9525">
          <a:noFill/>
        </a:ln>
      </xdr:spPr>
    </xdr:sp>
    <xdr:clientData/>
  </xdr:twoCellAnchor>
  <xdr:twoCellAnchor editAs="oneCell">
    <xdr:from>
      <xdr:col>7</xdr:col>
      <xdr:colOff>0</xdr:colOff>
      <xdr:row>67</xdr:row>
      <xdr:rowOff>0</xdr:rowOff>
    </xdr:from>
    <xdr:to>
      <xdr:col>7</xdr:col>
      <xdr:colOff>76200</xdr:colOff>
      <xdr:row>67</xdr:row>
      <xdr:rowOff>338455</xdr:rowOff>
    </xdr:to>
    <xdr:sp macro="" textlink="">
      <xdr:nvSpPr>
        <xdr:cNvPr id="1149" name="Text Box 22"/>
        <xdr:cNvSpPr txBox="1"/>
      </xdr:nvSpPr>
      <xdr:spPr>
        <a:xfrm>
          <a:off x="3171825" y="28336875"/>
          <a:ext cx="76200" cy="643255"/>
        </a:xfrm>
        <a:prstGeom prst="rect">
          <a:avLst/>
        </a:prstGeom>
        <a:noFill/>
        <a:ln w="9525">
          <a:noFill/>
        </a:ln>
      </xdr:spPr>
    </xdr:sp>
    <xdr:clientData/>
  </xdr:twoCellAnchor>
  <xdr:twoCellAnchor editAs="oneCell">
    <xdr:from>
      <xdr:col>7</xdr:col>
      <xdr:colOff>0</xdr:colOff>
      <xdr:row>67</xdr:row>
      <xdr:rowOff>0</xdr:rowOff>
    </xdr:from>
    <xdr:to>
      <xdr:col>7</xdr:col>
      <xdr:colOff>76200</xdr:colOff>
      <xdr:row>67</xdr:row>
      <xdr:rowOff>338455</xdr:rowOff>
    </xdr:to>
    <xdr:sp macro="" textlink="">
      <xdr:nvSpPr>
        <xdr:cNvPr id="1150" name="Text Box 23"/>
        <xdr:cNvSpPr txBox="1"/>
      </xdr:nvSpPr>
      <xdr:spPr>
        <a:xfrm>
          <a:off x="3171825" y="28336875"/>
          <a:ext cx="76200" cy="643255"/>
        </a:xfrm>
        <a:prstGeom prst="rect">
          <a:avLst/>
        </a:prstGeom>
        <a:noFill/>
        <a:ln w="9525">
          <a:noFill/>
        </a:ln>
      </xdr:spPr>
    </xdr:sp>
    <xdr:clientData/>
  </xdr:twoCellAnchor>
  <xdr:twoCellAnchor editAs="oneCell">
    <xdr:from>
      <xdr:col>7</xdr:col>
      <xdr:colOff>0</xdr:colOff>
      <xdr:row>67</xdr:row>
      <xdr:rowOff>0</xdr:rowOff>
    </xdr:from>
    <xdr:to>
      <xdr:col>7</xdr:col>
      <xdr:colOff>76200</xdr:colOff>
      <xdr:row>67</xdr:row>
      <xdr:rowOff>338455</xdr:rowOff>
    </xdr:to>
    <xdr:sp macro="" textlink="">
      <xdr:nvSpPr>
        <xdr:cNvPr id="1151" name="Text Box 24"/>
        <xdr:cNvSpPr txBox="1"/>
      </xdr:nvSpPr>
      <xdr:spPr>
        <a:xfrm>
          <a:off x="3171825" y="28336875"/>
          <a:ext cx="76200" cy="643255"/>
        </a:xfrm>
        <a:prstGeom prst="rect">
          <a:avLst/>
        </a:prstGeom>
        <a:noFill/>
        <a:ln w="9525">
          <a:noFill/>
        </a:ln>
      </xdr:spPr>
    </xdr:sp>
    <xdr:clientData/>
  </xdr:twoCellAnchor>
  <xdr:twoCellAnchor editAs="oneCell">
    <xdr:from>
      <xdr:col>7</xdr:col>
      <xdr:colOff>0</xdr:colOff>
      <xdr:row>67</xdr:row>
      <xdr:rowOff>0</xdr:rowOff>
    </xdr:from>
    <xdr:to>
      <xdr:col>7</xdr:col>
      <xdr:colOff>76200</xdr:colOff>
      <xdr:row>67</xdr:row>
      <xdr:rowOff>338455</xdr:rowOff>
    </xdr:to>
    <xdr:sp macro="" textlink="">
      <xdr:nvSpPr>
        <xdr:cNvPr id="1152" name="Text Box 61"/>
        <xdr:cNvSpPr txBox="1"/>
      </xdr:nvSpPr>
      <xdr:spPr>
        <a:xfrm>
          <a:off x="3171825" y="28336875"/>
          <a:ext cx="76200" cy="643255"/>
        </a:xfrm>
        <a:prstGeom prst="rect">
          <a:avLst/>
        </a:prstGeom>
        <a:noFill/>
        <a:ln w="9525">
          <a:noFill/>
        </a:ln>
      </xdr:spPr>
    </xdr:sp>
    <xdr:clientData/>
  </xdr:twoCellAnchor>
  <xdr:twoCellAnchor editAs="oneCell">
    <xdr:from>
      <xdr:col>7</xdr:col>
      <xdr:colOff>0</xdr:colOff>
      <xdr:row>67</xdr:row>
      <xdr:rowOff>0</xdr:rowOff>
    </xdr:from>
    <xdr:to>
      <xdr:col>7</xdr:col>
      <xdr:colOff>76200</xdr:colOff>
      <xdr:row>67</xdr:row>
      <xdr:rowOff>338455</xdr:rowOff>
    </xdr:to>
    <xdr:sp macro="" textlink="">
      <xdr:nvSpPr>
        <xdr:cNvPr id="1153" name="Text Box 62"/>
        <xdr:cNvSpPr txBox="1"/>
      </xdr:nvSpPr>
      <xdr:spPr>
        <a:xfrm>
          <a:off x="3171825" y="28336875"/>
          <a:ext cx="76200" cy="643255"/>
        </a:xfrm>
        <a:prstGeom prst="rect">
          <a:avLst/>
        </a:prstGeom>
        <a:noFill/>
        <a:ln w="9525">
          <a:noFill/>
        </a:ln>
      </xdr:spPr>
    </xdr:sp>
    <xdr:clientData/>
  </xdr:twoCellAnchor>
  <xdr:twoCellAnchor editAs="oneCell">
    <xdr:from>
      <xdr:col>7</xdr:col>
      <xdr:colOff>0</xdr:colOff>
      <xdr:row>67</xdr:row>
      <xdr:rowOff>0</xdr:rowOff>
    </xdr:from>
    <xdr:to>
      <xdr:col>7</xdr:col>
      <xdr:colOff>76200</xdr:colOff>
      <xdr:row>67</xdr:row>
      <xdr:rowOff>338455</xdr:rowOff>
    </xdr:to>
    <xdr:sp macro="" textlink="">
      <xdr:nvSpPr>
        <xdr:cNvPr id="1154" name="Text Box 63"/>
        <xdr:cNvSpPr txBox="1"/>
      </xdr:nvSpPr>
      <xdr:spPr>
        <a:xfrm>
          <a:off x="3171825" y="28336875"/>
          <a:ext cx="76200" cy="643255"/>
        </a:xfrm>
        <a:prstGeom prst="rect">
          <a:avLst/>
        </a:prstGeom>
        <a:noFill/>
        <a:ln w="9525">
          <a:noFill/>
        </a:ln>
      </xdr:spPr>
    </xdr:sp>
    <xdr:clientData/>
  </xdr:twoCellAnchor>
  <xdr:twoCellAnchor editAs="oneCell">
    <xdr:from>
      <xdr:col>7</xdr:col>
      <xdr:colOff>0</xdr:colOff>
      <xdr:row>67</xdr:row>
      <xdr:rowOff>0</xdr:rowOff>
    </xdr:from>
    <xdr:to>
      <xdr:col>7</xdr:col>
      <xdr:colOff>76200</xdr:colOff>
      <xdr:row>67</xdr:row>
      <xdr:rowOff>338455</xdr:rowOff>
    </xdr:to>
    <xdr:sp macro="" textlink="">
      <xdr:nvSpPr>
        <xdr:cNvPr id="1155" name="Text Box 64"/>
        <xdr:cNvSpPr txBox="1"/>
      </xdr:nvSpPr>
      <xdr:spPr>
        <a:xfrm>
          <a:off x="3171825" y="28336875"/>
          <a:ext cx="76200" cy="643255"/>
        </a:xfrm>
        <a:prstGeom prst="rect">
          <a:avLst/>
        </a:prstGeom>
        <a:noFill/>
        <a:ln w="9525">
          <a:noFill/>
        </a:ln>
      </xdr:spPr>
    </xdr:sp>
    <xdr:clientData/>
  </xdr:twoCellAnchor>
  <xdr:twoCellAnchor editAs="oneCell">
    <xdr:from>
      <xdr:col>7</xdr:col>
      <xdr:colOff>0</xdr:colOff>
      <xdr:row>67</xdr:row>
      <xdr:rowOff>0</xdr:rowOff>
    </xdr:from>
    <xdr:to>
      <xdr:col>7</xdr:col>
      <xdr:colOff>76200</xdr:colOff>
      <xdr:row>67</xdr:row>
      <xdr:rowOff>338455</xdr:rowOff>
    </xdr:to>
    <xdr:sp macro="" textlink="">
      <xdr:nvSpPr>
        <xdr:cNvPr id="1156" name="Text Box 65"/>
        <xdr:cNvSpPr txBox="1"/>
      </xdr:nvSpPr>
      <xdr:spPr>
        <a:xfrm>
          <a:off x="3171825" y="28336875"/>
          <a:ext cx="76200" cy="643255"/>
        </a:xfrm>
        <a:prstGeom prst="rect">
          <a:avLst/>
        </a:prstGeom>
        <a:noFill/>
        <a:ln w="9525">
          <a:noFill/>
        </a:ln>
      </xdr:spPr>
    </xdr:sp>
    <xdr:clientData/>
  </xdr:twoCellAnchor>
  <xdr:twoCellAnchor editAs="oneCell">
    <xdr:from>
      <xdr:col>7</xdr:col>
      <xdr:colOff>0</xdr:colOff>
      <xdr:row>67</xdr:row>
      <xdr:rowOff>0</xdr:rowOff>
    </xdr:from>
    <xdr:to>
      <xdr:col>7</xdr:col>
      <xdr:colOff>76200</xdr:colOff>
      <xdr:row>67</xdr:row>
      <xdr:rowOff>338455</xdr:rowOff>
    </xdr:to>
    <xdr:sp macro="" textlink="">
      <xdr:nvSpPr>
        <xdr:cNvPr id="1157" name="Text Box 66"/>
        <xdr:cNvSpPr txBox="1"/>
      </xdr:nvSpPr>
      <xdr:spPr>
        <a:xfrm>
          <a:off x="3171825" y="28336875"/>
          <a:ext cx="76200" cy="64325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15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159" name="Text Box 66"/>
        <xdr:cNvSpPr txBox="1"/>
      </xdr:nvSpPr>
      <xdr:spPr>
        <a:xfrm>
          <a:off x="11229975" y="28336875"/>
          <a:ext cx="684530" cy="620395"/>
        </a:xfrm>
        <a:prstGeom prst="rect">
          <a:avLst/>
        </a:prstGeom>
        <a:noFill/>
        <a:ln w="9525">
          <a:noFill/>
        </a:ln>
      </xdr:spPr>
    </xdr:sp>
    <xdr:clientData/>
  </xdr:twoCellAnchor>
  <xdr:twoCellAnchor editAs="oneCell">
    <xdr:from>
      <xdr:col>6</xdr:col>
      <xdr:colOff>0</xdr:colOff>
      <xdr:row>66</xdr:row>
      <xdr:rowOff>0</xdr:rowOff>
    </xdr:from>
    <xdr:to>
      <xdr:col>6</xdr:col>
      <xdr:colOff>76200</xdr:colOff>
      <xdr:row>66</xdr:row>
      <xdr:rowOff>338455</xdr:rowOff>
    </xdr:to>
    <xdr:sp macro="" textlink="">
      <xdr:nvSpPr>
        <xdr:cNvPr id="1160" name="Text Box 19"/>
        <xdr:cNvSpPr txBox="1"/>
      </xdr:nvSpPr>
      <xdr:spPr>
        <a:xfrm>
          <a:off x="2781300" y="27917775"/>
          <a:ext cx="76200" cy="643255"/>
        </a:xfrm>
        <a:prstGeom prst="rect">
          <a:avLst/>
        </a:prstGeom>
        <a:noFill/>
        <a:ln w="9525">
          <a:noFill/>
        </a:ln>
      </xdr:spPr>
    </xdr:sp>
    <xdr:clientData/>
  </xdr:twoCellAnchor>
  <xdr:twoCellAnchor editAs="oneCell">
    <xdr:from>
      <xdr:col>6</xdr:col>
      <xdr:colOff>0</xdr:colOff>
      <xdr:row>66</xdr:row>
      <xdr:rowOff>0</xdr:rowOff>
    </xdr:from>
    <xdr:to>
      <xdr:col>6</xdr:col>
      <xdr:colOff>76200</xdr:colOff>
      <xdr:row>66</xdr:row>
      <xdr:rowOff>338455</xdr:rowOff>
    </xdr:to>
    <xdr:sp macro="" textlink="">
      <xdr:nvSpPr>
        <xdr:cNvPr id="1161" name="Text Box 20"/>
        <xdr:cNvSpPr txBox="1"/>
      </xdr:nvSpPr>
      <xdr:spPr>
        <a:xfrm>
          <a:off x="2781300" y="27917775"/>
          <a:ext cx="76200" cy="643255"/>
        </a:xfrm>
        <a:prstGeom prst="rect">
          <a:avLst/>
        </a:prstGeom>
        <a:noFill/>
        <a:ln w="9525">
          <a:noFill/>
        </a:ln>
      </xdr:spPr>
    </xdr:sp>
    <xdr:clientData/>
  </xdr:twoCellAnchor>
  <xdr:twoCellAnchor editAs="oneCell">
    <xdr:from>
      <xdr:col>6</xdr:col>
      <xdr:colOff>0</xdr:colOff>
      <xdr:row>66</xdr:row>
      <xdr:rowOff>0</xdr:rowOff>
    </xdr:from>
    <xdr:to>
      <xdr:col>6</xdr:col>
      <xdr:colOff>76200</xdr:colOff>
      <xdr:row>66</xdr:row>
      <xdr:rowOff>338455</xdr:rowOff>
    </xdr:to>
    <xdr:sp macro="" textlink="">
      <xdr:nvSpPr>
        <xdr:cNvPr id="1162" name="Text Box 21"/>
        <xdr:cNvSpPr txBox="1"/>
      </xdr:nvSpPr>
      <xdr:spPr>
        <a:xfrm>
          <a:off x="2781300" y="27917775"/>
          <a:ext cx="76200" cy="643255"/>
        </a:xfrm>
        <a:prstGeom prst="rect">
          <a:avLst/>
        </a:prstGeom>
        <a:noFill/>
        <a:ln w="9525">
          <a:noFill/>
        </a:ln>
      </xdr:spPr>
    </xdr:sp>
    <xdr:clientData/>
  </xdr:twoCellAnchor>
  <xdr:twoCellAnchor editAs="oneCell">
    <xdr:from>
      <xdr:col>6</xdr:col>
      <xdr:colOff>0</xdr:colOff>
      <xdr:row>66</xdr:row>
      <xdr:rowOff>0</xdr:rowOff>
    </xdr:from>
    <xdr:to>
      <xdr:col>6</xdr:col>
      <xdr:colOff>76200</xdr:colOff>
      <xdr:row>66</xdr:row>
      <xdr:rowOff>338455</xdr:rowOff>
    </xdr:to>
    <xdr:sp macro="" textlink="">
      <xdr:nvSpPr>
        <xdr:cNvPr id="1163" name="Text Box 22"/>
        <xdr:cNvSpPr txBox="1"/>
      </xdr:nvSpPr>
      <xdr:spPr>
        <a:xfrm>
          <a:off x="2781300" y="27917775"/>
          <a:ext cx="76200" cy="643255"/>
        </a:xfrm>
        <a:prstGeom prst="rect">
          <a:avLst/>
        </a:prstGeom>
        <a:noFill/>
        <a:ln w="9525">
          <a:noFill/>
        </a:ln>
      </xdr:spPr>
    </xdr:sp>
    <xdr:clientData/>
  </xdr:twoCellAnchor>
  <xdr:twoCellAnchor editAs="oneCell">
    <xdr:from>
      <xdr:col>6</xdr:col>
      <xdr:colOff>0</xdr:colOff>
      <xdr:row>66</xdr:row>
      <xdr:rowOff>0</xdr:rowOff>
    </xdr:from>
    <xdr:to>
      <xdr:col>6</xdr:col>
      <xdr:colOff>76200</xdr:colOff>
      <xdr:row>66</xdr:row>
      <xdr:rowOff>338455</xdr:rowOff>
    </xdr:to>
    <xdr:sp macro="" textlink="">
      <xdr:nvSpPr>
        <xdr:cNvPr id="1164" name="Text Box 23"/>
        <xdr:cNvSpPr txBox="1"/>
      </xdr:nvSpPr>
      <xdr:spPr>
        <a:xfrm>
          <a:off x="2781300" y="27917775"/>
          <a:ext cx="76200" cy="643255"/>
        </a:xfrm>
        <a:prstGeom prst="rect">
          <a:avLst/>
        </a:prstGeom>
        <a:noFill/>
        <a:ln w="9525">
          <a:noFill/>
        </a:ln>
      </xdr:spPr>
    </xdr:sp>
    <xdr:clientData/>
  </xdr:twoCellAnchor>
  <xdr:twoCellAnchor editAs="oneCell">
    <xdr:from>
      <xdr:col>6</xdr:col>
      <xdr:colOff>0</xdr:colOff>
      <xdr:row>66</xdr:row>
      <xdr:rowOff>0</xdr:rowOff>
    </xdr:from>
    <xdr:to>
      <xdr:col>6</xdr:col>
      <xdr:colOff>76200</xdr:colOff>
      <xdr:row>66</xdr:row>
      <xdr:rowOff>338455</xdr:rowOff>
    </xdr:to>
    <xdr:sp macro="" textlink="">
      <xdr:nvSpPr>
        <xdr:cNvPr id="1165" name="Text Box 24"/>
        <xdr:cNvSpPr txBox="1"/>
      </xdr:nvSpPr>
      <xdr:spPr>
        <a:xfrm>
          <a:off x="2781300" y="27917775"/>
          <a:ext cx="76200" cy="643255"/>
        </a:xfrm>
        <a:prstGeom prst="rect">
          <a:avLst/>
        </a:prstGeom>
        <a:noFill/>
        <a:ln w="9525">
          <a:noFill/>
        </a:ln>
      </xdr:spPr>
    </xdr:sp>
    <xdr:clientData/>
  </xdr:twoCellAnchor>
  <xdr:twoCellAnchor editAs="oneCell">
    <xdr:from>
      <xdr:col>6</xdr:col>
      <xdr:colOff>0</xdr:colOff>
      <xdr:row>66</xdr:row>
      <xdr:rowOff>0</xdr:rowOff>
    </xdr:from>
    <xdr:to>
      <xdr:col>6</xdr:col>
      <xdr:colOff>76200</xdr:colOff>
      <xdr:row>66</xdr:row>
      <xdr:rowOff>338455</xdr:rowOff>
    </xdr:to>
    <xdr:sp macro="" textlink="">
      <xdr:nvSpPr>
        <xdr:cNvPr id="1166" name="Text Box 61"/>
        <xdr:cNvSpPr txBox="1"/>
      </xdr:nvSpPr>
      <xdr:spPr>
        <a:xfrm>
          <a:off x="2781300" y="27917775"/>
          <a:ext cx="76200" cy="643255"/>
        </a:xfrm>
        <a:prstGeom prst="rect">
          <a:avLst/>
        </a:prstGeom>
        <a:noFill/>
        <a:ln w="9525">
          <a:noFill/>
        </a:ln>
      </xdr:spPr>
    </xdr:sp>
    <xdr:clientData/>
  </xdr:twoCellAnchor>
  <xdr:twoCellAnchor editAs="oneCell">
    <xdr:from>
      <xdr:col>6</xdr:col>
      <xdr:colOff>0</xdr:colOff>
      <xdr:row>66</xdr:row>
      <xdr:rowOff>0</xdr:rowOff>
    </xdr:from>
    <xdr:to>
      <xdr:col>6</xdr:col>
      <xdr:colOff>76200</xdr:colOff>
      <xdr:row>66</xdr:row>
      <xdr:rowOff>338455</xdr:rowOff>
    </xdr:to>
    <xdr:sp macro="" textlink="">
      <xdr:nvSpPr>
        <xdr:cNvPr id="1167" name="Text Box 62"/>
        <xdr:cNvSpPr txBox="1"/>
      </xdr:nvSpPr>
      <xdr:spPr>
        <a:xfrm>
          <a:off x="2781300" y="27917775"/>
          <a:ext cx="76200" cy="643255"/>
        </a:xfrm>
        <a:prstGeom prst="rect">
          <a:avLst/>
        </a:prstGeom>
        <a:noFill/>
        <a:ln w="9525">
          <a:noFill/>
        </a:ln>
      </xdr:spPr>
    </xdr:sp>
    <xdr:clientData/>
  </xdr:twoCellAnchor>
  <xdr:twoCellAnchor editAs="oneCell">
    <xdr:from>
      <xdr:col>6</xdr:col>
      <xdr:colOff>0</xdr:colOff>
      <xdr:row>66</xdr:row>
      <xdr:rowOff>0</xdr:rowOff>
    </xdr:from>
    <xdr:to>
      <xdr:col>6</xdr:col>
      <xdr:colOff>76200</xdr:colOff>
      <xdr:row>66</xdr:row>
      <xdr:rowOff>338455</xdr:rowOff>
    </xdr:to>
    <xdr:sp macro="" textlink="">
      <xdr:nvSpPr>
        <xdr:cNvPr id="1168" name="Text Box 63"/>
        <xdr:cNvSpPr txBox="1"/>
      </xdr:nvSpPr>
      <xdr:spPr>
        <a:xfrm>
          <a:off x="2781300" y="27917775"/>
          <a:ext cx="76200" cy="643255"/>
        </a:xfrm>
        <a:prstGeom prst="rect">
          <a:avLst/>
        </a:prstGeom>
        <a:noFill/>
        <a:ln w="9525">
          <a:noFill/>
        </a:ln>
      </xdr:spPr>
    </xdr:sp>
    <xdr:clientData/>
  </xdr:twoCellAnchor>
  <xdr:twoCellAnchor editAs="oneCell">
    <xdr:from>
      <xdr:col>6</xdr:col>
      <xdr:colOff>0</xdr:colOff>
      <xdr:row>66</xdr:row>
      <xdr:rowOff>0</xdr:rowOff>
    </xdr:from>
    <xdr:to>
      <xdr:col>6</xdr:col>
      <xdr:colOff>76200</xdr:colOff>
      <xdr:row>66</xdr:row>
      <xdr:rowOff>338455</xdr:rowOff>
    </xdr:to>
    <xdr:sp macro="" textlink="">
      <xdr:nvSpPr>
        <xdr:cNvPr id="1169" name="Text Box 64"/>
        <xdr:cNvSpPr txBox="1"/>
      </xdr:nvSpPr>
      <xdr:spPr>
        <a:xfrm>
          <a:off x="2781300" y="27917775"/>
          <a:ext cx="76200" cy="643255"/>
        </a:xfrm>
        <a:prstGeom prst="rect">
          <a:avLst/>
        </a:prstGeom>
        <a:noFill/>
        <a:ln w="9525">
          <a:noFill/>
        </a:ln>
      </xdr:spPr>
    </xdr:sp>
    <xdr:clientData/>
  </xdr:twoCellAnchor>
  <xdr:twoCellAnchor editAs="oneCell">
    <xdr:from>
      <xdr:col>6</xdr:col>
      <xdr:colOff>0</xdr:colOff>
      <xdr:row>66</xdr:row>
      <xdr:rowOff>0</xdr:rowOff>
    </xdr:from>
    <xdr:to>
      <xdr:col>6</xdr:col>
      <xdr:colOff>76200</xdr:colOff>
      <xdr:row>66</xdr:row>
      <xdr:rowOff>338455</xdr:rowOff>
    </xdr:to>
    <xdr:sp macro="" textlink="">
      <xdr:nvSpPr>
        <xdr:cNvPr id="1170" name="Text Box 65"/>
        <xdr:cNvSpPr txBox="1"/>
      </xdr:nvSpPr>
      <xdr:spPr>
        <a:xfrm>
          <a:off x="2781300" y="27917775"/>
          <a:ext cx="76200" cy="643255"/>
        </a:xfrm>
        <a:prstGeom prst="rect">
          <a:avLst/>
        </a:prstGeom>
        <a:noFill/>
        <a:ln w="9525">
          <a:noFill/>
        </a:ln>
      </xdr:spPr>
    </xdr:sp>
    <xdr:clientData/>
  </xdr:twoCellAnchor>
  <xdr:twoCellAnchor editAs="oneCell">
    <xdr:from>
      <xdr:col>11</xdr:col>
      <xdr:colOff>0</xdr:colOff>
      <xdr:row>66</xdr:row>
      <xdr:rowOff>0</xdr:rowOff>
    </xdr:from>
    <xdr:to>
      <xdr:col>11</xdr:col>
      <xdr:colOff>76200</xdr:colOff>
      <xdr:row>66</xdr:row>
      <xdr:rowOff>338455</xdr:rowOff>
    </xdr:to>
    <xdr:sp macro="" textlink="">
      <xdr:nvSpPr>
        <xdr:cNvPr id="1171" name="Text Box 19"/>
        <xdr:cNvSpPr txBox="1"/>
      </xdr:nvSpPr>
      <xdr:spPr>
        <a:xfrm>
          <a:off x="4591050" y="27917775"/>
          <a:ext cx="76200" cy="643255"/>
        </a:xfrm>
        <a:prstGeom prst="rect">
          <a:avLst/>
        </a:prstGeom>
        <a:noFill/>
        <a:ln w="9525">
          <a:noFill/>
        </a:ln>
      </xdr:spPr>
    </xdr:sp>
    <xdr:clientData/>
  </xdr:twoCellAnchor>
  <xdr:twoCellAnchor editAs="oneCell">
    <xdr:from>
      <xdr:col>11</xdr:col>
      <xdr:colOff>0</xdr:colOff>
      <xdr:row>66</xdr:row>
      <xdr:rowOff>0</xdr:rowOff>
    </xdr:from>
    <xdr:to>
      <xdr:col>11</xdr:col>
      <xdr:colOff>76200</xdr:colOff>
      <xdr:row>66</xdr:row>
      <xdr:rowOff>338455</xdr:rowOff>
    </xdr:to>
    <xdr:sp macro="" textlink="">
      <xdr:nvSpPr>
        <xdr:cNvPr id="1172" name="Text Box 20"/>
        <xdr:cNvSpPr txBox="1"/>
      </xdr:nvSpPr>
      <xdr:spPr>
        <a:xfrm>
          <a:off x="4591050" y="27917775"/>
          <a:ext cx="76200" cy="643255"/>
        </a:xfrm>
        <a:prstGeom prst="rect">
          <a:avLst/>
        </a:prstGeom>
        <a:noFill/>
        <a:ln w="9525">
          <a:noFill/>
        </a:ln>
      </xdr:spPr>
    </xdr:sp>
    <xdr:clientData/>
  </xdr:twoCellAnchor>
  <xdr:twoCellAnchor editAs="oneCell">
    <xdr:from>
      <xdr:col>11</xdr:col>
      <xdr:colOff>0</xdr:colOff>
      <xdr:row>66</xdr:row>
      <xdr:rowOff>0</xdr:rowOff>
    </xdr:from>
    <xdr:to>
      <xdr:col>11</xdr:col>
      <xdr:colOff>76200</xdr:colOff>
      <xdr:row>66</xdr:row>
      <xdr:rowOff>338455</xdr:rowOff>
    </xdr:to>
    <xdr:sp macro="" textlink="">
      <xdr:nvSpPr>
        <xdr:cNvPr id="1173" name="Text Box 21"/>
        <xdr:cNvSpPr txBox="1"/>
      </xdr:nvSpPr>
      <xdr:spPr>
        <a:xfrm>
          <a:off x="4591050" y="27917775"/>
          <a:ext cx="76200" cy="643255"/>
        </a:xfrm>
        <a:prstGeom prst="rect">
          <a:avLst/>
        </a:prstGeom>
        <a:noFill/>
        <a:ln w="9525">
          <a:noFill/>
        </a:ln>
      </xdr:spPr>
    </xdr:sp>
    <xdr:clientData/>
  </xdr:twoCellAnchor>
  <xdr:twoCellAnchor editAs="oneCell">
    <xdr:from>
      <xdr:col>11</xdr:col>
      <xdr:colOff>0</xdr:colOff>
      <xdr:row>66</xdr:row>
      <xdr:rowOff>0</xdr:rowOff>
    </xdr:from>
    <xdr:to>
      <xdr:col>11</xdr:col>
      <xdr:colOff>76200</xdr:colOff>
      <xdr:row>66</xdr:row>
      <xdr:rowOff>338455</xdr:rowOff>
    </xdr:to>
    <xdr:sp macro="" textlink="">
      <xdr:nvSpPr>
        <xdr:cNvPr id="1174" name="Text Box 22"/>
        <xdr:cNvSpPr txBox="1"/>
      </xdr:nvSpPr>
      <xdr:spPr>
        <a:xfrm>
          <a:off x="4591050" y="27917775"/>
          <a:ext cx="76200" cy="643255"/>
        </a:xfrm>
        <a:prstGeom prst="rect">
          <a:avLst/>
        </a:prstGeom>
        <a:noFill/>
        <a:ln w="9525">
          <a:noFill/>
        </a:ln>
      </xdr:spPr>
    </xdr:sp>
    <xdr:clientData/>
  </xdr:twoCellAnchor>
  <xdr:twoCellAnchor editAs="oneCell">
    <xdr:from>
      <xdr:col>11</xdr:col>
      <xdr:colOff>0</xdr:colOff>
      <xdr:row>66</xdr:row>
      <xdr:rowOff>0</xdr:rowOff>
    </xdr:from>
    <xdr:to>
      <xdr:col>11</xdr:col>
      <xdr:colOff>76200</xdr:colOff>
      <xdr:row>66</xdr:row>
      <xdr:rowOff>338455</xdr:rowOff>
    </xdr:to>
    <xdr:sp macro="" textlink="">
      <xdr:nvSpPr>
        <xdr:cNvPr id="1175" name="Text Box 23"/>
        <xdr:cNvSpPr txBox="1"/>
      </xdr:nvSpPr>
      <xdr:spPr>
        <a:xfrm>
          <a:off x="4591050" y="27917775"/>
          <a:ext cx="76200" cy="643255"/>
        </a:xfrm>
        <a:prstGeom prst="rect">
          <a:avLst/>
        </a:prstGeom>
        <a:noFill/>
        <a:ln w="9525">
          <a:noFill/>
        </a:ln>
      </xdr:spPr>
    </xdr:sp>
    <xdr:clientData/>
  </xdr:twoCellAnchor>
  <xdr:twoCellAnchor editAs="oneCell">
    <xdr:from>
      <xdr:col>11</xdr:col>
      <xdr:colOff>0</xdr:colOff>
      <xdr:row>66</xdr:row>
      <xdr:rowOff>0</xdr:rowOff>
    </xdr:from>
    <xdr:to>
      <xdr:col>11</xdr:col>
      <xdr:colOff>76200</xdr:colOff>
      <xdr:row>66</xdr:row>
      <xdr:rowOff>338455</xdr:rowOff>
    </xdr:to>
    <xdr:sp macro="" textlink="">
      <xdr:nvSpPr>
        <xdr:cNvPr id="1176" name="Text Box 24"/>
        <xdr:cNvSpPr txBox="1"/>
      </xdr:nvSpPr>
      <xdr:spPr>
        <a:xfrm>
          <a:off x="4591050" y="27917775"/>
          <a:ext cx="76200" cy="643255"/>
        </a:xfrm>
        <a:prstGeom prst="rect">
          <a:avLst/>
        </a:prstGeom>
        <a:noFill/>
        <a:ln w="9525">
          <a:noFill/>
        </a:ln>
      </xdr:spPr>
    </xdr:sp>
    <xdr:clientData/>
  </xdr:twoCellAnchor>
  <xdr:twoCellAnchor editAs="oneCell">
    <xdr:from>
      <xdr:col>11</xdr:col>
      <xdr:colOff>0</xdr:colOff>
      <xdr:row>66</xdr:row>
      <xdr:rowOff>0</xdr:rowOff>
    </xdr:from>
    <xdr:to>
      <xdr:col>11</xdr:col>
      <xdr:colOff>76200</xdr:colOff>
      <xdr:row>66</xdr:row>
      <xdr:rowOff>338455</xdr:rowOff>
    </xdr:to>
    <xdr:sp macro="" textlink="">
      <xdr:nvSpPr>
        <xdr:cNvPr id="1177" name="Text Box 61"/>
        <xdr:cNvSpPr txBox="1"/>
      </xdr:nvSpPr>
      <xdr:spPr>
        <a:xfrm>
          <a:off x="4591050" y="27917775"/>
          <a:ext cx="76200" cy="643255"/>
        </a:xfrm>
        <a:prstGeom prst="rect">
          <a:avLst/>
        </a:prstGeom>
        <a:noFill/>
        <a:ln w="9525">
          <a:noFill/>
        </a:ln>
      </xdr:spPr>
    </xdr:sp>
    <xdr:clientData/>
  </xdr:twoCellAnchor>
  <xdr:twoCellAnchor editAs="oneCell">
    <xdr:from>
      <xdr:col>11</xdr:col>
      <xdr:colOff>0</xdr:colOff>
      <xdr:row>66</xdr:row>
      <xdr:rowOff>0</xdr:rowOff>
    </xdr:from>
    <xdr:to>
      <xdr:col>11</xdr:col>
      <xdr:colOff>76200</xdr:colOff>
      <xdr:row>66</xdr:row>
      <xdr:rowOff>338455</xdr:rowOff>
    </xdr:to>
    <xdr:sp macro="" textlink="">
      <xdr:nvSpPr>
        <xdr:cNvPr id="1178" name="Text Box 62"/>
        <xdr:cNvSpPr txBox="1"/>
      </xdr:nvSpPr>
      <xdr:spPr>
        <a:xfrm>
          <a:off x="4591050" y="27917775"/>
          <a:ext cx="76200" cy="643255"/>
        </a:xfrm>
        <a:prstGeom prst="rect">
          <a:avLst/>
        </a:prstGeom>
        <a:noFill/>
        <a:ln w="9525">
          <a:noFill/>
        </a:ln>
      </xdr:spPr>
    </xdr:sp>
    <xdr:clientData/>
  </xdr:twoCellAnchor>
  <xdr:twoCellAnchor editAs="oneCell">
    <xdr:from>
      <xdr:col>11</xdr:col>
      <xdr:colOff>0</xdr:colOff>
      <xdr:row>66</xdr:row>
      <xdr:rowOff>0</xdr:rowOff>
    </xdr:from>
    <xdr:to>
      <xdr:col>11</xdr:col>
      <xdr:colOff>76200</xdr:colOff>
      <xdr:row>66</xdr:row>
      <xdr:rowOff>338455</xdr:rowOff>
    </xdr:to>
    <xdr:sp macro="" textlink="">
      <xdr:nvSpPr>
        <xdr:cNvPr id="1179" name="Text Box 63"/>
        <xdr:cNvSpPr txBox="1"/>
      </xdr:nvSpPr>
      <xdr:spPr>
        <a:xfrm>
          <a:off x="4591050" y="27917775"/>
          <a:ext cx="76200" cy="643255"/>
        </a:xfrm>
        <a:prstGeom prst="rect">
          <a:avLst/>
        </a:prstGeom>
        <a:noFill/>
        <a:ln w="9525">
          <a:noFill/>
        </a:ln>
      </xdr:spPr>
    </xdr:sp>
    <xdr:clientData/>
  </xdr:twoCellAnchor>
  <xdr:twoCellAnchor editAs="oneCell">
    <xdr:from>
      <xdr:col>11</xdr:col>
      <xdr:colOff>0</xdr:colOff>
      <xdr:row>66</xdr:row>
      <xdr:rowOff>0</xdr:rowOff>
    </xdr:from>
    <xdr:to>
      <xdr:col>11</xdr:col>
      <xdr:colOff>76200</xdr:colOff>
      <xdr:row>66</xdr:row>
      <xdr:rowOff>338455</xdr:rowOff>
    </xdr:to>
    <xdr:sp macro="" textlink="">
      <xdr:nvSpPr>
        <xdr:cNvPr id="1180" name="Text Box 64"/>
        <xdr:cNvSpPr txBox="1"/>
      </xdr:nvSpPr>
      <xdr:spPr>
        <a:xfrm>
          <a:off x="4591050" y="27917775"/>
          <a:ext cx="76200" cy="643255"/>
        </a:xfrm>
        <a:prstGeom prst="rect">
          <a:avLst/>
        </a:prstGeom>
        <a:noFill/>
        <a:ln w="9525">
          <a:noFill/>
        </a:ln>
      </xdr:spPr>
    </xdr:sp>
    <xdr:clientData/>
  </xdr:twoCellAnchor>
  <xdr:twoCellAnchor editAs="oneCell">
    <xdr:from>
      <xdr:col>11</xdr:col>
      <xdr:colOff>0</xdr:colOff>
      <xdr:row>66</xdr:row>
      <xdr:rowOff>0</xdr:rowOff>
    </xdr:from>
    <xdr:to>
      <xdr:col>11</xdr:col>
      <xdr:colOff>76200</xdr:colOff>
      <xdr:row>66</xdr:row>
      <xdr:rowOff>338455</xdr:rowOff>
    </xdr:to>
    <xdr:sp macro="" textlink="">
      <xdr:nvSpPr>
        <xdr:cNvPr id="1181" name="Text Box 65"/>
        <xdr:cNvSpPr txBox="1"/>
      </xdr:nvSpPr>
      <xdr:spPr>
        <a:xfrm>
          <a:off x="4591050" y="27917775"/>
          <a:ext cx="76200" cy="643255"/>
        </a:xfrm>
        <a:prstGeom prst="rect">
          <a:avLst/>
        </a:prstGeom>
        <a:noFill/>
        <a:ln w="9525">
          <a:noFill/>
        </a:ln>
      </xdr:spPr>
    </xdr:sp>
    <xdr:clientData/>
  </xdr:twoCellAnchor>
  <xdr:twoCellAnchor editAs="oneCell">
    <xdr:from>
      <xdr:col>11</xdr:col>
      <xdr:colOff>0</xdr:colOff>
      <xdr:row>66</xdr:row>
      <xdr:rowOff>0</xdr:rowOff>
    </xdr:from>
    <xdr:to>
      <xdr:col>11</xdr:col>
      <xdr:colOff>76200</xdr:colOff>
      <xdr:row>66</xdr:row>
      <xdr:rowOff>338455</xdr:rowOff>
    </xdr:to>
    <xdr:sp macro="" textlink="">
      <xdr:nvSpPr>
        <xdr:cNvPr id="1182" name="Text Box 66"/>
        <xdr:cNvSpPr txBox="1"/>
      </xdr:nvSpPr>
      <xdr:spPr>
        <a:xfrm>
          <a:off x="4591050" y="27917775"/>
          <a:ext cx="76200" cy="643255"/>
        </a:xfrm>
        <a:prstGeom prst="rect">
          <a:avLst/>
        </a:prstGeom>
        <a:noFill/>
        <a:ln w="9525">
          <a:noFill/>
        </a:ln>
      </xdr:spPr>
    </xdr:sp>
    <xdr:clientData/>
  </xdr:twoCellAnchor>
  <xdr:twoCellAnchor editAs="oneCell">
    <xdr:from>
      <xdr:col>4</xdr:col>
      <xdr:colOff>0</xdr:colOff>
      <xdr:row>67</xdr:row>
      <xdr:rowOff>0</xdr:rowOff>
    </xdr:from>
    <xdr:to>
      <xdr:col>4</xdr:col>
      <xdr:colOff>76835</xdr:colOff>
      <xdr:row>67</xdr:row>
      <xdr:rowOff>338455</xdr:rowOff>
    </xdr:to>
    <xdr:sp macro="" textlink="">
      <xdr:nvSpPr>
        <xdr:cNvPr id="1183" name="Text Box 19"/>
        <xdr:cNvSpPr txBox="1"/>
      </xdr:nvSpPr>
      <xdr:spPr>
        <a:xfrm>
          <a:off x="1447800" y="28336875"/>
          <a:ext cx="76835" cy="643255"/>
        </a:xfrm>
        <a:prstGeom prst="rect">
          <a:avLst/>
        </a:prstGeom>
        <a:noFill/>
        <a:ln w="9525">
          <a:noFill/>
        </a:ln>
      </xdr:spPr>
    </xdr:sp>
    <xdr:clientData/>
  </xdr:twoCellAnchor>
  <xdr:twoCellAnchor editAs="oneCell">
    <xdr:from>
      <xdr:col>4</xdr:col>
      <xdr:colOff>0</xdr:colOff>
      <xdr:row>67</xdr:row>
      <xdr:rowOff>0</xdr:rowOff>
    </xdr:from>
    <xdr:to>
      <xdr:col>4</xdr:col>
      <xdr:colOff>76835</xdr:colOff>
      <xdr:row>67</xdr:row>
      <xdr:rowOff>338455</xdr:rowOff>
    </xdr:to>
    <xdr:sp macro="" textlink="">
      <xdr:nvSpPr>
        <xdr:cNvPr id="1184" name="Text Box 20"/>
        <xdr:cNvSpPr txBox="1"/>
      </xdr:nvSpPr>
      <xdr:spPr>
        <a:xfrm>
          <a:off x="1447800" y="28336875"/>
          <a:ext cx="76835" cy="643255"/>
        </a:xfrm>
        <a:prstGeom prst="rect">
          <a:avLst/>
        </a:prstGeom>
        <a:noFill/>
        <a:ln w="9525">
          <a:noFill/>
        </a:ln>
      </xdr:spPr>
    </xdr:sp>
    <xdr:clientData/>
  </xdr:twoCellAnchor>
  <xdr:twoCellAnchor editAs="oneCell">
    <xdr:from>
      <xdr:col>4</xdr:col>
      <xdr:colOff>0</xdr:colOff>
      <xdr:row>67</xdr:row>
      <xdr:rowOff>0</xdr:rowOff>
    </xdr:from>
    <xdr:to>
      <xdr:col>4</xdr:col>
      <xdr:colOff>76835</xdr:colOff>
      <xdr:row>67</xdr:row>
      <xdr:rowOff>338455</xdr:rowOff>
    </xdr:to>
    <xdr:sp macro="" textlink="">
      <xdr:nvSpPr>
        <xdr:cNvPr id="1185" name="Text Box 21"/>
        <xdr:cNvSpPr txBox="1"/>
      </xdr:nvSpPr>
      <xdr:spPr>
        <a:xfrm>
          <a:off x="1447800" y="28336875"/>
          <a:ext cx="76835" cy="643255"/>
        </a:xfrm>
        <a:prstGeom prst="rect">
          <a:avLst/>
        </a:prstGeom>
        <a:noFill/>
        <a:ln w="9525">
          <a:noFill/>
        </a:ln>
      </xdr:spPr>
    </xdr:sp>
    <xdr:clientData/>
  </xdr:twoCellAnchor>
  <xdr:twoCellAnchor editAs="oneCell">
    <xdr:from>
      <xdr:col>4</xdr:col>
      <xdr:colOff>0</xdr:colOff>
      <xdr:row>67</xdr:row>
      <xdr:rowOff>0</xdr:rowOff>
    </xdr:from>
    <xdr:to>
      <xdr:col>4</xdr:col>
      <xdr:colOff>76835</xdr:colOff>
      <xdr:row>67</xdr:row>
      <xdr:rowOff>338455</xdr:rowOff>
    </xdr:to>
    <xdr:sp macro="" textlink="">
      <xdr:nvSpPr>
        <xdr:cNvPr id="1186" name="Text Box 22"/>
        <xdr:cNvSpPr txBox="1"/>
      </xdr:nvSpPr>
      <xdr:spPr>
        <a:xfrm>
          <a:off x="1447800" y="28336875"/>
          <a:ext cx="76835" cy="643255"/>
        </a:xfrm>
        <a:prstGeom prst="rect">
          <a:avLst/>
        </a:prstGeom>
        <a:noFill/>
        <a:ln w="9525">
          <a:noFill/>
        </a:ln>
      </xdr:spPr>
    </xdr:sp>
    <xdr:clientData/>
  </xdr:twoCellAnchor>
  <xdr:twoCellAnchor editAs="oneCell">
    <xdr:from>
      <xdr:col>4</xdr:col>
      <xdr:colOff>0</xdr:colOff>
      <xdr:row>67</xdr:row>
      <xdr:rowOff>0</xdr:rowOff>
    </xdr:from>
    <xdr:to>
      <xdr:col>4</xdr:col>
      <xdr:colOff>76835</xdr:colOff>
      <xdr:row>67</xdr:row>
      <xdr:rowOff>338455</xdr:rowOff>
    </xdr:to>
    <xdr:sp macro="" textlink="">
      <xdr:nvSpPr>
        <xdr:cNvPr id="1187" name="Text Box 23"/>
        <xdr:cNvSpPr txBox="1"/>
      </xdr:nvSpPr>
      <xdr:spPr>
        <a:xfrm>
          <a:off x="1447800" y="28336875"/>
          <a:ext cx="76835" cy="643255"/>
        </a:xfrm>
        <a:prstGeom prst="rect">
          <a:avLst/>
        </a:prstGeom>
        <a:noFill/>
        <a:ln w="9525">
          <a:noFill/>
        </a:ln>
      </xdr:spPr>
    </xdr:sp>
    <xdr:clientData/>
  </xdr:twoCellAnchor>
  <xdr:twoCellAnchor editAs="oneCell">
    <xdr:from>
      <xdr:col>4</xdr:col>
      <xdr:colOff>0</xdr:colOff>
      <xdr:row>67</xdr:row>
      <xdr:rowOff>0</xdr:rowOff>
    </xdr:from>
    <xdr:to>
      <xdr:col>4</xdr:col>
      <xdr:colOff>76835</xdr:colOff>
      <xdr:row>67</xdr:row>
      <xdr:rowOff>338455</xdr:rowOff>
    </xdr:to>
    <xdr:sp macro="" textlink="">
      <xdr:nvSpPr>
        <xdr:cNvPr id="1188" name="Text Box 24"/>
        <xdr:cNvSpPr txBox="1"/>
      </xdr:nvSpPr>
      <xdr:spPr>
        <a:xfrm>
          <a:off x="1447800" y="28336875"/>
          <a:ext cx="76835" cy="643255"/>
        </a:xfrm>
        <a:prstGeom prst="rect">
          <a:avLst/>
        </a:prstGeom>
        <a:noFill/>
        <a:ln w="9525">
          <a:noFill/>
        </a:ln>
      </xdr:spPr>
    </xdr:sp>
    <xdr:clientData/>
  </xdr:twoCellAnchor>
  <xdr:twoCellAnchor editAs="oneCell">
    <xdr:from>
      <xdr:col>4</xdr:col>
      <xdr:colOff>0</xdr:colOff>
      <xdr:row>67</xdr:row>
      <xdr:rowOff>0</xdr:rowOff>
    </xdr:from>
    <xdr:to>
      <xdr:col>4</xdr:col>
      <xdr:colOff>76835</xdr:colOff>
      <xdr:row>67</xdr:row>
      <xdr:rowOff>338455</xdr:rowOff>
    </xdr:to>
    <xdr:sp macro="" textlink="">
      <xdr:nvSpPr>
        <xdr:cNvPr id="1189" name="Text Box 61"/>
        <xdr:cNvSpPr txBox="1"/>
      </xdr:nvSpPr>
      <xdr:spPr>
        <a:xfrm>
          <a:off x="1447800" y="28336875"/>
          <a:ext cx="76835" cy="643255"/>
        </a:xfrm>
        <a:prstGeom prst="rect">
          <a:avLst/>
        </a:prstGeom>
        <a:noFill/>
        <a:ln w="9525">
          <a:noFill/>
        </a:ln>
      </xdr:spPr>
    </xdr:sp>
    <xdr:clientData/>
  </xdr:twoCellAnchor>
  <xdr:twoCellAnchor editAs="oneCell">
    <xdr:from>
      <xdr:col>4</xdr:col>
      <xdr:colOff>0</xdr:colOff>
      <xdr:row>67</xdr:row>
      <xdr:rowOff>0</xdr:rowOff>
    </xdr:from>
    <xdr:to>
      <xdr:col>4</xdr:col>
      <xdr:colOff>76835</xdr:colOff>
      <xdr:row>67</xdr:row>
      <xdr:rowOff>338455</xdr:rowOff>
    </xdr:to>
    <xdr:sp macro="" textlink="">
      <xdr:nvSpPr>
        <xdr:cNvPr id="1190" name="Text Box 62"/>
        <xdr:cNvSpPr txBox="1"/>
      </xdr:nvSpPr>
      <xdr:spPr>
        <a:xfrm>
          <a:off x="1447800" y="28336875"/>
          <a:ext cx="76835" cy="643255"/>
        </a:xfrm>
        <a:prstGeom prst="rect">
          <a:avLst/>
        </a:prstGeom>
        <a:noFill/>
        <a:ln w="9525">
          <a:noFill/>
        </a:ln>
      </xdr:spPr>
    </xdr:sp>
    <xdr:clientData/>
  </xdr:twoCellAnchor>
  <xdr:twoCellAnchor editAs="oneCell">
    <xdr:from>
      <xdr:col>4</xdr:col>
      <xdr:colOff>0</xdr:colOff>
      <xdr:row>67</xdr:row>
      <xdr:rowOff>0</xdr:rowOff>
    </xdr:from>
    <xdr:to>
      <xdr:col>4</xdr:col>
      <xdr:colOff>76835</xdr:colOff>
      <xdr:row>67</xdr:row>
      <xdr:rowOff>338455</xdr:rowOff>
    </xdr:to>
    <xdr:sp macro="" textlink="">
      <xdr:nvSpPr>
        <xdr:cNvPr id="1191" name="Text Box 63"/>
        <xdr:cNvSpPr txBox="1"/>
      </xdr:nvSpPr>
      <xdr:spPr>
        <a:xfrm>
          <a:off x="1447800" y="28336875"/>
          <a:ext cx="76835" cy="643255"/>
        </a:xfrm>
        <a:prstGeom prst="rect">
          <a:avLst/>
        </a:prstGeom>
        <a:noFill/>
        <a:ln w="9525">
          <a:noFill/>
        </a:ln>
      </xdr:spPr>
    </xdr:sp>
    <xdr:clientData/>
  </xdr:twoCellAnchor>
  <xdr:twoCellAnchor editAs="oneCell">
    <xdr:from>
      <xdr:col>4</xdr:col>
      <xdr:colOff>0</xdr:colOff>
      <xdr:row>67</xdr:row>
      <xdr:rowOff>0</xdr:rowOff>
    </xdr:from>
    <xdr:to>
      <xdr:col>4</xdr:col>
      <xdr:colOff>76835</xdr:colOff>
      <xdr:row>67</xdr:row>
      <xdr:rowOff>338455</xdr:rowOff>
    </xdr:to>
    <xdr:sp macro="" textlink="">
      <xdr:nvSpPr>
        <xdr:cNvPr id="1192" name="Text Box 64"/>
        <xdr:cNvSpPr txBox="1"/>
      </xdr:nvSpPr>
      <xdr:spPr>
        <a:xfrm>
          <a:off x="1447800" y="28336875"/>
          <a:ext cx="76835" cy="643255"/>
        </a:xfrm>
        <a:prstGeom prst="rect">
          <a:avLst/>
        </a:prstGeom>
        <a:noFill/>
        <a:ln w="9525">
          <a:noFill/>
        </a:ln>
      </xdr:spPr>
    </xdr:sp>
    <xdr:clientData/>
  </xdr:twoCellAnchor>
  <xdr:twoCellAnchor editAs="oneCell">
    <xdr:from>
      <xdr:col>4</xdr:col>
      <xdr:colOff>0</xdr:colOff>
      <xdr:row>67</xdr:row>
      <xdr:rowOff>0</xdr:rowOff>
    </xdr:from>
    <xdr:to>
      <xdr:col>4</xdr:col>
      <xdr:colOff>76835</xdr:colOff>
      <xdr:row>67</xdr:row>
      <xdr:rowOff>338455</xdr:rowOff>
    </xdr:to>
    <xdr:sp macro="" textlink="">
      <xdr:nvSpPr>
        <xdr:cNvPr id="1193" name="Text Box 65"/>
        <xdr:cNvSpPr txBox="1"/>
      </xdr:nvSpPr>
      <xdr:spPr>
        <a:xfrm>
          <a:off x="1447800" y="28336875"/>
          <a:ext cx="76835" cy="643255"/>
        </a:xfrm>
        <a:prstGeom prst="rect">
          <a:avLst/>
        </a:prstGeom>
        <a:noFill/>
        <a:ln w="9525">
          <a:noFill/>
        </a:ln>
      </xdr:spPr>
    </xdr:sp>
    <xdr:clientData/>
  </xdr:twoCellAnchor>
  <xdr:twoCellAnchor editAs="oneCell">
    <xdr:from>
      <xdr:col>7</xdr:col>
      <xdr:colOff>0</xdr:colOff>
      <xdr:row>67</xdr:row>
      <xdr:rowOff>0</xdr:rowOff>
    </xdr:from>
    <xdr:to>
      <xdr:col>7</xdr:col>
      <xdr:colOff>76200</xdr:colOff>
      <xdr:row>67</xdr:row>
      <xdr:rowOff>338455</xdr:rowOff>
    </xdr:to>
    <xdr:sp macro="" textlink="">
      <xdr:nvSpPr>
        <xdr:cNvPr id="1194" name="Text Box 19"/>
        <xdr:cNvSpPr txBox="1"/>
      </xdr:nvSpPr>
      <xdr:spPr>
        <a:xfrm>
          <a:off x="3171825" y="28336875"/>
          <a:ext cx="76200" cy="643255"/>
        </a:xfrm>
        <a:prstGeom prst="rect">
          <a:avLst/>
        </a:prstGeom>
        <a:noFill/>
        <a:ln w="9525">
          <a:noFill/>
        </a:ln>
      </xdr:spPr>
    </xdr:sp>
    <xdr:clientData/>
  </xdr:twoCellAnchor>
  <xdr:twoCellAnchor editAs="oneCell">
    <xdr:from>
      <xdr:col>7</xdr:col>
      <xdr:colOff>0</xdr:colOff>
      <xdr:row>67</xdr:row>
      <xdr:rowOff>0</xdr:rowOff>
    </xdr:from>
    <xdr:to>
      <xdr:col>7</xdr:col>
      <xdr:colOff>76200</xdr:colOff>
      <xdr:row>67</xdr:row>
      <xdr:rowOff>338455</xdr:rowOff>
    </xdr:to>
    <xdr:sp macro="" textlink="">
      <xdr:nvSpPr>
        <xdr:cNvPr id="1195" name="Text Box 20"/>
        <xdr:cNvSpPr txBox="1"/>
      </xdr:nvSpPr>
      <xdr:spPr>
        <a:xfrm>
          <a:off x="3171825" y="28336875"/>
          <a:ext cx="76200" cy="643255"/>
        </a:xfrm>
        <a:prstGeom prst="rect">
          <a:avLst/>
        </a:prstGeom>
        <a:noFill/>
        <a:ln w="9525">
          <a:noFill/>
        </a:ln>
      </xdr:spPr>
    </xdr:sp>
    <xdr:clientData/>
  </xdr:twoCellAnchor>
  <xdr:twoCellAnchor editAs="oneCell">
    <xdr:from>
      <xdr:col>7</xdr:col>
      <xdr:colOff>0</xdr:colOff>
      <xdr:row>67</xdr:row>
      <xdr:rowOff>0</xdr:rowOff>
    </xdr:from>
    <xdr:to>
      <xdr:col>7</xdr:col>
      <xdr:colOff>76200</xdr:colOff>
      <xdr:row>67</xdr:row>
      <xdr:rowOff>338455</xdr:rowOff>
    </xdr:to>
    <xdr:sp macro="" textlink="">
      <xdr:nvSpPr>
        <xdr:cNvPr id="1196" name="Text Box 21"/>
        <xdr:cNvSpPr txBox="1"/>
      </xdr:nvSpPr>
      <xdr:spPr>
        <a:xfrm>
          <a:off x="3171825" y="28336875"/>
          <a:ext cx="76200" cy="643255"/>
        </a:xfrm>
        <a:prstGeom prst="rect">
          <a:avLst/>
        </a:prstGeom>
        <a:noFill/>
        <a:ln w="9525">
          <a:noFill/>
        </a:ln>
      </xdr:spPr>
    </xdr:sp>
    <xdr:clientData/>
  </xdr:twoCellAnchor>
  <xdr:twoCellAnchor editAs="oneCell">
    <xdr:from>
      <xdr:col>7</xdr:col>
      <xdr:colOff>0</xdr:colOff>
      <xdr:row>67</xdr:row>
      <xdr:rowOff>0</xdr:rowOff>
    </xdr:from>
    <xdr:to>
      <xdr:col>7</xdr:col>
      <xdr:colOff>76200</xdr:colOff>
      <xdr:row>67</xdr:row>
      <xdr:rowOff>338455</xdr:rowOff>
    </xdr:to>
    <xdr:sp macro="" textlink="">
      <xdr:nvSpPr>
        <xdr:cNvPr id="1197" name="Text Box 22"/>
        <xdr:cNvSpPr txBox="1"/>
      </xdr:nvSpPr>
      <xdr:spPr>
        <a:xfrm>
          <a:off x="3171825" y="28336875"/>
          <a:ext cx="76200" cy="643255"/>
        </a:xfrm>
        <a:prstGeom prst="rect">
          <a:avLst/>
        </a:prstGeom>
        <a:noFill/>
        <a:ln w="9525">
          <a:noFill/>
        </a:ln>
      </xdr:spPr>
    </xdr:sp>
    <xdr:clientData/>
  </xdr:twoCellAnchor>
  <xdr:twoCellAnchor editAs="oneCell">
    <xdr:from>
      <xdr:col>7</xdr:col>
      <xdr:colOff>0</xdr:colOff>
      <xdr:row>67</xdr:row>
      <xdr:rowOff>0</xdr:rowOff>
    </xdr:from>
    <xdr:to>
      <xdr:col>7</xdr:col>
      <xdr:colOff>76200</xdr:colOff>
      <xdr:row>67</xdr:row>
      <xdr:rowOff>338455</xdr:rowOff>
    </xdr:to>
    <xdr:sp macro="" textlink="">
      <xdr:nvSpPr>
        <xdr:cNvPr id="1198" name="Text Box 23"/>
        <xdr:cNvSpPr txBox="1"/>
      </xdr:nvSpPr>
      <xdr:spPr>
        <a:xfrm>
          <a:off x="3171825" y="28336875"/>
          <a:ext cx="76200" cy="643255"/>
        </a:xfrm>
        <a:prstGeom prst="rect">
          <a:avLst/>
        </a:prstGeom>
        <a:noFill/>
        <a:ln w="9525">
          <a:noFill/>
        </a:ln>
      </xdr:spPr>
    </xdr:sp>
    <xdr:clientData/>
  </xdr:twoCellAnchor>
  <xdr:twoCellAnchor editAs="oneCell">
    <xdr:from>
      <xdr:col>7</xdr:col>
      <xdr:colOff>0</xdr:colOff>
      <xdr:row>67</xdr:row>
      <xdr:rowOff>0</xdr:rowOff>
    </xdr:from>
    <xdr:to>
      <xdr:col>7</xdr:col>
      <xdr:colOff>76200</xdr:colOff>
      <xdr:row>67</xdr:row>
      <xdr:rowOff>338455</xdr:rowOff>
    </xdr:to>
    <xdr:sp macro="" textlink="">
      <xdr:nvSpPr>
        <xdr:cNvPr id="1199" name="Text Box 24"/>
        <xdr:cNvSpPr txBox="1"/>
      </xdr:nvSpPr>
      <xdr:spPr>
        <a:xfrm>
          <a:off x="3171825" y="28336875"/>
          <a:ext cx="76200" cy="643255"/>
        </a:xfrm>
        <a:prstGeom prst="rect">
          <a:avLst/>
        </a:prstGeom>
        <a:noFill/>
        <a:ln w="9525">
          <a:noFill/>
        </a:ln>
      </xdr:spPr>
    </xdr:sp>
    <xdr:clientData/>
  </xdr:twoCellAnchor>
  <xdr:twoCellAnchor editAs="oneCell">
    <xdr:from>
      <xdr:col>7</xdr:col>
      <xdr:colOff>0</xdr:colOff>
      <xdr:row>67</xdr:row>
      <xdr:rowOff>0</xdr:rowOff>
    </xdr:from>
    <xdr:to>
      <xdr:col>7</xdr:col>
      <xdr:colOff>76200</xdr:colOff>
      <xdr:row>67</xdr:row>
      <xdr:rowOff>338455</xdr:rowOff>
    </xdr:to>
    <xdr:sp macro="" textlink="">
      <xdr:nvSpPr>
        <xdr:cNvPr id="1200" name="Text Box 61"/>
        <xdr:cNvSpPr txBox="1"/>
      </xdr:nvSpPr>
      <xdr:spPr>
        <a:xfrm>
          <a:off x="3171825" y="28336875"/>
          <a:ext cx="76200" cy="643255"/>
        </a:xfrm>
        <a:prstGeom prst="rect">
          <a:avLst/>
        </a:prstGeom>
        <a:noFill/>
        <a:ln w="9525">
          <a:noFill/>
        </a:ln>
      </xdr:spPr>
    </xdr:sp>
    <xdr:clientData/>
  </xdr:twoCellAnchor>
  <xdr:twoCellAnchor editAs="oneCell">
    <xdr:from>
      <xdr:col>7</xdr:col>
      <xdr:colOff>0</xdr:colOff>
      <xdr:row>67</xdr:row>
      <xdr:rowOff>0</xdr:rowOff>
    </xdr:from>
    <xdr:to>
      <xdr:col>7</xdr:col>
      <xdr:colOff>76200</xdr:colOff>
      <xdr:row>67</xdr:row>
      <xdr:rowOff>338455</xdr:rowOff>
    </xdr:to>
    <xdr:sp macro="" textlink="">
      <xdr:nvSpPr>
        <xdr:cNvPr id="1201" name="Text Box 62"/>
        <xdr:cNvSpPr txBox="1"/>
      </xdr:nvSpPr>
      <xdr:spPr>
        <a:xfrm>
          <a:off x="3171825" y="28336875"/>
          <a:ext cx="76200" cy="643255"/>
        </a:xfrm>
        <a:prstGeom prst="rect">
          <a:avLst/>
        </a:prstGeom>
        <a:noFill/>
        <a:ln w="9525">
          <a:noFill/>
        </a:ln>
      </xdr:spPr>
    </xdr:sp>
    <xdr:clientData/>
  </xdr:twoCellAnchor>
  <xdr:twoCellAnchor editAs="oneCell">
    <xdr:from>
      <xdr:col>7</xdr:col>
      <xdr:colOff>0</xdr:colOff>
      <xdr:row>67</xdr:row>
      <xdr:rowOff>0</xdr:rowOff>
    </xdr:from>
    <xdr:to>
      <xdr:col>7</xdr:col>
      <xdr:colOff>76200</xdr:colOff>
      <xdr:row>67</xdr:row>
      <xdr:rowOff>338455</xdr:rowOff>
    </xdr:to>
    <xdr:sp macro="" textlink="">
      <xdr:nvSpPr>
        <xdr:cNvPr id="1202" name="Text Box 63"/>
        <xdr:cNvSpPr txBox="1"/>
      </xdr:nvSpPr>
      <xdr:spPr>
        <a:xfrm>
          <a:off x="3171825" y="28336875"/>
          <a:ext cx="76200" cy="643255"/>
        </a:xfrm>
        <a:prstGeom prst="rect">
          <a:avLst/>
        </a:prstGeom>
        <a:noFill/>
        <a:ln w="9525">
          <a:noFill/>
        </a:ln>
      </xdr:spPr>
    </xdr:sp>
    <xdr:clientData/>
  </xdr:twoCellAnchor>
  <xdr:twoCellAnchor editAs="oneCell">
    <xdr:from>
      <xdr:col>7</xdr:col>
      <xdr:colOff>0</xdr:colOff>
      <xdr:row>67</xdr:row>
      <xdr:rowOff>0</xdr:rowOff>
    </xdr:from>
    <xdr:to>
      <xdr:col>7</xdr:col>
      <xdr:colOff>76200</xdr:colOff>
      <xdr:row>67</xdr:row>
      <xdr:rowOff>338455</xdr:rowOff>
    </xdr:to>
    <xdr:sp macro="" textlink="">
      <xdr:nvSpPr>
        <xdr:cNvPr id="1203" name="Text Box 64"/>
        <xdr:cNvSpPr txBox="1"/>
      </xdr:nvSpPr>
      <xdr:spPr>
        <a:xfrm>
          <a:off x="3171825" y="28336875"/>
          <a:ext cx="76200" cy="643255"/>
        </a:xfrm>
        <a:prstGeom prst="rect">
          <a:avLst/>
        </a:prstGeom>
        <a:noFill/>
        <a:ln w="9525">
          <a:noFill/>
        </a:ln>
      </xdr:spPr>
    </xdr:sp>
    <xdr:clientData/>
  </xdr:twoCellAnchor>
  <xdr:twoCellAnchor editAs="oneCell">
    <xdr:from>
      <xdr:col>7</xdr:col>
      <xdr:colOff>0</xdr:colOff>
      <xdr:row>67</xdr:row>
      <xdr:rowOff>0</xdr:rowOff>
    </xdr:from>
    <xdr:to>
      <xdr:col>7</xdr:col>
      <xdr:colOff>76200</xdr:colOff>
      <xdr:row>67</xdr:row>
      <xdr:rowOff>338455</xdr:rowOff>
    </xdr:to>
    <xdr:sp macro="" textlink="">
      <xdr:nvSpPr>
        <xdr:cNvPr id="1204" name="Text Box 65"/>
        <xdr:cNvSpPr txBox="1"/>
      </xdr:nvSpPr>
      <xdr:spPr>
        <a:xfrm>
          <a:off x="3171825" y="28336875"/>
          <a:ext cx="76200" cy="643255"/>
        </a:xfrm>
        <a:prstGeom prst="rect">
          <a:avLst/>
        </a:prstGeom>
        <a:noFill/>
        <a:ln w="9525">
          <a:noFill/>
        </a:ln>
      </xdr:spPr>
    </xdr:sp>
    <xdr:clientData/>
  </xdr:twoCellAnchor>
  <xdr:twoCellAnchor editAs="oneCell">
    <xdr:from>
      <xdr:col>7</xdr:col>
      <xdr:colOff>0</xdr:colOff>
      <xdr:row>67</xdr:row>
      <xdr:rowOff>0</xdr:rowOff>
    </xdr:from>
    <xdr:to>
      <xdr:col>7</xdr:col>
      <xdr:colOff>76200</xdr:colOff>
      <xdr:row>67</xdr:row>
      <xdr:rowOff>338455</xdr:rowOff>
    </xdr:to>
    <xdr:sp macro="" textlink="">
      <xdr:nvSpPr>
        <xdr:cNvPr id="1205" name="Text Box 66"/>
        <xdr:cNvSpPr txBox="1"/>
      </xdr:nvSpPr>
      <xdr:spPr>
        <a:xfrm>
          <a:off x="3171825" y="28336875"/>
          <a:ext cx="76200" cy="64325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0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0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0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0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1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1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1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1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1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1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1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1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1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1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2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2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2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2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2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2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2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2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2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2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3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3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3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3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3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3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3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3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3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3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4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4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4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4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4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4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4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4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4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4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5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5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5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5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5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5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5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5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5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5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6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6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6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6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6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6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6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6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6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6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7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7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7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7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7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7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7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7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7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7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8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8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8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8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8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8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8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8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8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8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9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9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9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9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9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9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9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9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9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29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0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0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0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0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0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0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0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0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0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0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1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1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1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1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1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1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1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1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1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1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2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2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2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2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2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2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2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2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2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2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3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3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3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3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3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3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3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3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3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3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4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4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4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4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4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4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4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4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4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4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5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5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5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5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5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5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5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5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5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5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6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6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6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6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6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6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6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6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6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6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7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7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7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7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7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7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7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7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7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7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8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8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8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8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8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8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8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8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8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8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9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9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9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9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9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9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9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9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9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39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0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0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0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0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0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0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0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0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0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0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1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1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1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1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1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1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1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1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1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1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2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2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2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2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2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2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2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2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2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2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3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3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3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3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3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3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3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3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3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3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4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4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4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4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4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4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4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4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4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4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5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5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5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5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5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5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5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5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5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5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6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6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6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6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6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6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6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6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6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6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7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7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7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7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7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7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7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7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7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7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8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8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8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8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8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8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8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8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8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8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9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9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9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9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9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9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9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9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9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49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0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0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0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0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0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0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0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0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0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0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1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1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1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1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1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1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1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1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1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1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2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2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2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2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2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2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2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2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2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2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3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3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3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3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3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3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3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3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3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3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4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4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4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4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4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4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4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4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4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4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5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5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5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5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5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5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5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5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5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5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6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6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6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6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6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6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6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6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6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6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7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7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7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7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7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7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7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7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7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7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8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8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8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8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8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8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8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8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8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8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9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9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9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9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9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9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9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9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9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59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0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0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0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0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0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0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0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0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0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0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1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1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1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1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1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1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1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1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1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1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2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2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2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2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2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2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2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2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2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2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3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3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3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3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3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3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3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3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3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3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4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4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4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4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4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4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4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4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4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4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5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5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5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5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5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5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5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5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5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5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6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6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6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6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6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6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6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6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6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6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7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7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7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7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7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7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7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7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7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7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8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8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8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8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8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8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8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8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8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8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9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9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9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9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9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9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9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9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9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69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0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0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0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0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0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0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0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0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0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0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1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1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1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1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1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1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1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1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1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1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2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2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2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2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2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2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2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2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2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2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3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3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3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3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3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3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3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3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3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3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4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4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4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4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4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4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4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4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4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4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5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5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5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5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5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5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5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5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5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5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6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6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6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6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6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6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6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6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6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6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7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7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7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7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7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7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7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7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7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7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8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8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8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8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8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8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8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8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8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8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9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9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9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9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9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9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9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9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9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79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80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80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80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80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80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80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80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80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80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80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81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81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81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81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81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81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81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81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81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81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82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82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82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82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82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82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82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82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82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829"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830"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831"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832"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833"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834"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835"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836"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837"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838" name="Text Box 66"/>
        <xdr:cNvSpPr txBox="1"/>
      </xdr:nvSpPr>
      <xdr:spPr>
        <a:xfrm>
          <a:off x="11229975" y="28336875"/>
          <a:ext cx="684530" cy="620395"/>
        </a:xfrm>
        <a:prstGeom prst="rect">
          <a:avLst/>
        </a:prstGeom>
        <a:noFill/>
        <a:ln w="9525">
          <a:noFill/>
        </a:ln>
      </xdr:spPr>
    </xdr:sp>
    <xdr:clientData/>
  </xdr:twoCellAnchor>
  <xdr:twoCellAnchor editAs="oneCell">
    <xdr:from>
      <xdr:col>30</xdr:col>
      <xdr:colOff>0</xdr:colOff>
      <xdr:row>67</xdr:row>
      <xdr:rowOff>0</xdr:rowOff>
    </xdr:from>
    <xdr:to>
      <xdr:col>32</xdr:col>
      <xdr:colOff>284480</xdr:colOff>
      <xdr:row>67</xdr:row>
      <xdr:rowOff>344170</xdr:rowOff>
    </xdr:to>
    <xdr:sp macro="" textlink="">
      <xdr:nvSpPr>
        <xdr:cNvPr id="1839" name="Text Box 66"/>
        <xdr:cNvSpPr txBox="1"/>
      </xdr:nvSpPr>
      <xdr:spPr>
        <a:xfrm>
          <a:off x="11229975" y="28336875"/>
          <a:ext cx="684530" cy="620395"/>
        </a:xfrm>
        <a:prstGeom prst="rect">
          <a:avLst/>
        </a:prstGeom>
        <a:noFill/>
        <a:ln w="9525">
          <a:noFill/>
        </a:ln>
      </xdr:spPr>
    </xdr:sp>
    <xdr:clientData/>
  </xdr:twoCellAnchor>
  <xdr:oneCellAnchor>
    <xdr:from>
      <xdr:col>37</xdr:col>
      <xdr:colOff>0</xdr:colOff>
      <xdr:row>390</xdr:row>
      <xdr:rowOff>0</xdr:rowOff>
    </xdr:from>
    <xdr:ext cx="685800" cy="627289"/>
    <xdr:sp macro="" textlink="">
      <xdr:nvSpPr>
        <xdr:cNvPr id="1840" name="Text Box 66"/>
        <xdr:cNvSpPr txBox="1">
          <a:spLocks noChangeArrowheads="1"/>
        </xdr:cNvSpPr>
      </xdr:nvSpPr>
      <xdr:spPr>
        <a:xfrm>
          <a:off x="13754100" y="166249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390</xdr:row>
      <xdr:rowOff>0</xdr:rowOff>
    </xdr:from>
    <xdr:ext cx="685800" cy="627289"/>
    <xdr:sp macro="" textlink="">
      <xdr:nvSpPr>
        <xdr:cNvPr id="1841" name="Text Box 66"/>
        <xdr:cNvSpPr txBox="1">
          <a:spLocks noChangeArrowheads="1"/>
        </xdr:cNvSpPr>
      </xdr:nvSpPr>
      <xdr:spPr>
        <a:xfrm>
          <a:off x="13754100" y="166249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390</xdr:row>
      <xdr:rowOff>0</xdr:rowOff>
    </xdr:from>
    <xdr:ext cx="685800" cy="627289"/>
    <xdr:sp macro="" textlink="">
      <xdr:nvSpPr>
        <xdr:cNvPr id="1842" name="Text Box 66"/>
        <xdr:cNvSpPr txBox="1">
          <a:spLocks noChangeArrowheads="1"/>
        </xdr:cNvSpPr>
      </xdr:nvSpPr>
      <xdr:spPr>
        <a:xfrm>
          <a:off x="13754100" y="166249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390</xdr:row>
      <xdr:rowOff>0</xdr:rowOff>
    </xdr:from>
    <xdr:ext cx="685800" cy="627289"/>
    <xdr:sp macro="" textlink="">
      <xdr:nvSpPr>
        <xdr:cNvPr id="1843" name="Text Box 66"/>
        <xdr:cNvSpPr txBox="1">
          <a:spLocks noChangeArrowheads="1"/>
        </xdr:cNvSpPr>
      </xdr:nvSpPr>
      <xdr:spPr>
        <a:xfrm>
          <a:off x="13754100" y="166249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390</xdr:row>
      <xdr:rowOff>0</xdr:rowOff>
    </xdr:from>
    <xdr:ext cx="685800" cy="627289"/>
    <xdr:sp macro="" textlink="">
      <xdr:nvSpPr>
        <xdr:cNvPr id="1844" name="Text Box 66"/>
        <xdr:cNvSpPr txBox="1">
          <a:spLocks noChangeArrowheads="1"/>
        </xdr:cNvSpPr>
      </xdr:nvSpPr>
      <xdr:spPr>
        <a:xfrm>
          <a:off x="13754100" y="166249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390</xdr:row>
      <xdr:rowOff>0</xdr:rowOff>
    </xdr:from>
    <xdr:ext cx="685800" cy="627289"/>
    <xdr:sp macro="" textlink="">
      <xdr:nvSpPr>
        <xdr:cNvPr id="1845" name="Text Box 66"/>
        <xdr:cNvSpPr txBox="1">
          <a:spLocks noChangeArrowheads="1"/>
        </xdr:cNvSpPr>
      </xdr:nvSpPr>
      <xdr:spPr>
        <a:xfrm>
          <a:off x="13754100" y="166249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390</xdr:row>
      <xdr:rowOff>0</xdr:rowOff>
    </xdr:from>
    <xdr:ext cx="685800" cy="627289"/>
    <xdr:sp macro="" textlink="">
      <xdr:nvSpPr>
        <xdr:cNvPr id="1846" name="Text Box 66"/>
        <xdr:cNvSpPr txBox="1">
          <a:spLocks noChangeArrowheads="1"/>
        </xdr:cNvSpPr>
      </xdr:nvSpPr>
      <xdr:spPr>
        <a:xfrm>
          <a:off x="13754100" y="166249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390</xdr:row>
      <xdr:rowOff>0</xdr:rowOff>
    </xdr:from>
    <xdr:ext cx="685800" cy="627289"/>
    <xdr:sp macro="" textlink="">
      <xdr:nvSpPr>
        <xdr:cNvPr id="1847" name="Text Box 66"/>
        <xdr:cNvSpPr txBox="1">
          <a:spLocks noChangeArrowheads="1"/>
        </xdr:cNvSpPr>
      </xdr:nvSpPr>
      <xdr:spPr>
        <a:xfrm>
          <a:off x="13754100" y="166249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390</xdr:row>
      <xdr:rowOff>0</xdr:rowOff>
    </xdr:from>
    <xdr:ext cx="685800" cy="627289"/>
    <xdr:sp macro="" textlink="">
      <xdr:nvSpPr>
        <xdr:cNvPr id="1848" name="Text Box 66"/>
        <xdr:cNvSpPr txBox="1">
          <a:spLocks noChangeArrowheads="1"/>
        </xdr:cNvSpPr>
      </xdr:nvSpPr>
      <xdr:spPr>
        <a:xfrm>
          <a:off x="13754100" y="166249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390</xdr:row>
      <xdr:rowOff>0</xdr:rowOff>
    </xdr:from>
    <xdr:ext cx="685800" cy="627289"/>
    <xdr:sp macro="" textlink="">
      <xdr:nvSpPr>
        <xdr:cNvPr id="1849" name="Text Box 66"/>
        <xdr:cNvSpPr txBox="1">
          <a:spLocks noChangeArrowheads="1"/>
        </xdr:cNvSpPr>
      </xdr:nvSpPr>
      <xdr:spPr>
        <a:xfrm>
          <a:off x="13754100" y="166249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390</xdr:row>
      <xdr:rowOff>0</xdr:rowOff>
    </xdr:from>
    <xdr:ext cx="685800" cy="627289"/>
    <xdr:sp macro="" textlink="">
      <xdr:nvSpPr>
        <xdr:cNvPr id="1850" name="Text Box 66"/>
        <xdr:cNvSpPr txBox="1">
          <a:spLocks noChangeArrowheads="1"/>
        </xdr:cNvSpPr>
      </xdr:nvSpPr>
      <xdr:spPr>
        <a:xfrm>
          <a:off x="13754100" y="166249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390</xdr:row>
      <xdr:rowOff>0</xdr:rowOff>
    </xdr:from>
    <xdr:ext cx="685800" cy="627289"/>
    <xdr:sp macro="" textlink="">
      <xdr:nvSpPr>
        <xdr:cNvPr id="1851" name="Text Box 66"/>
        <xdr:cNvSpPr txBox="1">
          <a:spLocks noChangeArrowheads="1"/>
        </xdr:cNvSpPr>
      </xdr:nvSpPr>
      <xdr:spPr>
        <a:xfrm>
          <a:off x="13754100" y="166249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392</xdr:row>
      <xdr:rowOff>0</xdr:rowOff>
    </xdr:from>
    <xdr:ext cx="685800" cy="627289"/>
    <xdr:sp macro="" textlink="">
      <xdr:nvSpPr>
        <xdr:cNvPr id="1852" name="Text Box 66"/>
        <xdr:cNvSpPr txBox="1">
          <a:spLocks noChangeArrowheads="1"/>
        </xdr:cNvSpPr>
      </xdr:nvSpPr>
      <xdr:spPr>
        <a:xfrm>
          <a:off x="13754100" y="167087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392</xdr:row>
      <xdr:rowOff>0</xdr:rowOff>
    </xdr:from>
    <xdr:ext cx="685800" cy="627289"/>
    <xdr:sp macro="" textlink="">
      <xdr:nvSpPr>
        <xdr:cNvPr id="1853" name="Text Box 66"/>
        <xdr:cNvSpPr txBox="1">
          <a:spLocks noChangeArrowheads="1"/>
        </xdr:cNvSpPr>
      </xdr:nvSpPr>
      <xdr:spPr>
        <a:xfrm>
          <a:off x="13754100" y="167087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392</xdr:row>
      <xdr:rowOff>0</xdr:rowOff>
    </xdr:from>
    <xdr:ext cx="685800" cy="627289"/>
    <xdr:sp macro="" textlink="">
      <xdr:nvSpPr>
        <xdr:cNvPr id="1854" name="Text Box 66"/>
        <xdr:cNvSpPr txBox="1">
          <a:spLocks noChangeArrowheads="1"/>
        </xdr:cNvSpPr>
      </xdr:nvSpPr>
      <xdr:spPr>
        <a:xfrm>
          <a:off x="13754100" y="167087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392</xdr:row>
      <xdr:rowOff>0</xdr:rowOff>
    </xdr:from>
    <xdr:ext cx="685800" cy="627289"/>
    <xdr:sp macro="" textlink="">
      <xdr:nvSpPr>
        <xdr:cNvPr id="1855" name="Text Box 66"/>
        <xdr:cNvSpPr txBox="1">
          <a:spLocks noChangeArrowheads="1"/>
        </xdr:cNvSpPr>
      </xdr:nvSpPr>
      <xdr:spPr>
        <a:xfrm>
          <a:off x="13754100" y="167087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392</xdr:row>
      <xdr:rowOff>0</xdr:rowOff>
    </xdr:from>
    <xdr:ext cx="685800" cy="627289"/>
    <xdr:sp macro="" textlink="">
      <xdr:nvSpPr>
        <xdr:cNvPr id="1856" name="Text Box 66"/>
        <xdr:cNvSpPr txBox="1">
          <a:spLocks noChangeArrowheads="1"/>
        </xdr:cNvSpPr>
      </xdr:nvSpPr>
      <xdr:spPr>
        <a:xfrm>
          <a:off x="13754100" y="167087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392</xdr:row>
      <xdr:rowOff>0</xdr:rowOff>
    </xdr:from>
    <xdr:ext cx="685800" cy="627289"/>
    <xdr:sp macro="" textlink="">
      <xdr:nvSpPr>
        <xdr:cNvPr id="1857" name="Text Box 66"/>
        <xdr:cNvSpPr txBox="1">
          <a:spLocks noChangeArrowheads="1"/>
        </xdr:cNvSpPr>
      </xdr:nvSpPr>
      <xdr:spPr>
        <a:xfrm>
          <a:off x="13754100" y="167087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392</xdr:row>
      <xdr:rowOff>0</xdr:rowOff>
    </xdr:from>
    <xdr:ext cx="685800" cy="627289"/>
    <xdr:sp macro="" textlink="">
      <xdr:nvSpPr>
        <xdr:cNvPr id="1858" name="Text Box 66"/>
        <xdr:cNvSpPr txBox="1">
          <a:spLocks noChangeArrowheads="1"/>
        </xdr:cNvSpPr>
      </xdr:nvSpPr>
      <xdr:spPr>
        <a:xfrm>
          <a:off x="13754100" y="167087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392</xdr:row>
      <xdr:rowOff>0</xdr:rowOff>
    </xdr:from>
    <xdr:ext cx="685800" cy="627289"/>
    <xdr:sp macro="" textlink="">
      <xdr:nvSpPr>
        <xdr:cNvPr id="1859" name="Text Box 66"/>
        <xdr:cNvSpPr txBox="1">
          <a:spLocks noChangeArrowheads="1"/>
        </xdr:cNvSpPr>
      </xdr:nvSpPr>
      <xdr:spPr>
        <a:xfrm>
          <a:off x="13754100" y="167087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392</xdr:row>
      <xdr:rowOff>0</xdr:rowOff>
    </xdr:from>
    <xdr:ext cx="685800" cy="627289"/>
    <xdr:sp macro="" textlink="">
      <xdr:nvSpPr>
        <xdr:cNvPr id="1860" name="Text Box 66"/>
        <xdr:cNvSpPr txBox="1">
          <a:spLocks noChangeArrowheads="1"/>
        </xdr:cNvSpPr>
      </xdr:nvSpPr>
      <xdr:spPr>
        <a:xfrm>
          <a:off x="13754100" y="167087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392</xdr:row>
      <xdr:rowOff>0</xdr:rowOff>
    </xdr:from>
    <xdr:ext cx="685800" cy="627289"/>
    <xdr:sp macro="" textlink="">
      <xdr:nvSpPr>
        <xdr:cNvPr id="1861" name="Text Box 66"/>
        <xdr:cNvSpPr txBox="1">
          <a:spLocks noChangeArrowheads="1"/>
        </xdr:cNvSpPr>
      </xdr:nvSpPr>
      <xdr:spPr>
        <a:xfrm>
          <a:off x="13754100" y="167087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392</xdr:row>
      <xdr:rowOff>0</xdr:rowOff>
    </xdr:from>
    <xdr:ext cx="685800" cy="627289"/>
    <xdr:sp macro="" textlink="">
      <xdr:nvSpPr>
        <xdr:cNvPr id="1862" name="Text Box 66"/>
        <xdr:cNvSpPr txBox="1">
          <a:spLocks noChangeArrowheads="1"/>
        </xdr:cNvSpPr>
      </xdr:nvSpPr>
      <xdr:spPr>
        <a:xfrm>
          <a:off x="13754100" y="167087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392</xdr:row>
      <xdr:rowOff>0</xdr:rowOff>
    </xdr:from>
    <xdr:ext cx="685800" cy="627289"/>
    <xdr:sp macro="" textlink="">
      <xdr:nvSpPr>
        <xdr:cNvPr id="1863" name="Text Box 66"/>
        <xdr:cNvSpPr txBox="1">
          <a:spLocks noChangeArrowheads="1"/>
        </xdr:cNvSpPr>
      </xdr:nvSpPr>
      <xdr:spPr>
        <a:xfrm>
          <a:off x="13754100" y="1670875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twoCellAnchor editAs="oneCell">
    <xdr:from>
      <xdr:col>4</xdr:col>
      <xdr:colOff>0</xdr:colOff>
      <xdr:row>392</xdr:row>
      <xdr:rowOff>0</xdr:rowOff>
    </xdr:from>
    <xdr:to>
      <xdr:col>4</xdr:col>
      <xdr:colOff>76835</xdr:colOff>
      <xdr:row>392</xdr:row>
      <xdr:rowOff>338455</xdr:rowOff>
    </xdr:to>
    <xdr:sp macro="" textlink="">
      <xdr:nvSpPr>
        <xdr:cNvPr id="1864" name="Text Box 19"/>
        <xdr:cNvSpPr txBox="1"/>
      </xdr:nvSpPr>
      <xdr:spPr>
        <a:xfrm>
          <a:off x="1447800" y="167087550"/>
          <a:ext cx="76835" cy="643255"/>
        </a:xfrm>
        <a:prstGeom prst="rect">
          <a:avLst/>
        </a:prstGeom>
        <a:noFill/>
        <a:ln w="9525">
          <a:noFill/>
        </a:ln>
      </xdr:spPr>
    </xdr:sp>
    <xdr:clientData/>
  </xdr:twoCellAnchor>
  <xdr:twoCellAnchor editAs="oneCell">
    <xdr:from>
      <xdr:col>4</xdr:col>
      <xdr:colOff>0</xdr:colOff>
      <xdr:row>392</xdr:row>
      <xdr:rowOff>0</xdr:rowOff>
    </xdr:from>
    <xdr:to>
      <xdr:col>4</xdr:col>
      <xdr:colOff>76835</xdr:colOff>
      <xdr:row>392</xdr:row>
      <xdr:rowOff>338455</xdr:rowOff>
    </xdr:to>
    <xdr:sp macro="" textlink="">
      <xdr:nvSpPr>
        <xdr:cNvPr id="1865" name="Text Box 20"/>
        <xdr:cNvSpPr txBox="1"/>
      </xdr:nvSpPr>
      <xdr:spPr>
        <a:xfrm>
          <a:off x="1447800" y="167087550"/>
          <a:ext cx="76835" cy="643255"/>
        </a:xfrm>
        <a:prstGeom prst="rect">
          <a:avLst/>
        </a:prstGeom>
        <a:noFill/>
        <a:ln w="9525">
          <a:noFill/>
        </a:ln>
      </xdr:spPr>
    </xdr:sp>
    <xdr:clientData/>
  </xdr:twoCellAnchor>
  <xdr:twoCellAnchor editAs="oneCell">
    <xdr:from>
      <xdr:col>4</xdr:col>
      <xdr:colOff>0</xdr:colOff>
      <xdr:row>392</xdr:row>
      <xdr:rowOff>0</xdr:rowOff>
    </xdr:from>
    <xdr:to>
      <xdr:col>4</xdr:col>
      <xdr:colOff>76835</xdr:colOff>
      <xdr:row>392</xdr:row>
      <xdr:rowOff>338455</xdr:rowOff>
    </xdr:to>
    <xdr:sp macro="" textlink="">
      <xdr:nvSpPr>
        <xdr:cNvPr id="1866" name="Text Box 21"/>
        <xdr:cNvSpPr txBox="1"/>
      </xdr:nvSpPr>
      <xdr:spPr>
        <a:xfrm>
          <a:off x="1447800" y="167087550"/>
          <a:ext cx="76835" cy="643255"/>
        </a:xfrm>
        <a:prstGeom prst="rect">
          <a:avLst/>
        </a:prstGeom>
        <a:noFill/>
        <a:ln w="9525">
          <a:noFill/>
        </a:ln>
      </xdr:spPr>
    </xdr:sp>
    <xdr:clientData/>
  </xdr:twoCellAnchor>
  <xdr:twoCellAnchor editAs="oneCell">
    <xdr:from>
      <xdr:col>4</xdr:col>
      <xdr:colOff>0</xdr:colOff>
      <xdr:row>392</xdr:row>
      <xdr:rowOff>0</xdr:rowOff>
    </xdr:from>
    <xdr:to>
      <xdr:col>4</xdr:col>
      <xdr:colOff>76835</xdr:colOff>
      <xdr:row>392</xdr:row>
      <xdr:rowOff>338455</xdr:rowOff>
    </xdr:to>
    <xdr:sp macro="" textlink="">
      <xdr:nvSpPr>
        <xdr:cNvPr id="1867" name="Text Box 22"/>
        <xdr:cNvSpPr txBox="1"/>
      </xdr:nvSpPr>
      <xdr:spPr>
        <a:xfrm>
          <a:off x="1447800" y="167087550"/>
          <a:ext cx="76835" cy="643255"/>
        </a:xfrm>
        <a:prstGeom prst="rect">
          <a:avLst/>
        </a:prstGeom>
        <a:noFill/>
        <a:ln w="9525">
          <a:noFill/>
        </a:ln>
      </xdr:spPr>
    </xdr:sp>
    <xdr:clientData/>
  </xdr:twoCellAnchor>
  <xdr:twoCellAnchor editAs="oneCell">
    <xdr:from>
      <xdr:col>4</xdr:col>
      <xdr:colOff>0</xdr:colOff>
      <xdr:row>392</xdr:row>
      <xdr:rowOff>0</xdr:rowOff>
    </xdr:from>
    <xdr:to>
      <xdr:col>4</xdr:col>
      <xdr:colOff>76835</xdr:colOff>
      <xdr:row>392</xdr:row>
      <xdr:rowOff>338455</xdr:rowOff>
    </xdr:to>
    <xdr:sp macro="" textlink="">
      <xdr:nvSpPr>
        <xdr:cNvPr id="1868" name="Text Box 23"/>
        <xdr:cNvSpPr txBox="1"/>
      </xdr:nvSpPr>
      <xdr:spPr>
        <a:xfrm>
          <a:off x="1447800" y="167087550"/>
          <a:ext cx="76835" cy="643255"/>
        </a:xfrm>
        <a:prstGeom prst="rect">
          <a:avLst/>
        </a:prstGeom>
        <a:noFill/>
        <a:ln w="9525">
          <a:noFill/>
        </a:ln>
      </xdr:spPr>
    </xdr:sp>
    <xdr:clientData/>
  </xdr:twoCellAnchor>
  <xdr:twoCellAnchor editAs="oneCell">
    <xdr:from>
      <xdr:col>4</xdr:col>
      <xdr:colOff>0</xdr:colOff>
      <xdr:row>392</xdr:row>
      <xdr:rowOff>0</xdr:rowOff>
    </xdr:from>
    <xdr:to>
      <xdr:col>4</xdr:col>
      <xdr:colOff>76835</xdr:colOff>
      <xdr:row>392</xdr:row>
      <xdr:rowOff>338455</xdr:rowOff>
    </xdr:to>
    <xdr:sp macro="" textlink="">
      <xdr:nvSpPr>
        <xdr:cNvPr id="1869" name="Text Box 24"/>
        <xdr:cNvSpPr txBox="1"/>
      </xdr:nvSpPr>
      <xdr:spPr>
        <a:xfrm>
          <a:off x="1447800" y="167087550"/>
          <a:ext cx="76835" cy="643255"/>
        </a:xfrm>
        <a:prstGeom prst="rect">
          <a:avLst/>
        </a:prstGeom>
        <a:noFill/>
        <a:ln w="9525">
          <a:noFill/>
        </a:ln>
      </xdr:spPr>
    </xdr:sp>
    <xdr:clientData/>
  </xdr:twoCellAnchor>
  <xdr:twoCellAnchor editAs="oneCell">
    <xdr:from>
      <xdr:col>4</xdr:col>
      <xdr:colOff>0</xdr:colOff>
      <xdr:row>392</xdr:row>
      <xdr:rowOff>0</xdr:rowOff>
    </xdr:from>
    <xdr:to>
      <xdr:col>4</xdr:col>
      <xdr:colOff>76835</xdr:colOff>
      <xdr:row>392</xdr:row>
      <xdr:rowOff>338455</xdr:rowOff>
    </xdr:to>
    <xdr:sp macro="" textlink="">
      <xdr:nvSpPr>
        <xdr:cNvPr id="1870" name="Text Box 61"/>
        <xdr:cNvSpPr txBox="1"/>
      </xdr:nvSpPr>
      <xdr:spPr>
        <a:xfrm>
          <a:off x="1447800" y="167087550"/>
          <a:ext cx="76835" cy="643255"/>
        </a:xfrm>
        <a:prstGeom prst="rect">
          <a:avLst/>
        </a:prstGeom>
        <a:noFill/>
        <a:ln w="9525">
          <a:noFill/>
        </a:ln>
      </xdr:spPr>
    </xdr:sp>
    <xdr:clientData/>
  </xdr:twoCellAnchor>
  <xdr:twoCellAnchor editAs="oneCell">
    <xdr:from>
      <xdr:col>4</xdr:col>
      <xdr:colOff>0</xdr:colOff>
      <xdr:row>392</xdr:row>
      <xdr:rowOff>0</xdr:rowOff>
    </xdr:from>
    <xdr:to>
      <xdr:col>4</xdr:col>
      <xdr:colOff>76835</xdr:colOff>
      <xdr:row>392</xdr:row>
      <xdr:rowOff>338455</xdr:rowOff>
    </xdr:to>
    <xdr:sp macro="" textlink="">
      <xdr:nvSpPr>
        <xdr:cNvPr id="1871" name="Text Box 62"/>
        <xdr:cNvSpPr txBox="1"/>
      </xdr:nvSpPr>
      <xdr:spPr>
        <a:xfrm>
          <a:off x="1447800" y="167087550"/>
          <a:ext cx="76835" cy="643255"/>
        </a:xfrm>
        <a:prstGeom prst="rect">
          <a:avLst/>
        </a:prstGeom>
        <a:noFill/>
        <a:ln w="9525">
          <a:noFill/>
        </a:ln>
      </xdr:spPr>
    </xdr:sp>
    <xdr:clientData/>
  </xdr:twoCellAnchor>
  <xdr:twoCellAnchor editAs="oneCell">
    <xdr:from>
      <xdr:col>4</xdr:col>
      <xdr:colOff>0</xdr:colOff>
      <xdr:row>392</xdr:row>
      <xdr:rowOff>0</xdr:rowOff>
    </xdr:from>
    <xdr:to>
      <xdr:col>4</xdr:col>
      <xdr:colOff>76835</xdr:colOff>
      <xdr:row>392</xdr:row>
      <xdr:rowOff>338455</xdr:rowOff>
    </xdr:to>
    <xdr:sp macro="" textlink="">
      <xdr:nvSpPr>
        <xdr:cNvPr id="1872" name="Text Box 63"/>
        <xdr:cNvSpPr txBox="1"/>
      </xdr:nvSpPr>
      <xdr:spPr>
        <a:xfrm>
          <a:off x="1447800" y="167087550"/>
          <a:ext cx="76835" cy="643255"/>
        </a:xfrm>
        <a:prstGeom prst="rect">
          <a:avLst/>
        </a:prstGeom>
        <a:noFill/>
        <a:ln w="9525">
          <a:noFill/>
        </a:ln>
      </xdr:spPr>
    </xdr:sp>
    <xdr:clientData/>
  </xdr:twoCellAnchor>
  <xdr:twoCellAnchor editAs="oneCell">
    <xdr:from>
      <xdr:col>4</xdr:col>
      <xdr:colOff>0</xdr:colOff>
      <xdr:row>392</xdr:row>
      <xdr:rowOff>0</xdr:rowOff>
    </xdr:from>
    <xdr:to>
      <xdr:col>4</xdr:col>
      <xdr:colOff>76835</xdr:colOff>
      <xdr:row>392</xdr:row>
      <xdr:rowOff>338455</xdr:rowOff>
    </xdr:to>
    <xdr:sp macro="" textlink="">
      <xdr:nvSpPr>
        <xdr:cNvPr id="1873" name="Text Box 64"/>
        <xdr:cNvSpPr txBox="1"/>
      </xdr:nvSpPr>
      <xdr:spPr>
        <a:xfrm>
          <a:off x="1447800" y="167087550"/>
          <a:ext cx="76835" cy="643255"/>
        </a:xfrm>
        <a:prstGeom prst="rect">
          <a:avLst/>
        </a:prstGeom>
        <a:noFill/>
        <a:ln w="9525">
          <a:noFill/>
        </a:ln>
      </xdr:spPr>
    </xdr:sp>
    <xdr:clientData/>
  </xdr:twoCellAnchor>
  <xdr:twoCellAnchor editAs="oneCell">
    <xdr:from>
      <xdr:col>4</xdr:col>
      <xdr:colOff>0</xdr:colOff>
      <xdr:row>392</xdr:row>
      <xdr:rowOff>0</xdr:rowOff>
    </xdr:from>
    <xdr:to>
      <xdr:col>4</xdr:col>
      <xdr:colOff>76835</xdr:colOff>
      <xdr:row>392</xdr:row>
      <xdr:rowOff>338455</xdr:rowOff>
    </xdr:to>
    <xdr:sp macro="" textlink="">
      <xdr:nvSpPr>
        <xdr:cNvPr id="1874" name="Text Box 65"/>
        <xdr:cNvSpPr txBox="1"/>
      </xdr:nvSpPr>
      <xdr:spPr>
        <a:xfrm>
          <a:off x="1447800" y="167087550"/>
          <a:ext cx="76835" cy="643255"/>
        </a:xfrm>
        <a:prstGeom prst="rect">
          <a:avLst/>
        </a:prstGeom>
        <a:noFill/>
        <a:ln w="9525">
          <a:noFill/>
        </a:ln>
      </xdr:spPr>
    </xdr:sp>
    <xdr:clientData/>
  </xdr:twoCellAnchor>
  <xdr:twoCellAnchor editAs="oneCell">
    <xdr:from>
      <xdr:col>7</xdr:col>
      <xdr:colOff>0</xdr:colOff>
      <xdr:row>392</xdr:row>
      <xdr:rowOff>0</xdr:rowOff>
    </xdr:from>
    <xdr:to>
      <xdr:col>7</xdr:col>
      <xdr:colOff>76200</xdr:colOff>
      <xdr:row>392</xdr:row>
      <xdr:rowOff>338455</xdr:rowOff>
    </xdr:to>
    <xdr:sp macro="" textlink="">
      <xdr:nvSpPr>
        <xdr:cNvPr id="1875" name="Text Box 19"/>
        <xdr:cNvSpPr txBox="1"/>
      </xdr:nvSpPr>
      <xdr:spPr>
        <a:xfrm>
          <a:off x="3171825" y="167087550"/>
          <a:ext cx="76200" cy="643255"/>
        </a:xfrm>
        <a:prstGeom prst="rect">
          <a:avLst/>
        </a:prstGeom>
        <a:noFill/>
        <a:ln w="9525">
          <a:noFill/>
        </a:ln>
      </xdr:spPr>
    </xdr:sp>
    <xdr:clientData/>
  </xdr:twoCellAnchor>
  <xdr:twoCellAnchor editAs="oneCell">
    <xdr:from>
      <xdr:col>7</xdr:col>
      <xdr:colOff>0</xdr:colOff>
      <xdr:row>392</xdr:row>
      <xdr:rowOff>0</xdr:rowOff>
    </xdr:from>
    <xdr:to>
      <xdr:col>7</xdr:col>
      <xdr:colOff>76200</xdr:colOff>
      <xdr:row>392</xdr:row>
      <xdr:rowOff>338455</xdr:rowOff>
    </xdr:to>
    <xdr:sp macro="" textlink="">
      <xdr:nvSpPr>
        <xdr:cNvPr id="1876" name="Text Box 20"/>
        <xdr:cNvSpPr txBox="1"/>
      </xdr:nvSpPr>
      <xdr:spPr>
        <a:xfrm>
          <a:off x="3171825" y="167087550"/>
          <a:ext cx="76200" cy="643255"/>
        </a:xfrm>
        <a:prstGeom prst="rect">
          <a:avLst/>
        </a:prstGeom>
        <a:noFill/>
        <a:ln w="9525">
          <a:noFill/>
        </a:ln>
      </xdr:spPr>
    </xdr:sp>
    <xdr:clientData/>
  </xdr:twoCellAnchor>
  <xdr:twoCellAnchor editAs="oneCell">
    <xdr:from>
      <xdr:col>7</xdr:col>
      <xdr:colOff>0</xdr:colOff>
      <xdr:row>392</xdr:row>
      <xdr:rowOff>0</xdr:rowOff>
    </xdr:from>
    <xdr:to>
      <xdr:col>7</xdr:col>
      <xdr:colOff>76200</xdr:colOff>
      <xdr:row>392</xdr:row>
      <xdr:rowOff>338455</xdr:rowOff>
    </xdr:to>
    <xdr:sp macro="" textlink="">
      <xdr:nvSpPr>
        <xdr:cNvPr id="1877" name="Text Box 21"/>
        <xdr:cNvSpPr txBox="1"/>
      </xdr:nvSpPr>
      <xdr:spPr>
        <a:xfrm>
          <a:off x="3171825" y="167087550"/>
          <a:ext cx="76200" cy="643255"/>
        </a:xfrm>
        <a:prstGeom prst="rect">
          <a:avLst/>
        </a:prstGeom>
        <a:noFill/>
        <a:ln w="9525">
          <a:noFill/>
        </a:ln>
      </xdr:spPr>
    </xdr:sp>
    <xdr:clientData/>
  </xdr:twoCellAnchor>
  <xdr:twoCellAnchor editAs="oneCell">
    <xdr:from>
      <xdr:col>7</xdr:col>
      <xdr:colOff>0</xdr:colOff>
      <xdr:row>392</xdr:row>
      <xdr:rowOff>0</xdr:rowOff>
    </xdr:from>
    <xdr:to>
      <xdr:col>7</xdr:col>
      <xdr:colOff>76200</xdr:colOff>
      <xdr:row>392</xdr:row>
      <xdr:rowOff>338455</xdr:rowOff>
    </xdr:to>
    <xdr:sp macro="" textlink="">
      <xdr:nvSpPr>
        <xdr:cNvPr id="1878" name="Text Box 22"/>
        <xdr:cNvSpPr txBox="1"/>
      </xdr:nvSpPr>
      <xdr:spPr>
        <a:xfrm>
          <a:off x="3171825" y="167087550"/>
          <a:ext cx="76200" cy="643255"/>
        </a:xfrm>
        <a:prstGeom prst="rect">
          <a:avLst/>
        </a:prstGeom>
        <a:noFill/>
        <a:ln w="9525">
          <a:noFill/>
        </a:ln>
      </xdr:spPr>
    </xdr:sp>
    <xdr:clientData/>
  </xdr:twoCellAnchor>
  <xdr:twoCellAnchor editAs="oneCell">
    <xdr:from>
      <xdr:col>7</xdr:col>
      <xdr:colOff>0</xdr:colOff>
      <xdr:row>392</xdr:row>
      <xdr:rowOff>0</xdr:rowOff>
    </xdr:from>
    <xdr:to>
      <xdr:col>7</xdr:col>
      <xdr:colOff>76200</xdr:colOff>
      <xdr:row>392</xdr:row>
      <xdr:rowOff>338455</xdr:rowOff>
    </xdr:to>
    <xdr:sp macro="" textlink="">
      <xdr:nvSpPr>
        <xdr:cNvPr id="1879" name="Text Box 23"/>
        <xdr:cNvSpPr txBox="1"/>
      </xdr:nvSpPr>
      <xdr:spPr>
        <a:xfrm>
          <a:off x="3171825" y="167087550"/>
          <a:ext cx="76200" cy="643255"/>
        </a:xfrm>
        <a:prstGeom prst="rect">
          <a:avLst/>
        </a:prstGeom>
        <a:noFill/>
        <a:ln w="9525">
          <a:noFill/>
        </a:ln>
      </xdr:spPr>
    </xdr:sp>
    <xdr:clientData/>
  </xdr:twoCellAnchor>
  <xdr:twoCellAnchor editAs="oneCell">
    <xdr:from>
      <xdr:col>7</xdr:col>
      <xdr:colOff>0</xdr:colOff>
      <xdr:row>392</xdr:row>
      <xdr:rowOff>0</xdr:rowOff>
    </xdr:from>
    <xdr:to>
      <xdr:col>7</xdr:col>
      <xdr:colOff>76200</xdr:colOff>
      <xdr:row>392</xdr:row>
      <xdr:rowOff>338455</xdr:rowOff>
    </xdr:to>
    <xdr:sp macro="" textlink="">
      <xdr:nvSpPr>
        <xdr:cNvPr id="1880" name="Text Box 24"/>
        <xdr:cNvSpPr txBox="1"/>
      </xdr:nvSpPr>
      <xdr:spPr>
        <a:xfrm>
          <a:off x="3171825" y="167087550"/>
          <a:ext cx="76200" cy="643255"/>
        </a:xfrm>
        <a:prstGeom prst="rect">
          <a:avLst/>
        </a:prstGeom>
        <a:noFill/>
        <a:ln w="9525">
          <a:noFill/>
        </a:ln>
      </xdr:spPr>
    </xdr:sp>
    <xdr:clientData/>
  </xdr:twoCellAnchor>
  <xdr:twoCellAnchor editAs="oneCell">
    <xdr:from>
      <xdr:col>7</xdr:col>
      <xdr:colOff>0</xdr:colOff>
      <xdr:row>392</xdr:row>
      <xdr:rowOff>0</xdr:rowOff>
    </xdr:from>
    <xdr:to>
      <xdr:col>7</xdr:col>
      <xdr:colOff>76200</xdr:colOff>
      <xdr:row>392</xdr:row>
      <xdr:rowOff>338455</xdr:rowOff>
    </xdr:to>
    <xdr:sp macro="" textlink="">
      <xdr:nvSpPr>
        <xdr:cNvPr id="1881" name="Text Box 61"/>
        <xdr:cNvSpPr txBox="1"/>
      </xdr:nvSpPr>
      <xdr:spPr>
        <a:xfrm>
          <a:off x="3171825" y="167087550"/>
          <a:ext cx="76200" cy="643255"/>
        </a:xfrm>
        <a:prstGeom prst="rect">
          <a:avLst/>
        </a:prstGeom>
        <a:noFill/>
        <a:ln w="9525">
          <a:noFill/>
        </a:ln>
      </xdr:spPr>
    </xdr:sp>
    <xdr:clientData/>
  </xdr:twoCellAnchor>
  <xdr:twoCellAnchor editAs="oneCell">
    <xdr:from>
      <xdr:col>7</xdr:col>
      <xdr:colOff>0</xdr:colOff>
      <xdr:row>392</xdr:row>
      <xdr:rowOff>0</xdr:rowOff>
    </xdr:from>
    <xdr:to>
      <xdr:col>7</xdr:col>
      <xdr:colOff>76200</xdr:colOff>
      <xdr:row>392</xdr:row>
      <xdr:rowOff>338455</xdr:rowOff>
    </xdr:to>
    <xdr:sp macro="" textlink="">
      <xdr:nvSpPr>
        <xdr:cNvPr id="1882" name="Text Box 62"/>
        <xdr:cNvSpPr txBox="1"/>
      </xdr:nvSpPr>
      <xdr:spPr>
        <a:xfrm>
          <a:off x="3171825" y="167087550"/>
          <a:ext cx="76200" cy="643255"/>
        </a:xfrm>
        <a:prstGeom prst="rect">
          <a:avLst/>
        </a:prstGeom>
        <a:noFill/>
        <a:ln w="9525">
          <a:noFill/>
        </a:ln>
      </xdr:spPr>
    </xdr:sp>
    <xdr:clientData/>
  </xdr:twoCellAnchor>
  <xdr:twoCellAnchor editAs="oneCell">
    <xdr:from>
      <xdr:col>7</xdr:col>
      <xdr:colOff>0</xdr:colOff>
      <xdr:row>392</xdr:row>
      <xdr:rowOff>0</xdr:rowOff>
    </xdr:from>
    <xdr:to>
      <xdr:col>7</xdr:col>
      <xdr:colOff>76200</xdr:colOff>
      <xdr:row>392</xdr:row>
      <xdr:rowOff>338455</xdr:rowOff>
    </xdr:to>
    <xdr:sp macro="" textlink="">
      <xdr:nvSpPr>
        <xdr:cNvPr id="1883" name="Text Box 63"/>
        <xdr:cNvSpPr txBox="1"/>
      </xdr:nvSpPr>
      <xdr:spPr>
        <a:xfrm>
          <a:off x="3171825" y="167087550"/>
          <a:ext cx="76200" cy="643255"/>
        </a:xfrm>
        <a:prstGeom prst="rect">
          <a:avLst/>
        </a:prstGeom>
        <a:noFill/>
        <a:ln w="9525">
          <a:noFill/>
        </a:ln>
      </xdr:spPr>
    </xdr:sp>
    <xdr:clientData/>
  </xdr:twoCellAnchor>
  <xdr:twoCellAnchor editAs="oneCell">
    <xdr:from>
      <xdr:col>7</xdr:col>
      <xdr:colOff>0</xdr:colOff>
      <xdr:row>392</xdr:row>
      <xdr:rowOff>0</xdr:rowOff>
    </xdr:from>
    <xdr:to>
      <xdr:col>7</xdr:col>
      <xdr:colOff>76200</xdr:colOff>
      <xdr:row>392</xdr:row>
      <xdr:rowOff>338455</xdr:rowOff>
    </xdr:to>
    <xdr:sp macro="" textlink="">
      <xdr:nvSpPr>
        <xdr:cNvPr id="1884" name="Text Box 64"/>
        <xdr:cNvSpPr txBox="1"/>
      </xdr:nvSpPr>
      <xdr:spPr>
        <a:xfrm>
          <a:off x="3171825" y="167087550"/>
          <a:ext cx="76200" cy="643255"/>
        </a:xfrm>
        <a:prstGeom prst="rect">
          <a:avLst/>
        </a:prstGeom>
        <a:noFill/>
        <a:ln w="9525">
          <a:noFill/>
        </a:ln>
      </xdr:spPr>
    </xdr:sp>
    <xdr:clientData/>
  </xdr:twoCellAnchor>
  <xdr:twoCellAnchor editAs="oneCell">
    <xdr:from>
      <xdr:col>7</xdr:col>
      <xdr:colOff>0</xdr:colOff>
      <xdr:row>392</xdr:row>
      <xdr:rowOff>0</xdr:rowOff>
    </xdr:from>
    <xdr:to>
      <xdr:col>7</xdr:col>
      <xdr:colOff>76200</xdr:colOff>
      <xdr:row>392</xdr:row>
      <xdr:rowOff>338455</xdr:rowOff>
    </xdr:to>
    <xdr:sp macro="" textlink="">
      <xdr:nvSpPr>
        <xdr:cNvPr id="1885" name="Text Box 65"/>
        <xdr:cNvSpPr txBox="1"/>
      </xdr:nvSpPr>
      <xdr:spPr>
        <a:xfrm>
          <a:off x="3171825" y="167087550"/>
          <a:ext cx="76200" cy="643255"/>
        </a:xfrm>
        <a:prstGeom prst="rect">
          <a:avLst/>
        </a:prstGeom>
        <a:noFill/>
        <a:ln w="9525">
          <a:noFill/>
        </a:ln>
      </xdr:spPr>
    </xdr:sp>
    <xdr:clientData/>
  </xdr:twoCellAnchor>
  <xdr:twoCellAnchor editAs="oneCell">
    <xdr:from>
      <xdr:col>7</xdr:col>
      <xdr:colOff>0</xdr:colOff>
      <xdr:row>392</xdr:row>
      <xdr:rowOff>0</xdr:rowOff>
    </xdr:from>
    <xdr:to>
      <xdr:col>7</xdr:col>
      <xdr:colOff>76200</xdr:colOff>
      <xdr:row>392</xdr:row>
      <xdr:rowOff>338455</xdr:rowOff>
    </xdr:to>
    <xdr:sp macro="" textlink="">
      <xdr:nvSpPr>
        <xdr:cNvPr id="1886" name="Text Box 66"/>
        <xdr:cNvSpPr txBox="1"/>
      </xdr:nvSpPr>
      <xdr:spPr>
        <a:xfrm>
          <a:off x="3171825" y="167087550"/>
          <a:ext cx="76200" cy="643255"/>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88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888" name="Text Box 66"/>
        <xdr:cNvSpPr txBox="1"/>
      </xdr:nvSpPr>
      <xdr:spPr>
        <a:xfrm>
          <a:off x="12325350" y="167087550"/>
          <a:ext cx="686435" cy="623570"/>
        </a:xfrm>
        <a:prstGeom prst="rect">
          <a:avLst/>
        </a:prstGeom>
        <a:noFill/>
        <a:ln w="9525">
          <a:noFill/>
        </a:ln>
      </xdr:spPr>
    </xdr:sp>
    <xdr:clientData/>
  </xdr:twoCellAnchor>
  <xdr:twoCellAnchor editAs="oneCell">
    <xdr:from>
      <xdr:col>4</xdr:col>
      <xdr:colOff>0</xdr:colOff>
      <xdr:row>392</xdr:row>
      <xdr:rowOff>0</xdr:rowOff>
    </xdr:from>
    <xdr:to>
      <xdr:col>4</xdr:col>
      <xdr:colOff>76835</xdr:colOff>
      <xdr:row>392</xdr:row>
      <xdr:rowOff>338455</xdr:rowOff>
    </xdr:to>
    <xdr:sp macro="" textlink="">
      <xdr:nvSpPr>
        <xdr:cNvPr id="1889" name="Text Box 19"/>
        <xdr:cNvSpPr txBox="1"/>
      </xdr:nvSpPr>
      <xdr:spPr>
        <a:xfrm>
          <a:off x="1447800" y="167087550"/>
          <a:ext cx="76835" cy="643255"/>
        </a:xfrm>
        <a:prstGeom prst="rect">
          <a:avLst/>
        </a:prstGeom>
        <a:noFill/>
        <a:ln w="9525">
          <a:noFill/>
        </a:ln>
      </xdr:spPr>
    </xdr:sp>
    <xdr:clientData/>
  </xdr:twoCellAnchor>
  <xdr:twoCellAnchor editAs="oneCell">
    <xdr:from>
      <xdr:col>4</xdr:col>
      <xdr:colOff>0</xdr:colOff>
      <xdr:row>392</xdr:row>
      <xdr:rowOff>0</xdr:rowOff>
    </xdr:from>
    <xdr:to>
      <xdr:col>4</xdr:col>
      <xdr:colOff>76835</xdr:colOff>
      <xdr:row>392</xdr:row>
      <xdr:rowOff>338455</xdr:rowOff>
    </xdr:to>
    <xdr:sp macro="" textlink="">
      <xdr:nvSpPr>
        <xdr:cNvPr id="1890" name="Text Box 20"/>
        <xdr:cNvSpPr txBox="1"/>
      </xdr:nvSpPr>
      <xdr:spPr>
        <a:xfrm>
          <a:off x="1447800" y="167087550"/>
          <a:ext cx="76835" cy="643255"/>
        </a:xfrm>
        <a:prstGeom prst="rect">
          <a:avLst/>
        </a:prstGeom>
        <a:noFill/>
        <a:ln w="9525">
          <a:noFill/>
        </a:ln>
      </xdr:spPr>
    </xdr:sp>
    <xdr:clientData/>
  </xdr:twoCellAnchor>
  <xdr:twoCellAnchor editAs="oneCell">
    <xdr:from>
      <xdr:col>4</xdr:col>
      <xdr:colOff>0</xdr:colOff>
      <xdr:row>392</xdr:row>
      <xdr:rowOff>0</xdr:rowOff>
    </xdr:from>
    <xdr:to>
      <xdr:col>4</xdr:col>
      <xdr:colOff>76835</xdr:colOff>
      <xdr:row>392</xdr:row>
      <xdr:rowOff>338455</xdr:rowOff>
    </xdr:to>
    <xdr:sp macro="" textlink="">
      <xdr:nvSpPr>
        <xdr:cNvPr id="1891" name="Text Box 21"/>
        <xdr:cNvSpPr txBox="1"/>
      </xdr:nvSpPr>
      <xdr:spPr>
        <a:xfrm>
          <a:off x="1447800" y="167087550"/>
          <a:ext cx="76835" cy="643255"/>
        </a:xfrm>
        <a:prstGeom prst="rect">
          <a:avLst/>
        </a:prstGeom>
        <a:noFill/>
        <a:ln w="9525">
          <a:noFill/>
        </a:ln>
      </xdr:spPr>
    </xdr:sp>
    <xdr:clientData/>
  </xdr:twoCellAnchor>
  <xdr:twoCellAnchor editAs="oneCell">
    <xdr:from>
      <xdr:col>4</xdr:col>
      <xdr:colOff>0</xdr:colOff>
      <xdr:row>392</xdr:row>
      <xdr:rowOff>0</xdr:rowOff>
    </xdr:from>
    <xdr:to>
      <xdr:col>4</xdr:col>
      <xdr:colOff>76835</xdr:colOff>
      <xdr:row>392</xdr:row>
      <xdr:rowOff>338455</xdr:rowOff>
    </xdr:to>
    <xdr:sp macro="" textlink="">
      <xdr:nvSpPr>
        <xdr:cNvPr id="1892" name="Text Box 22"/>
        <xdr:cNvSpPr txBox="1"/>
      </xdr:nvSpPr>
      <xdr:spPr>
        <a:xfrm>
          <a:off x="1447800" y="167087550"/>
          <a:ext cx="76835" cy="643255"/>
        </a:xfrm>
        <a:prstGeom prst="rect">
          <a:avLst/>
        </a:prstGeom>
        <a:noFill/>
        <a:ln w="9525">
          <a:noFill/>
        </a:ln>
      </xdr:spPr>
    </xdr:sp>
    <xdr:clientData/>
  </xdr:twoCellAnchor>
  <xdr:twoCellAnchor editAs="oneCell">
    <xdr:from>
      <xdr:col>4</xdr:col>
      <xdr:colOff>0</xdr:colOff>
      <xdr:row>392</xdr:row>
      <xdr:rowOff>0</xdr:rowOff>
    </xdr:from>
    <xdr:to>
      <xdr:col>4</xdr:col>
      <xdr:colOff>76835</xdr:colOff>
      <xdr:row>392</xdr:row>
      <xdr:rowOff>338455</xdr:rowOff>
    </xdr:to>
    <xdr:sp macro="" textlink="">
      <xdr:nvSpPr>
        <xdr:cNvPr id="1893" name="Text Box 23"/>
        <xdr:cNvSpPr txBox="1"/>
      </xdr:nvSpPr>
      <xdr:spPr>
        <a:xfrm>
          <a:off x="1447800" y="167087550"/>
          <a:ext cx="76835" cy="643255"/>
        </a:xfrm>
        <a:prstGeom prst="rect">
          <a:avLst/>
        </a:prstGeom>
        <a:noFill/>
        <a:ln w="9525">
          <a:noFill/>
        </a:ln>
      </xdr:spPr>
    </xdr:sp>
    <xdr:clientData/>
  </xdr:twoCellAnchor>
  <xdr:twoCellAnchor editAs="oneCell">
    <xdr:from>
      <xdr:col>4</xdr:col>
      <xdr:colOff>0</xdr:colOff>
      <xdr:row>392</xdr:row>
      <xdr:rowOff>0</xdr:rowOff>
    </xdr:from>
    <xdr:to>
      <xdr:col>4</xdr:col>
      <xdr:colOff>76835</xdr:colOff>
      <xdr:row>392</xdr:row>
      <xdr:rowOff>338455</xdr:rowOff>
    </xdr:to>
    <xdr:sp macro="" textlink="">
      <xdr:nvSpPr>
        <xdr:cNvPr id="1894" name="Text Box 24"/>
        <xdr:cNvSpPr txBox="1"/>
      </xdr:nvSpPr>
      <xdr:spPr>
        <a:xfrm>
          <a:off x="1447800" y="167087550"/>
          <a:ext cx="76835" cy="643255"/>
        </a:xfrm>
        <a:prstGeom prst="rect">
          <a:avLst/>
        </a:prstGeom>
        <a:noFill/>
        <a:ln w="9525">
          <a:noFill/>
        </a:ln>
      </xdr:spPr>
    </xdr:sp>
    <xdr:clientData/>
  </xdr:twoCellAnchor>
  <xdr:twoCellAnchor editAs="oneCell">
    <xdr:from>
      <xdr:col>4</xdr:col>
      <xdr:colOff>0</xdr:colOff>
      <xdr:row>392</xdr:row>
      <xdr:rowOff>0</xdr:rowOff>
    </xdr:from>
    <xdr:to>
      <xdr:col>4</xdr:col>
      <xdr:colOff>76835</xdr:colOff>
      <xdr:row>392</xdr:row>
      <xdr:rowOff>338455</xdr:rowOff>
    </xdr:to>
    <xdr:sp macro="" textlink="">
      <xdr:nvSpPr>
        <xdr:cNvPr id="1895" name="Text Box 61"/>
        <xdr:cNvSpPr txBox="1"/>
      </xdr:nvSpPr>
      <xdr:spPr>
        <a:xfrm>
          <a:off x="1447800" y="167087550"/>
          <a:ext cx="76835" cy="643255"/>
        </a:xfrm>
        <a:prstGeom prst="rect">
          <a:avLst/>
        </a:prstGeom>
        <a:noFill/>
        <a:ln w="9525">
          <a:noFill/>
        </a:ln>
      </xdr:spPr>
    </xdr:sp>
    <xdr:clientData/>
  </xdr:twoCellAnchor>
  <xdr:twoCellAnchor editAs="oneCell">
    <xdr:from>
      <xdr:col>4</xdr:col>
      <xdr:colOff>0</xdr:colOff>
      <xdr:row>392</xdr:row>
      <xdr:rowOff>0</xdr:rowOff>
    </xdr:from>
    <xdr:to>
      <xdr:col>4</xdr:col>
      <xdr:colOff>76835</xdr:colOff>
      <xdr:row>392</xdr:row>
      <xdr:rowOff>338455</xdr:rowOff>
    </xdr:to>
    <xdr:sp macro="" textlink="">
      <xdr:nvSpPr>
        <xdr:cNvPr id="1896" name="Text Box 62"/>
        <xdr:cNvSpPr txBox="1"/>
      </xdr:nvSpPr>
      <xdr:spPr>
        <a:xfrm>
          <a:off x="1447800" y="167087550"/>
          <a:ext cx="76835" cy="643255"/>
        </a:xfrm>
        <a:prstGeom prst="rect">
          <a:avLst/>
        </a:prstGeom>
        <a:noFill/>
        <a:ln w="9525">
          <a:noFill/>
        </a:ln>
      </xdr:spPr>
    </xdr:sp>
    <xdr:clientData/>
  </xdr:twoCellAnchor>
  <xdr:twoCellAnchor editAs="oneCell">
    <xdr:from>
      <xdr:col>4</xdr:col>
      <xdr:colOff>0</xdr:colOff>
      <xdr:row>392</xdr:row>
      <xdr:rowOff>0</xdr:rowOff>
    </xdr:from>
    <xdr:to>
      <xdr:col>4</xdr:col>
      <xdr:colOff>76835</xdr:colOff>
      <xdr:row>392</xdr:row>
      <xdr:rowOff>338455</xdr:rowOff>
    </xdr:to>
    <xdr:sp macro="" textlink="">
      <xdr:nvSpPr>
        <xdr:cNvPr id="1897" name="Text Box 63"/>
        <xdr:cNvSpPr txBox="1"/>
      </xdr:nvSpPr>
      <xdr:spPr>
        <a:xfrm>
          <a:off x="1447800" y="167087550"/>
          <a:ext cx="76835" cy="643255"/>
        </a:xfrm>
        <a:prstGeom prst="rect">
          <a:avLst/>
        </a:prstGeom>
        <a:noFill/>
        <a:ln w="9525">
          <a:noFill/>
        </a:ln>
      </xdr:spPr>
    </xdr:sp>
    <xdr:clientData/>
  </xdr:twoCellAnchor>
  <xdr:twoCellAnchor editAs="oneCell">
    <xdr:from>
      <xdr:col>4</xdr:col>
      <xdr:colOff>0</xdr:colOff>
      <xdr:row>392</xdr:row>
      <xdr:rowOff>0</xdr:rowOff>
    </xdr:from>
    <xdr:to>
      <xdr:col>4</xdr:col>
      <xdr:colOff>76835</xdr:colOff>
      <xdr:row>392</xdr:row>
      <xdr:rowOff>338455</xdr:rowOff>
    </xdr:to>
    <xdr:sp macro="" textlink="">
      <xdr:nvSpPr>
        <xdr:cNvPr id="1898" name="Text Box 64"/>
        <xdr:cNvSpPr txBox="1"/>
      </xdr:nvSpPr>
      <xdr:spPr>
        <a:xfrm>
          <a:off x="1447800" y="167087550"/>
          <a:ext cx="76835" cy="643255"/>
        </a:xfrm>
        <a:prstGeom prst="rect">
          <a:avLst/>
        </a:prstGeom>
        <a:noFill/>
        <a:ln w="9525">
          <a:noFill/>
        </a:ln>
      </xdr:spPr>
    </xdr:sp>
    <xdr:clientData/>
  </xdr:twoCellAnchor>
  <xdr:twoCellAnchor editAs="oneCell">
    <xdr:from>
      <xdr:col>4</xdr:col>
      <xdr:colOff>0</xdr:colOff>
      <xdr:row>392</xdr:row>
      <xdr:rowOff>0</xdr:rowOff>
    </xdr:from>
    <xdr:to>
      <xdr:col>4</xdr:col>
      <xdr:colOff>76835</xdr:colOff>
      <xdr:row>392</xdr:row>
      <xdr:rowOff>338455</xdr:rowOff>
    </xdr:to>
    <xdr:sp macro="" textlink="">
      <xdr:nvSpPr>
        <xdr:cNvPr id="1899" name="Text Box 65"/>
        <xdr:cNvSpPr txBox="1"/>
      </xdr:nvSpPr>
      <xdr:spPr>
        <a:xfrm>
          <a:off x="1447800" y="167087550"/>
          <a:ext cx="76835" cy="643255"/>
        </a:xfrm>
        <a:prstGeom prst="rect">
          <a:avLst/>
        </a:prstGeom>
        <a:noFill/>
        <a:ln w="9525">
          <a:noFill/>
        </a:ln>
      </xdr:spPr>
    </xdr:sp>
    <xdr:clientData/>
  </xdr:twoCellAnchor>
  <xdr:twoCellAnchor editAs="oneCell">
    <xdr:from>
      <xdr:col>7</xdr:col>
      <xdr:colOff>0</xdr:colOff>
      <xdr:row>392</xdr:row>
      <xdr:rowOff>0</xdr:rowOff>
    </xdr:from>
    <xdr:to>
      <xdr:col>7</xdr:col>
      <xdr:colOff>76200</xdr:colOff>
      <xdr:row>392</xdr:row>
      <xdr:rowOff>338455</xdr:rowOff>
    </xdr:to>
    <xdr:sp macro="" textlink="">
      <xdr:nvSpPr>
        <xdr:cNvPr id="1900" name="Text Box 19"/>
        <xdr:cNvSpPr txBox="1"/>
      </xdr:nvSpPr>
      <xdr:spPr>
        <a:xfrm>
          <a:off x="3171825" y="167087550"/>
          <a:ext cx="76200" cy="643255"/>
        </a:xfrm>
        <a:prstGeom prst="rect">
          <a:avLst/>
        </a:prstGeom>
        <a:noFill/>
        <a:ln w="9525">
          <a:noFill/>
        </a:ln>
      </xdr:spPr>
    </xdr:sp>
    <xdr:clientData/>
  </xdr:twoCellAnchor>
  <xdr:twoCellAnchor editAs="oneCell">
    <xdr:from>
      <xdr:col>7</xdr:col>
      <xdr:colOff>0</xdr:colOff>
      <xdr:row>392</xdr:row>
      <xdr:rowOff>0</xdr:rowOff>
    </xdr:from>
    <xdr:to>
      <xdr:col>7</xdr:col>
      <xdr:colOff>76200</xdr:colOff>
      <xdr:row>392</xdr:row>
      <xdr:rowOff>338455</xdr:rowOff>
    </xdr:to>
    <xdr:sp macro="" textlink="">
      <xdr:nvSpPr>
        <xdr:cNvPr id="1901" name="Text Box 20"/>
        <xdr:cNvSpPr txBox="1"/>
      </xdr:nvSpPr>
      <xdr:spPr>
        <a:xfrm>
          <a:off x="3171825" y="167087550"/>
          <a:ext cx="76200" cy="643255"/>
        </a:xfrm>
        <a:prstGeom prst="rect">
          <a:avLst/>
        </a:prstGeom>
        <a:noFill/>
        <a:ln w="9525">
          <a:noFill/>
        </a:ln>
      </xdr:spPr>
    </xdr:sp>
    <xdr:clientData/>
  </xdr:twoCellAnchor>
  <xdr:twoCellAnchor editAs="oneCell">
    <xdr:from>
      <xdr:col>7</xdr:col>
      <xdr:colOff>0</xdr:colOff>
      <xdr:row>392</xdr:row>
      <xdr:rowOff>0</xdr:rowOff>
    </xdr:from>
    <xdr:to>
      <xdr:col>7</xdr:col>
      <xdr:colOff>76200</xdr:colOff>
      <xdr:row>392</xdr:row>
      <xdr:rowOff>338455</xdr:rowOff>
    </xdr:to>
    <xdr:sp macro="" textlink="">
      <xdr:nvSpPr>
        <xdr:cNvPr id="1902" name="Text Box 21"/>
        <xdr:cNvSpPr txBox="1"/>
      </xdr:nvSpPr>
      <xdr:spPr>
        <a:xfrm>
          <a:off x="3171825" y="167087550"/>
          <a:ext cx="76200" cy="643255"/>
        </a:xfrm>
        <a:prstGeom prst="rect">
          <a:avLst/>
        </a:prstGeom>
        <a:noFill/>
        <a:ln w="9525">
          <a:noFill/>
        </a:ln>
      </xdr:spPr>
    </xdr:sp>
    <xdr:clientData/>
  </xdr:twoCellAnchor>
  <xdr:twoCellAnchor editAs="oneCell">
    <xdr:from>
      <xdr:col>7</xdr:col>
      <xdr:colOff>0</xdr:colOff>
      <xdr:row>392</xdr:row>
      <xdr:rowOff>0</xdr:rowOff>
    </xdr:from>
    <xdr:to>
      <xdr:col>7</xdr:col>
      <xdr:colOff>76200</xdr:colOff>
      <xdr:row>392</xdr:row>
      <xdr:rowOff>338455</xdr:rowOff>
    </xdr:to>
    <xdr:sp macro="" textlink="">
      <xdr:nvSpPr>
        <xdr:cNvPr id="1903" name="Text Box 22"/>
        <xdr:cNvSpPr txBox="1"/>
      </xdr:nvSpPr>
      <xdr:spPr>
        <a:xfrm>
          <a:off x="3171825" y="167087550"/>
          <a:ext cx="76200" cy="643255"/>
        </a:xfrm>
        <a:prstGeom prst="rect">
          <a:avLst/>
        </a:prstGeom>
        <a:noFill/>
        <a:ln w="9525">
          <a:noFill/>
        </a:ln>
      </xdr:spPr>
    </xdr:sp>
    <xdr:clientData/>
  </xdr:twoCellAnchor>
  <xdr:twoCellAnchor editAs="oneCell">
    <xdr:from>
      <xdr:col>7</xdr:col>
      <xdr:colOff>0</xdr:colOff>
      <xdr:row>392</xdr:row>
      <xdr:rowOff>0</xdr:rowOff>
    </xdr:from>
    <xdr:to>
      <xdr:col>7</xdr:col>
      <xdr:colOff>76200</xdr:colOff>
      <xdr:row>392</xdr:row>
      <xdr:rowOff>338455</xdr:rowOff>
    </xdr:to>
    <xdr:sp macro="" textlink="">
      <xdr:nvSpPr>
        <xdr:cNvPr id="1904" name="Text Box 23"/>
        <xdr:cNvSpPr txBox="1"/>
      </xdr:nvSpPr>
      <xdr:spPr>
        <a:xfrm>
          <a:off x="3171825" y="167087550"/>
          <a:ext cx="76200" cy="643255"/>
        </a:xfrm>
        <a:prstGeom prst="rect">
          <a:avLst/>
        </a:prstGeom>
        <a:noFill/>
        <a:ln w="9525">
          <a:noFill/>
        </a:ln>
      </xdr:spPr>
    </xdr:sp>
    <xdr:clientData/>
  </xdr:twoCellAnchor>
  <xdr:twoCellAnchor editAs="oneCell">
    <xdr:from>
      <xdr:col>7</xdr:col>
      <xdr:colOff>0</xdr:colOff>
      <xdr:row>392</xdr:row>
      <xdr:rowOff>0</xdr:rowOff>
    </xdr:from>
    <xdr:to>
      <xdr:col>7</xdr:col>
      <xdr:colOff>76200</xdr:colOff>
      <xdr:row>392</xdr:row>
      <xdr:rowOff>338455</xdr:rowOff>
    </xdr:to>
    <xdr:sp macro="" textlink="">
      <xdr:nvSpPr>
        <xdr:cNvPr id="1905" name="Text Box 24"/>
        <xdr:cNvSpPr txBox="1"/>
      </xdr:nvSpPr>
      <xdr:spPr>
        <a:xfrm>
          <a:off x="3171825" y="167087550"/>
          <a:ext cx="76200" cy="643255"/>
        </a:xfrm>
        <a:prstGeom prst="rect">
          <a:avLst/>
        </a:prstGeom>
        <a:noFill/>
        <a:ln w="9525">
          <a:noFill/>
        </a:ln>
      </xdr:spPr>
    </xdr:sp>
    <xdr:clientData/>
  </xdr:twoCellAnchor>
  <xdr:twoCellAnchor editAs="oneCell">
    <xdr:from>
      <xdr:col>7</xdr:col>
      <xdr:colOff>0</xdr:colOff>
      <xdr:row>392</xdr:row>
      <xdr:rowOff>0</xdr:rowOff>
    </xdr:from>
    <xdr:to>
      <xdr:col>7</xdr:col>
      <xdr:colOff>76200</xdr:colOff>
      <xdr:row>392</xdr:row>
      <xdr:rowOff>338455</xdr:rowOff>
    </xdr:to>
    <xdr:sp macro="" textlink="">
      <xdr:nvSpPr>
        <xdr:cNvPr id="1906" name="Text Box 61"/>
        <xdr:cNvSpPr txBox="1"/>
      </xdr:nvSpPr>
      <xdr:spPr>
        <a:xfrm>
          <a:off x="3171825" y="167087550"/>
          <a:ext cx="76200" cy="643255"/>
        </a:xfrm>
        <a:prstGeom prst="rect">
          <a:avLst/>
        </a:prstGeom>
        <a:noFill/>
        <a:ln w="9525">
          <a:noFill/>
        </a:ln>
      </xdr:spPr>
    </xdr:sp>
    <xdr:clientData/>
  </xdr:twoCellAnchor>
  <xdr:twoCellAnchor editAs="oneCell">
    <xdr:from>
      <xdr:col>7</xdr:col>
      <xdr:colOff>0</xdr:colOff>
      <xdr:row>392</xdr:row>
      <xdr:rowOff>0</xdr:rowOff>
    </xdr:from>
    <xdr:to>
      <xdr:col>7</xdr:col>
      <xdr:colOff>76200</xdr:colOff>
      <xdr:row>392</xdr:row>
      <xdr:rowOff>338455</xdr:rowOff>
    </xdr:to>
    <xdr:sp macro="" textlink="">
      <xdr:nvSpPr>
        <xdr:cNvPr id="1907" name="Text Box 62"/>
        <xdr:cNvSpPr txBox="1"/>
      </xdr:nvSpPr>
      <xdr:spPr>
        <a:xfrm>
          <a:off x="3171825" y="167087550"/>
          <a:ext cx="76200" cy="643255"/>
        </a:xfrm>
        <a:prstGeom prst="rect">
          <a:avLst/>
        </a:prstGeom>
        <a:noFill/>
        <a:ln w="9525">
          <a:noFill/>
        </a:ln>
      </xdr:spPr>
    </xdr:sp>
    <xdr:clientData/>
  </xdr:twoCellAnchor>
  <xdr:twoCellAnchor editAs="oneCell">
    <xdr:from>
      <xdr:col>7</xdr:col>
      <xdr:colOff>0</xdr:colOff>
      <xdr:row>392</xdr:row>
      <xdr:rowOff>0</xdr:rowOff>
    </xdr:from>
    <xdr:to>
      <xdr:col>7</xdr:col>
      <xdr:colOff>76200</xdr:colOff>
      <xdr:row>392</xdr:row>
      <xdr:rowOff>338455</xdr:rowOff>
    </xdr:to>
    <xdr:sp macro="" textlink="">
      <xdr:nvSpPr>
        <xdr:cNvPr id="1908" name="Text Box 63"/>
        <xdr:cNvSpPr txBox="1"/>
      </xdr:nvSpPr>
      <xdr:spPr>
        <a:xfrm>
          <a:off x="3171825" y="167087550"/>
          <a:ext cx="76200" cy="643255"/>
        </a:xfrm>
        <a:prstGeom prst="rect">
          <a:avLst/>
        </a:prstGeom>
        <a:noFill/>
        <a:ln w="9525">
          <a:noFill/>
        </a:ln>
      </xdr:spPr>
    </xdr:sp>
    <xdr:clientData/>
  </xdr:twoCellAnchor>
  <xdr:twoCellAnchor editAs="oneCell">
    <xdr:from>
      <xdr:col>7</xdr:col>
      <xdr:colOff>0</xdr:colOff>
      <xdr:row>392</xdr:row>
      <xdr:rowOff>0</xdr:rowOff>
    </xdr:from>
    <xdr:to>
      <xdr:col>7</xdr:col>
      <xdr:colOff>76200</xdr:colOff>
      <xdr:row>392</xdr:row>
      <xdr:rowOff>338455</xdr:rowOff>
    </xdr:to>
    <xdr:sp macro="" textlink="">
      <xdr:nvSpPr>
        <xdr:cNvPr id="1909" name="Text Box 64"/>
        <xdr:cNvSpPr txBox="1"/>
      </xdr:nvSpPr>
      <xdr:spPr>
        <a:xfrm>
          <a:off x="3171825" y="167087550"/>
          <a:ext cx="76200" cy="643255"/>
        </a:xfrm>
        <a:prstGeom prst="rect">
          <a:avLst/>
        </a:prstGeom>
        <a:noFill/>
        <a:ln w="9525">
          <a:noFill/>
        </a:ln>
      </xdr:spPr>
    </xdr:sp>
    <xdr:clientData/>
  </xdr:twoCellAnchor>
  <xdr:twoCellAnchor editAs="oneCell">
    <xdr:from>
      <xdr:col>7</xdr:col>
      <xdr:colOff>0</xdr:colOff>
      <xdr:row>392</xdr:row>
      <xdr:rowOff>0</xdr:rowOff>
    </xdr:from>
    <xdr:to>
      <xdr:col>7</xdr:col>
      <xdr:colOff>76200</xdr:colOff>
      <xdr:row>392</xdr:row>
      <xdr:rowOff>338455</xdr:rowOff>
    </xdr:to>
    <xdr:sp macro="" textlink="">
      <xdr:nvSpPr>
        <xdr:cNvPr id="1910" name="Text Box 65"/>
        <xdr:cNvSpPr txBox="1"/>
      </xdr:nvSpPr>
      <xdr:spPr>
        <a:xfrm>
          <a:off x="3171825" y="167087550"/>
          <a:ext cx="76200" cy="643255"/>
        </a:xfrm>
        <a:prstGeom prst="rect">
          <a:avLst/>
        </a:prstGeom>
        <a:noFill/>
        <a:ln w="9525">
          <a:noFill/>
        </a:ln>
      </xdr:spPr>
    </xdr:sp>
    <xdr:clientData/>
  </xdr:twoCellAnchor>
  <xdr:twoCellAnchor editAs="oneCell">
    <xdr:from>
      <xdr:col>7</xdr:col>
      <xdr:colOff>0</xdr:colOff>
      <xdr:row>392</xdr:row>
      <xdr:rowOff>0</xdr:rowOff>
    </xdr:from>
    <xdr:to>
      <xdr:col>7</xdr:col>
      <xdr:colOff>76200</xdr:colOff>
      <xdr:row>392</xdr:row>
      <xdr:rowOff>338455</xdr:rowOff>
    </xdr:to>
    <xdr:sp macro="" textlink="">
      <xdr:nvSpPr>
        <xdr:cNvPr id="1911" name="Text Box 66"/>
        <xdr:cNvSpPr txBox="1"/>
      </xdr:nvSpPr>
      <xdr:spPr>
        <a:xfrm>
          <a:off x="3171825" y="167087550"/>
          <a:ext cx="76200" cy="643255"/>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1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1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1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1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1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1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1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1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2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2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2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2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2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2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2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2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2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2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3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3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3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3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3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3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3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3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3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3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4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4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4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4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4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4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4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4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4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4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5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5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5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5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5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5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5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5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5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5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6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6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6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6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6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6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6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6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6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6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7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7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7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7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7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7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7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7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7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7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8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8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8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8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8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8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8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8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8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8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9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9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9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9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9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9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9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9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9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199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0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0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0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0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0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0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0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0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0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0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1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1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1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1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1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1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1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1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1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1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2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2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2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2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2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2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2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2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2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2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3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3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3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3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3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3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3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3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3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3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4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4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4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4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4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4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4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4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4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4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5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5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5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5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5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5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5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5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5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5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6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6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6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6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6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6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6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6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6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6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7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7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7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7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7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7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7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7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7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7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8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8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8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8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8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8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8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8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8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8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9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9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9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9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9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9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9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9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9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09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0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0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0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0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0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0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0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0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0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0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1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1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1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1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1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1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1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1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1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1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2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2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2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2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2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2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2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2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2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2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3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3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3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3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3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3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3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3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3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3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4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4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4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4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4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4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4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4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4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4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5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5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5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5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5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5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5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5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5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5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6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6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6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6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6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6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6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6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6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6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7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7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7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7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7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7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7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7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7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7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8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8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8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8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8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8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8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8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8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8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9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9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9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9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9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9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9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9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9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19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0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0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0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0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0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0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0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0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0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0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1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1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1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1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1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1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1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1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1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1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2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2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2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2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2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2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2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2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2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2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3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3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3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3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3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3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3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3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3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3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4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4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4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4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4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4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4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4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4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4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5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5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5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5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5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5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5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5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5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5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6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6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6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6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6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6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6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6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6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6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7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7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7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7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7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7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7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7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7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7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8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8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8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8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8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8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8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8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8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8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9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9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9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9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9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9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9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9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9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29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0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0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0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0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0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0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0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0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0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0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1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1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1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1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1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1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1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1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1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1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2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2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2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2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2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2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2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2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2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2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3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3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3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3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3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3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3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3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3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3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4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4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4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4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4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4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4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4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4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4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5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5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5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5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5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5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5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5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5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5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6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6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6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6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6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6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6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6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6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6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7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7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7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7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7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7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7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7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7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7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8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8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8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8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8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8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8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8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8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8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9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9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9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9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9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9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9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9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9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39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0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0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0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0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0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0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0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0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0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0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1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1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1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1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1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1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1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1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1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1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2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2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2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2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2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2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2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2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2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2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3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3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3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3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3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3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3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3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3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3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4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4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4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4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4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4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4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4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4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4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5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5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5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5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5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5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5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5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5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5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6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6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6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6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6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6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6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6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6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6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7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7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7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7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7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7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7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7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7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7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8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8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8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8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8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8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8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8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8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8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9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9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9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9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9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9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9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9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9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49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50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50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50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50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50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50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50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50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50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50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51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51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51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51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51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51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51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51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51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51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52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52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52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52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52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52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52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52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52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52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53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53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53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53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53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535"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536"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537"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538"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539"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540"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541"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542"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543"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544" name="Text Box 66"/>
        <xdr:cNvSpPr txBox="1"/>
      </xdr:nvSpPr>
      <xdr:spPr>
        <a:xfrm>
          <a:off x="12325350" y="167087550"/>
          <a:ext cx="686435" cy="623570"/>
        </a:xfrm>
        <a:prstGeom prst="rect">
          <a:avLst/>
        </a:prstGeom>
        <a:noFill/>
        <a:ln w="9525">
          <a:noFill/>
        </a:ln>
      </xdr:spPr>
    </xdr:sp>
    <xdr:clientData/>
  </xdr:twoCellAnchor>
  <xdr:twoCellAnchor editAs="oneCell">
    <xdr:from>
      <xdr:col>34</xdr:col>
      <xdr:colOff>0</xdr:colOff>
      <xdr:row>392</xdr:row>
      <xdr:rowOff>0</xdr:rowOff>
    </xdr:from>
    <xdr:to>
      <xdr:col>34</xdr:col>
      <xdr:colOff>686435</xdr:colOff>
      <xdr:row>392</xdr:row>
      <xdr:rowOff>347345</xdr:rowOff>
    </xdr:to>
    <xdr:sp macro="" textlink="">
      <xdr:nvSpPr>
        <xdr:cNvPr id="2545" name="Text Box 66"/>
        <xdr:cNvSpPr txBox="1"/>
      </xdr:nvSpPr>
      <xdr:spPr>
        <a:xfrm>
          <a:off x="12325350" y="167087550"/>
          <a:ext cx="686435" cy="623570"/>
        </a:xfrm>
        <a:prstGeom prst="rect">
          <a:avLst/>
        </a:prstGeom>
        <a:noFill/>
        <a:ln w="9525">
          <a:noFill/>
        </a:ln>
      </xdr:spPr>
    </xdr:sp>
    <xdr:clientData/>
  </xdr:twoCellAnchor>
  <xdr:oneCellAnchor>
    <xdr:from>
      <xdr:col>0</xdr:col>
      <xdr:colOff>0</xdr:colOff>
      <xdr:row>1</xdr:row>
      <xdr:rowOff>0</xdr:rowOff>
    </xdr:from>
    <xdr:ext cx="76200" cy="219075"/>
    <xdr:sp macro="" textlink="">
      <xdr:nvSpPr>
        <xdr:cNvPr id="2546" name="Text Box 19"/>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547" name="Text Box 20"/>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548" name="Text Box 21"/>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549" name="Text Box 22"/>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550" name="Text Box 23"/>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551" name="Text Box 24"/>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552" name="Text Box 61"/>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553" name="Text Box 62"/>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554" name="Text Box 63"/>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555" name="Text Box 64"/>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556" name="Text Box 65"/>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557" name="Text Box 66"/>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558" name="Text Box 19"/>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559" name="Text Box 20"/>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560" name="Text Box 21"/>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561" name="Text Box 22"/>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562" name="Text Box 23"/>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563" name="Text Box 24"/>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564" name="Text Box 61"/>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565" name="Text Box 62"/>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566" name="Text Box 63"/>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567" name="Text Box 64"/>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568" name="Text Box 65"/>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569" name="Text Box 66"/>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570" name="Text Box 19"/>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571" name="Text Box 20"/>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572" name="Text Box 21"/>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573" name="Text Box 22"/>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574" name="Text Box 23"/>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575" name="Text Box 24"/>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576" name="Text Box 61"/>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577" name="Text Box 62"/>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578" name="Text Box 63"/>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579" name="Text Box 64"/>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580" name="Text Box 65"/>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581" name="Text Box 66"/>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582" name="Text Box 19"/>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583" name="Text Box 20"/>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584" name="Text Box 21"/>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585" name="Text Box 22"/>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586" name="Text Box 23"/>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587" name="Text Box 24"/>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588" name="Text Box 61"/>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589" name="Text Box 62"/>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590" name="Text Box 63"/>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591" name="Text Box 64"/>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592" name="Text Box 65"/>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593" name="Text Box 66"/>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594" name="Text Box 19"/>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595" name="Text Box 20"/>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596" name="Text Box 21"/>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597" name="Text Box 22"/>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598" name="Text Box 23"/>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599" name="Text Box 24"/>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600" name="Text Box 61"/>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601" name="Text Box 62"/>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602" name="Text Box 63"/>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603" name="Text Box 64"/>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604" name="Text Box 65"/>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605" name="Text Box 66"/>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606" name="Text Box 19"/>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607" name="Text Box 20"/>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608" name="Text Box 21"/>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609" name="Text Box 22"/>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610" name="Text Box 23"/>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611" name="Text Box 24"/>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612" name="Text Box 61"/>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613" name="Text Box 62"/>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614" name="Text Box 63"/>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615" name="Text Box 64"/>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616" name="Text Box 65"/>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617" name="Text Box 66"/>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618" name="Text Box 19"/>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619" name="Text Box 20"/>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620" name="Text Box 21"/>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621" name="Text Box 22"/>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622" name="Text Box 23"/>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623" name="Text Box 24"/>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624" name="Text Box 61"/>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625" name="Text Box 62"/>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626" name="Text Box 63"/>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627" name="Text Box 64"/>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628" name="Text Box 65"/>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629" name="Text Box 66"/>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630" name="Text Box 19"/>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631" name="Text Box 20"/>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632" name="Text Box 21"/>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633" name="Text Box 22"/>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634" name="Text Box 23"/>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635" name="Text Box 24"/>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636" name="Text Box 61"/>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637" name="Text Box 62"/>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638" name="Text Box 63"/>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639" name="Text Box 64"/>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640" name="Text Box 65"/>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219075"/>
    <xdr:sp macro="" textlink="">
      <xdr:nvSpPr>
        <xdr:cNvPr id="2641" name="Text Box 66"/>
        <xdr:cNvSpPr txBox="1">
          <a:spLocks noChangeArrowheads="1"/>
        </xdr:cNvSpPr>
      </xdr:nvSpPr>
      <xdr:spPr>
        <a:xfrm>
          <a:off x="0" y="180975"/>
          <a:ext cx="7620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642" name="Text Box 19"/>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643" name="Text Box 20"/>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644" name="Text Box 21"/>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645" name="Text Box 22"/>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646" name="Text Box 23"/>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647" name="Text Box 24"/>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648" name="Text Box 61"/>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649" name="Text Box 62"/>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650" name="Text Box 63"/>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651" name="Text Box 64"/>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652" name="Text Box 65"/>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653" name="Text Box 66"/>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654" name="Text Box 19"/>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655" name="Text Box 20"/>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656" name="Text Box 21"/>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657" name="Text Box 22"/>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658" name="Text Box 23"/>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659" name="Text Box 24"/>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660" name="Text Box 61"/>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661" name="Text Box 62"/>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662" name="Text Box 63"/>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663" name="Text Box 64"/>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664" name="Text Box 65"/>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0</xdr:col>
      <xdr:colOff>0</xdr:colOff>
      <xdr:row>1</xdr:row>
      <xdr:rowOff>0</xdr:rowOff>
    </xdr:from>
    <xdr:ext cx="76200" cy="628650"/>
    <xdr:sp macro="" textlink="">
      <xdr:nvSpPr>
        <xdr:cNvPr id="2665" name="Text Box 66"/>
        <xdr:cNvSpPr txBox="1">
          <a:spLocks noChangeArrowheads="1"/>
        </xdr:cNvSpPr>
      </xdr:nvSpPr>
      <xdr:spPr>
        <a:xfrm>
          <a:off x="0" y="180975"/>
          <a:ext cx="76200" cy="628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192</xdr:row>
      <xdr:rowOff>0</xdr:rowOff>
    </xdr:from>
    <xdr:ext cx="76200" cy="646339"/>
    <xdr:sp macro="" textlink="">
      <xdr:nvSpPr>
        <xdr:cNvPr id="2666" name="Text Box 19"/>
        <xdr:cNvSpPr txBox="1">
          <a:spLocks noChangeArrowheads="1"/>
        </xdr:cNvSpPr>
      </xdr:nvSpPr>
      <xdr:spPr>
        <a:xfrm>
          <a:off x="1447800" y="830675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192</xdr:row>
      <xdr:rowOff>0</xdr:rowOff>
    </xdr:from>
    <xdr:ext cx="76200" cy="646339"/>
    <xdr:sp macro="" textlink="">
      <xdr:nvSpPr>
        <xdr:cNvPr id="2667" name="Text Box 20"/>
        <xdr:cNvSpPr txBox="1">
          <a:spLocks noChangeArrowheads="1"/>
        </xdr:cNvSpPr>
      </xdr:nvSpPr>
      <xdr:spPr>
        <a:xfrm>
          <a:off x="1447800" y="830675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192</xdr:row>
      <xdr:rowOff>0</xdr:rowOff>
    </xdr:from>
    <xdr:ext cx="76200" cy="646339"/>
    <xdr:sp macro="" textlink="">
      <xdr:nvSpPr>
        <xdr:cNvPr id="2668" name="Text Box 21"/>
        <xdr:cNvSpPr txBox="1">
          <a:spLocks noChangeArrowheads="1"/>
        </xdr:cNvSpPr>
      </xdr:nvSpPr>
      <xdr:spPr>
        <a:xfrm>
          <a:off x="1447800" y="830675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192</xdr:row>
      <xdr:rowOff>0</xdr:rowOff>
    </xdr:from>
    <xdr:ext cx="76200" cy="646339"/>
    <xdr:sp macro="" textlink="">
      <xdr:nvSpPr>
        <xdr:cNvPr id="2669" name="Text Box 22"/>
        <xdr:cNvSpPr txBox="1">
          <a:spLocks noChangeArrowheads="1"/>
        </xdr:cNvSpPr>
      </xdr:nvSpPr>
      <xdr:spPr>
        <a:xfrm>
          <a:off x="1447800" y="830675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192</xdr:row>
      <xdr:rowOff>0</xdr:rowOff>
    </xdr:from>
    <xdr:ext cx="76200" cy="646339"/>
    <xdr:sp macro="" textlink="">
      <xdr:nvSpPr>
        <xdr:cNvPr id="2670" name="Text Box 23"/>
        <xdr:cNvSpPr txBox="1">
          <a:spLocks noChangeArrowheads="1"/>
        </xdr:cNvSpPr>
      </xdr:nvSpPr>
      <xdr:spPr>
        <a:xfrm>
          <a:off x="1447800" y="830675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192</xdr:row>
      <xdr:rowOff>0</xdr:rowOff>
    </xdr:from>
    <xdr:ext cx="76200" cy="646339"/>
    <xdr:sp macro="" textlink="">
      <xdr:nvSpPr>
        <xdr:cNvPr id="2671" name="Text Box 24"/>
        <xdr:cNvSpPr txBox="1">
          <a:spLocks noChangeArrowheads="1"/>
        </xdr:cNvSpPr>
      </xdr:nvSpPr>
      <xdr:spPr>
        <a:xfrm>
          <a:off x="1447800" y="830675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192</xdr:row>
      <xdr:rowOff>0</xdr:rowOff>
    </xdr:from>
    <xdr:ext cx="76200" cy="646339"/>
    <xdr:sp macro="" textlink="">
      <xdr:nvSpPr>
        <xdr:cNvPr id="2672" name="Text Box 61"/>
        <xdr:cNvSpPr txBox="1">
          <a:spLocks noChangeArrowheads="1"/>
        </xdr:cNvSpPr>
      </xdr:nvSpPr>
      <xdr:spPr>
        <a:xfrm>
          <a:off x="1447800" y="830675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192</xdr:row>
      <xdr:rowOff>0</xdr:rowOff>
    </xdr:from>
    <xdr:ext cx="76200" cy="646339"/>
    <xdr:sp macro="" textlink="">
      <xdr:nvSpPr>
        <xdr:cNvPr id="2673" name="Text Box 62"/>
        <xdr:cNvSpPr txBox="1">
          <a:spLocks noChangeArrowheads="1"/>
        </xdr:cNvSpPr>
      </xdr:nvSpPr>
      <xdr:spPr>
        <a:xfrm>
          <a:off x="1447800" y="830675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192</xdr:row>
      <xdr:rowOff>0</xdr:rowOff>
    </xdr:from>
    <xdr:ext cx="76200" cy="646339"/>
    <xdr:sp macro="" textlink="">
      <xdr:nvSpPr>
        <xdr:cNvPr id="2674" name="Text Box 63"/>
        <xdr:cNvSpPr txBox="1">
          <a:spLocks noChangeArrowheads="1"/>
        </xdr:cNvSpPr>
      </xdr:nvSpPr>
      <xdr:spPr>
        <a:xfrm>
          <a:off x="1447800" y="830675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192</xdr:row>
      <xdr:rowOff>0</xdr:rowOff>
    </xdr:from>
    <xdr:ext cx="76200" cy="646339"/>
    <xdr:sp macro="" textlink="">
      <xdr:nvSpPr>
        <xdr:cNvPr id="2675" name="Text Box 64"/>
        <xdr:cNvSpPr txBox="1">
          <a:spLocks noChangeArrowheads="1"/>
        </xdr:cNvSpPr>
      </xdr:nvSpPr>
      <xdr:spPr>
        <a:xfrm>
          <a:off x="1447800" y="830675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192</xdr:row>
      <xdr:rowOff>0</xdr:rowOff>
    </xdr:from>
    <xdr:ext cx="76200" cy="646339"/>
    <xdr:sp macro="" textlink="">
      <xdr:nvSpPr>
        <xdr:cNvPr id="2676" name="Text Box 65"/>
        <xdr:cNvSpPr txBox="1">
          <a:spLocks noChangeArrowheads="1"/>
        </xdr:cNvSpPr>
      </xdr:nvSpPr>
      <xdr:spPr>
        <a:xfrm>
          <a:off x="1447800" y="830675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192</xdr:row>
      <xdr:rowOff>0</xdr:rowOff>
    </xdr:from>
    <xdr:ext cx="76200" cy="646339"/>
    <xdr:sp macro="" textlink="">
      <xdr:nvSpPr>
        <xdr:cNvPr id="2677" name="Text Box 19"/>
        <xdr:cNvSpPr txBox="1">
          <a:spLocks noChangeArrowheads="1"/>
        </xdr:cNvSpPr>
      </xdr:nvSpPr>
      <xdr:spPr>
        <a:xfrm>
          <a:off x="3171825" y="830675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192</xdr:row>
      <xdr:rowOff>0</xdr:rowOff>
    </xdr:from>
    <xdr:ext cx="76200" cy="646339"/>
    <xdr:sp macro="" textlink="">
      <xdr:nvSpPr>
        <xdr:cNvPr id="2678" name="Text Box 20"/>
        <xdr:cNvSpPr txBox="1">
          <a:spLocks noChangeArrowheads="1"/>
        </xdr:cNvSpPr>
      </xdr:nvSpPr>
      <xdr:spPr>
        <a:xfrm>
          <a:off x="3171825" y="830675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192</xdr:row>
      <xdr:rowOff>0</xdr:rowOff>
    </xdr:from>
    <xdr:ext cx="76200" cy="646339"/>
    <xdr:sp macro="" textlink="">
      <xdr:nvSpPr>
        <xdr:cNvPr id="2679" name="Text Box 21"/>
        <xdr:cNvSpPr txBox="1">
          <a:spLocks noChangeArrowheads="1"/>
        </xdr:cNvSpPr>
      </xdr:nvSpPr>
      <xdr:spPr>
        <a:xfrm>
          <a:off x="3171825" y="830675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192</xdr:row>
      <xdr:rowOff>0</xdr:rowOff>
    </xdr:from>
    <xdr:ext cx="76200" cy="646339"/>
    <xdr:sp macro="" textlink="">
      <xdr:nvSpPr>
        <xdr:cNvPr id="2680" name="Text Box 22"/>
        <xdr:cNvSpPr txBox="1">
          <a:spLocks noChangeArrowheads="1"/>
        </xdr:cNvSpPr>
      </xdr:nvSpPr>
      <xdr:spPr>
        <a:xfrm>
          <a:off x="3171825" y="830675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192</xdr:row>
      <xdr:rowOff>0</xdr:rowOff>
    </xdr:from>
    <xdr:ext cx="76200" cy="646339"/>
    <xdr:sp macro="" textlink="">
      <xdr:nvSpPr>
        <xdr:cNvPr id="2681" name="Text Box 23"/>
        <xdr:cNvSpPr txBox="1">
          <a:spLocks noChangeArrowheads="1"/>
        </xdr:cNvSpPr>
      </xdr:nvSpPr>
      <xdr:spPr>
        <a:xfrm>
          <a:off x="3171825" y="830675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192</xdr:row>
      <xdr:rowOff>0</xdr:rowOff>
    </xdr:from>
    <xdr:ext cx="76200" cy="646339"/>
    <xdr:sp macro="" textlink="">
      <xdr:nvSpPr>
        <xdr:cNvPr id="2682" name="Text Box 24"/>
        <xdr:cNvSpPr txBox="1">
          <a:spLocks noChangeArrowheads="1"/>
        </xdr:cNvSpPr>
      </xdr:nvSpPr>
      <xdr:spPr>
        <a:xfrm>
          <a:off x="3171825" y="830675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192</xdr:row>
      <xdr:rowOff>0</xdr:rowOff>
    </xdr:from>
    <xdr:ext cx="76200" cy="646339"/>
    <xdr:sp macro="" textlink="">
      <xdr:nvSpPr>
        <xdr:cNvPr id="2683" name="Text Box 61"/>
        <xdr:cNvSpPr txBox="1">
          <a:spLocks noChangeArrowheads="1"/>
        </xdr:cNvSpPr>
      </xdr:nvSpPr>
      <xdr:spPr>
        <a:xfrm>
          <a:off x="3171825" y="830675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192</xdr:row>
      <xdr:rowOff>0</xdr:rowOff>
    </xdr:from>
    <xdr:ext cx="76200" cy="646339"/>
    <xdr:sp macro="" textlink="">
      <xdr:nvSpPr>
        <xdr:cNvPr id="2684" name="Text Box 62"/>
        <xdr:cNvSpPr txBox="1">
          <a:spLocks noChangeArrowheads="1"/>
        </xdr:cNvSpPr>
      </xdr:nvSpPr>
      <xdr:spPr>
        <a:xfrm>
          <a:off x="3171825" y="830675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192</xdr:row>
      <xdr:rowOff>0</xdr:rowOff>
    </xdr:from>
    <xdr:ext cx="76200" cy="646339"/>
    <xdr:sp macro="" textlink="">
      <xdr:nvSpPr>
        <xdr:cNvPr id="2685" name="Text Box 63"/>
        <xdr:cNvSpPr txBox="1">
          <a:spLocks noChangeArrowheads="1"/>
        </xdr:cNvSpPr>
      </xdr:nvSpPr>
      <xdr:spPr>
        <a:xfrm>
          <a:off x="3171825" y="830675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192</xdr:row>
      <xdr:rowOff>0</xdr:rowOff>
    </xdr:from>
    <xdr:ext cx="76200" cy="646339"/>
    <xdr:sp macro="" textlink="">
      <xdr:nvSpPr>
        <xdr:cNvPr id="2686" name="Text Box 64"/>
        <xdr:cNvSpPr txBox="1">
          <a:spLocks noChangeArrowheads="1"/>
        </xdr:cNvSpPr>
      </xdr:nvSpPr>
      <xdr:spPr>
        <a:xfrm>
          <a:off x="3171825" y="830675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192</xdr:row>
      <xdr:rowOff>0</xdr:rowOff>
    </xdr:from>
    <xdr:ext cx="76200" cy="646339"/>
    <xdr:sp macro="" textlink="">
      <xdr:nvSpPr>
        <xdr:cNvPr id="2687" name="Text Box 65"/>
        <xdr:cNvSpPr txBox="1">
          <a:spLocks noChangeArrowheads="1"/>
        </xdr:cNvSpPr>
      </xdr:nvSpPr>
      <xdr:spPr>
        <a:xfrm>
          <a:off x="3171825" y="830675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192</xdr:row>
      <xdr:rowOff>0</xdr:rowOff>
    </xdr:from>
    <xdr:ext cx="76200" cy="646339"/>
    <xdr:sp macro="" textlink="">
      <xdr:nvSpPr>
        <xdr:cNvPr id="2688" name="Text Box 66"/>
        <xdr:cNvSpPr txBox="1">
          <a:spLocks noChangeArrowheads="1"/>
        </xdr:cNvSpPr>
      </xdr:nvSpPr>
      <xdr:spPr>
        <a:xfrm>
          <a:off x="3171825" y="830675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61</xdr:col>
      <xdr:colOff>0</xdr:colOff>
      <xdr:row>438</xdr:row>
      <xdr:rowOff>0</xdr:rowOff>
    </xdr:from>
    <xdr:ext cx="685800" cy="627289"/>
    <xdr:sp macro="" textlink="">
      <xdr:nvSpPr>
        <xdr:cNvPr id="2689" name="Text Box 66"/>
        <xdr:cNvSpPr txBox="1">
          <a:spLocks noChangeArrowheads="1"/>
        </xdr:cNvSpPr>
      </xdr:nvSpPr>
      <xdr:spPr>
        <a:xfrm>
          <a:off x="13630275" y="18644235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119</xdr:row>
      <xdr:rowOff>0</xdr:rowOff>
    </xdr:from>
    <xdr:ext cx="76200" cy="646339"/>
    <xdr:sp macro="" textlink="">
      <xdr:nvSpPr>
        <xdr:cNvPr id="2690" name="Text Box 19"/>
        <xdr:cNvSpPr txBox="1">
          <a:spLocks noChangeArrowheads="1"/>
        </xdr:cNvSpPr>
      </xdr:nvSpPr>
      <xdr:spPr>
        <a:xfrm>
          <a:off x="1447800" y="520160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119</xdr:row>
      <xdr:rowOff>0</xdr:rowOff>
    </xdr:from>
    <xdr:ext cx="76200" cy="646339"/>
    <xdr:sp macro="" textlink="">
      <xdr:nvSpPr>
        <xdr:cNvPr id="2691" name="Text Box 20"/>
        <xdr:cNvSpPr txBox="1">
          <a:spLocks noChangeArrowheads="1"/>
        </xdr:cNvSpPr>
      </xdr:nvSpPr>
      <xdr:spPr>
        <a:xfrm>
          <a:off x="1447800" y="520160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119</xdr:row>
      <xdr:rowOff>0</xdr:rowOff>
    </xdr:from>
    <xdr:ext cx="76200" cy="646339"/>
    <xdr:sp macro="" textlink="">
      <xdr:nvSpPr>
        <xdr:cNvPr id="2692" name="Text Box 21"/>
        <xdr:cNvSpPr txBox="1">
          <a:spLocks noChangeArrowheads="1"/>
        </xdr:cNvSpPr>
      </xdr:nvSpPr>
      <xdr:spPr>
        <a:xfrm>
          <a:off x="1447800" y="520160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119</xdr:row>
      <xdr:rowOff>0</xdr:rowOff>
    </xdr:from>
    <xdr:ext cx="76200" cy="646339"/>
    <xdr:sp macro="" textlink="">
      <xdr:nvSpPr>
        <xdr:cNvPr id="2693" name="Text Box 22"/>
        <xdr:cNvSpPr txBox="1">
          <a:spLocks noChangeArrowheads="1"/>
        </xdr:cNvSpPr>
      </xdr:nvSpPr>
      <xdr:spPr>
        <a:xfrm>
          <a:off x="1447800" y="520160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119</xdr:row>
      <xdr:rowOff>0</xdr:rowOff>
    </xdr:from>
    <xdr:ext cx="76200" cy="646339"/>
    <xdr:sp macro="" textlink="">
      <xdr:nvSpPr>
        <xdr:cNvPr id="2694" name="Text Box 23"/>
        <xdr:cNvSpPr txBox="1">
          <a:spLocks noChangeArrowheads="1"/>
        </xdr:cNvSpPr>
      </xdr:nvSpPr>
      <xdr:spPr>
        <a:xfrm>
          <a:off x="1447800" y="520160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119</xdr:row>
      <xdr:rowOff>0</xdr:rowOff>
    </xdr:from>
    <xdr:ext cx="76200" cy="646339"/>
    <xdr:sp macro="" textlink="">
      <xdr:nvSpPr>
        <xdr:cNvPr id="2695" name="Text Box 24"/>
        <xdr:cNvSpPr txBox="1">
          <a:spLocks noChangeArrowheads="1"/>
        </xdr:cNvSpPr>
      </xdr:nvSpPr>
      <xdr:spPr>
        <a:xfrm>
          <a:off x="1447800" y="520160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119</xdr:row>
      <xdr:rowOff>0</xdr:rowOff>
    </xdr:from>
    <xdr:ext cx="76200" cy="646339"/>
    <xdr:sp macro="" textlink="">
      <xdr:nvSpPr>
        <xdr:cNvPr id="2696" name="Text Box 61"/>
        <xdr:cNvSpPr txBox="1">
          <a:spLocks noChangeArrowheads="1"/>
        </xdr:cNvSpPr>
      </xdr:nvSpPr>
      <xdr:spPr>
        <a:xfrm>
          <a:off x="1447800" y="520160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119</xdr:row>
      <xdr:rowOff>0</xdr:rowOff>
    </xdr:from>
    <xdr:ext cx="76200" cy="646339"/>
    <xdr:sp macro="" textlink="">
      <xdr:nvSpPr>
        <xdr:cNvPr id="2697" name="Text Box 62"/>
        <xdr:cNvSpPr txBox="1">
          <a:spLocks noChangeArrowheads="1"/>
        </xdr:cNvSpPr>
      </xdr:nvSpPr>
      <xdr:spPr>
        <a:xfrm>
          <a:off x="1447800" y="520160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119</xdr:row>
      <xdr:rowOff>0</xdr:rowOff>
    </xdr:from>
    <xdr:ext cx="76200" cy="646339"/>
    <xdr:sp macro="" textlink="">
      <xdr:nvSpPr>
        <xdr:cNvPr id="2698" name="Text Box 63"/>
        <xdr:cNvSpPr txBox="1">
          <a:spLocks noChangeArrowheads="1"/>
        </xdr:cNvSpPr>
      </xdr:nvSpPr>
      <xdr:spPr>
        <a:xfrm>
          <a:off x="1447800" y="520160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119</xdr:row>
      <xdr:rowOff>0</xdr:rowOff>
    </xdr:from>
    <xdr:ext cx="76200" cy="646339"/>
    <xdr:sp macro="" textlink="">
      <xdr:nvSpPr>
        <xdr:cNvPr id="2699" name="Text Box 64"/>
        <xdr:cNvSpPr txBox="1">
          <a:spLocks noChangeArrowheads="1"/>
        </xdr:cNvSpPr>
      </xdr:nvSpPr>
      <xdr:spPr>
        <a:xfrm>
          <a:off x="1447800" y="520160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119</xdr:row>
      <xdr:rowOff>0</xdr:rowOff>
    </xdr:from>
    <xdr:ext cx="76200" cy="646339"/>
    <xdr:sp macro="" textlink="">
      <xdr:nvSpPr>
        <xdr:cNvPr id="2700" name="Text Box 65"/>
        <xdr:cNvSpPr txBox="1">
          <a:spLocks noChangeArrowheads="1"/>
        </xdr:cNvSpPr>
      </xdr:nvSpPr>
      <xdr:spPr>
        <a:xfrm>
          <a:off x="1447800" y="520160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2701" name="Text Box 19"/>
        <xdr:cNvSpPr txBox="1">
          <a:spLocks noChangeArrowheads="1"/>
        </xdr:cNvSpPr>
      </xdr:nvSpPr>
      <xdr:spPr>
        <a:xfrm>
          <a:off x="3171825" y="520160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2702" name="Text Box 20"/>
        <xdr:cNvSpPr txBox="1">
          <a:spLocks noChangeArrowheads="1"/>
        </xdr:cNvSpPr>
      </xdr:nvSpPr>
      <xdr:spPr>
        <a:xfrm>
          <a:off x="3171825" y="520160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2703" name="Text Box 21"/>
        <xdr:cNvSpPr txBox="1">
          <a:spLocks noChangeArrowheads="1"/>
        </xdr:cNvSpPr>
      </xdr:nvSpPr>
      <xdr:spPr>
        <a:xfrm>
          <a:off x="3171825" y="520160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2704" name="Text Box 22"/>
        <xdr:cNvSpPr txBox="1">
          <a:spLocks noChangeArrowheads="1"/>
        </xdr:cNvSpPr>
      </xdr:nvSpPr>
      <xdr:spPr>
        <a:xfrm>
          <a:off x="3171825" y="520160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2705" name="Text Box 23"/>
        <xdr:cNvSpPr txBox="1">
          <a:spLocks noChangeArrowheads="1"/>
        </xdr:cNvSpPr>
      </xdr:nvSpPr>
      <xdr:spPr>
        <a:xfrm>
          <a:off x="3171825" y="520160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2706" name="Text Box 24"/>
        <xdr:cNvSpPr txBox="1">
          <a:spLocks noChangeArrowheads="1"/>
        </xdr:cNvSpPr>
      </xdr:nvSpPr>
      <xdr:spPr>
        <a:xfrm>
          <a:off x="3171825" y="520160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2707" name="Text Box 61"/>
        <xdr:cNvSpPr txBox="1">
          <a:spLocks noChangeArrowheads="1"/>
        </xdr:cNvSpPr>
      </xdr:nvSpPr>
      <xdr:spPr>
        <a:xfrm>
          <a:off x="3171825" y="520160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2708" name="Text Box 62"/>
        <xdr:cNvSpPr txBox="1">
          <a:spLocks noChangeArrowheads="1"/>
        </xdr:cNvSpPr>
      </xdr:nvSpPr>
      <xdr:spPr>
        <a:xfrm>
          <a:off x="3171825" y="520160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2709" name="Text Box 63"/>
        <xdr:cNvSpPr txBox="1">
          <a:spLocks noChangeArrowheads="1"/>
        </xdr:cNvSpPr>
      </xdr:nvSpPr>
      <xdr:spPr>
        <a:xfrm>
          <a:off x="3171825" y="520160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2710" name="Text Box 64"/>
        <xdr:cNvSpPr txBox="1">
          <a:spLocks noChangeArrowheads="1"/>
        </xdr:cNvSpPr>
      </xdr:nvSpPr>
      <xdr:spPr>
        <a:xfrm>
          <a:off x="3171825" y="520160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2711" name="Text Box 65"/>
        <xdr:cNvSpPr txBox="1">
          <a:spLocks noChangeArrowheads="1"/>
        </xdr:cNvSpPr>
      </xdr:nvSpPr>
      <xdr:spPr>
        <a:xfrm>
          <a:off x="3171825" y="520160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119</xdr:row>
      <xdr:rowOff>0</xdr:rowOff>
    </xdr:from>
    <xdr:ext cx="76200" cy="646339"/>
    <xdr:sp macro="" textlink="">
      <xdr:nvSpPr>
        <xdr:cNvPr id="2712" name="Text Box 66"/>
        <xdr:cNvSpPr txBox="1">
          <a:spLocks noChangeArrowheads="1"/>
        </xdr:cNvSpPr>
      </xdr:nvSpPr>
      <xdr:spPr>
        <a:xfrm>
          <a:off x="3171825" y="520160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120</xdr:row>
      <xdr:rowOff>0</xdr:rowOff>
    </xdr:from>
    <xdr:ext cx="76200" cy="646339"/>
    <xdr:sp macro="" textlink="">
      <xdr:nvSpPr>
        <xdr:cNvPr id="2713" name="Text Box 19"/>
        <xdr:cNvSpPr txBox="1">
          <a:spLocks noChangeArrowheads="1"/>
        </xdr:cNvSpPr>
      </xdr:nvSpPr>
      <xdr:spPr>
        <a:xfrm>
          <a:off x="1447800"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120</xdr:row>
      <xdr:rowOff>0</xdr:rowOff>
    </xdr:from>
    <xdr:ext cx="76200" cy="646339"/>
    <xdr:sp macro="" textlink="">
      <xdr:nvSpPr>
        <xdr:cNvPr id="2714" name="Text Box 20"/>
        <xdr:cNvSpPr txBox="1">
          <a:spLocks noChangeArrowheads="1"/>
        </xdr:cNvSpPr>
      </xdr:nvSpPr>
      <xdr:spPr>
        <a:xfrm>
          <a:off x="1447800"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120</xdr:row>
      <xdr:rowOff>0</xdr:rowOff>
    </xdr:from>
    <xdr:ext cx="76200" cy="646339"/>
    <xdr:sp macro="" textlink="">
      <xdr:nvSpPr>
        <xdr:cNvPr id="2715" name="Text Box 21"/>
        <xdr:cNvSpPr txBox="1">
          <a:spLocks noChangeArrowheads="1"/>
        </xdr:cNvSpPr>
      </xdr:nvSpPr>
      <xdr:spPr>
        <a:xfrm>
          <a:off x="1447800"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120</xdr:row>
      <xdr:rowOff>0</xdr:rowOff>
    </xdr:from>
    <xdr:ext cx="76200" cy="646339"/>
    <xdr:sp macro="" textlink="">
      <xdr:nvSpPr>
        <xdr:cNvPr id="2716" name="Text Box 22"/>
        <xdr:cNvSpPr txBox="1">
          <a:spLocks noChangeArrowheads="1"/>
        </xdr:cNvSpPr>
      </xdr:nvSpPr>
      <xdr:spPr>
        <a:xfrm>
          <a:off x="1447800"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120</xdr:row>
      <xdr:rowOff>0</xdr:rowOff>
    </xdr:from>
    <xdr:ext cx="76200" cy="646339"/>
    <xdr:sp macro="" textlink="">
      <xdr:nvSpPr>
        <xdr:cNvPr id="2717" name="Text Box 23"/>
        <xdr:cNvSpPr txBox="1">
          <a:spLocks noChangeArrowheads="1"/>
        </xdr:cNvSpPr>
      </xdr:nvSpPr>
      <xdr:spPr>
        <a:xfrm>
          <a:off x="1447800"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120</xdr:row>
      <xdr:rowOff>0</xdr:rowOff>
    </xdr:from>
    <xdr:ext cx="76200" cy="646339"/>
    <xdr:sp macro="" textlink="">
      <xdr:nvSpPr>
        <xdr:cNvPr id="2718" name="Text Box 24"/>
        <xdr:cNvSpPr txBox="1">
          <a:spLocks noChangeArrowheads="1"/>
        </xdr:cNvSpPr>
      </xdr:nvSpPr>
      <xdr:spPr>
        <a:xfrm>
          <a:off x="1447800"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120</xdr:row>
      <xdr:rowOff>0</xdr:rowOff>
    </xdr:from>
    <xdr:ext cx="76200" cy="646339"/>
    <xdr:sp macro="" textlink="">
      <xdr:nvSpPr>
        <xdr:cNvPr id="2719" name="Text Box 61"/>
        <xdr:cNvSpPr txBox="1">
          <a:spLocks noChangeArrowheads="1"/>
        </xdr:cNvSpPr>
      </xdr:nvSpPr>
      <xdr:spPr>
        <a:xfrm>
          <a:off x="1447800"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120</xdr:row>
      <xdr:rowOff>0</xdr:rowOff>
    </xdr:from>
    <xdr:ext cx="76200" cy="646339"/>
    <xdr:sp macro="" textlink="">
      <xdr:nvSpPr>
        <xdr:cNvPr id="2720" name="Text Box 62"/>
        <xdr:cNvSpPr txBox="1">
          <a:spLocks noChangeArrowheads="1"/>
        </xdr:cNvSpPr>
      </xdr:nvSpPr>
      <xdr:spPr>
        <a:xfrm>
          <a:off x="1447800"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120</xdr:row>
      <xdr:rowOff>0</xdr:rowOff>
    </xdr:from>
    <xdr:ext cx="76200" cy="646339"/>
    <xdr:sp macro="" textlink="">
      <xdr:nvSpPr>
        <xdr:cNvPr id="2721" name="Text Box 63"/>
        <xdr:cNvSpPr txBox="1">
          <a:spLocks noChangeArrowheads="1"/>
        </xdr:cNvSpPr>
      </xdr:nvSpPr>
      <xdr:spPr>
        <a:xfrm>
          <a:off x="1447800"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120</xdr:row>
      <xdr:rowOff>0</xdr:rowOff>
    </xdr:from>
    <xdr:ext cx="76200" cy="646339"/>
    <xdr:sp macro="" textlink="">
      <xdr:nvSpPr>
        <xdr:cNvPr id="2722" name="Text Box 64"/>
        <xdr:cNvSpPr txBox="1">
          <a:spLocks noChangeArrowheads="1"/>
        </xdr:cNvSpPr>
      </xdr:nvSpPr>
      <xdr:spPr>
        <a:xfrm>
          <a:off x="1447800"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120</xdr:row>
      <xdr:rowOff>0</xdr:rowOff>
    </xdr:from>
    <xdr:ext cx="76200" cy="646339"/>
    <xdr:sp macro="" textlink="">
      <xdr:nvSpPr>
        <xdr:cNvPr id="2723" name="Text Box 65"/>
        <xdr:cNvSpPr txBox="1">
          <a:spLocks noChangeArrowheads="1"/>
        </xdr:cNvSpPr>
      </xdr:nvSpPr>
      <xdr:spPr>
        <a:xfrm>
          <a:off x="1447800"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120</xdr:row>
      <xdr:rowOff>0</xdr:rowOff>
    </xdr:from>
    <xdr:ext cx="76200" cy="646339"/>
    <xdr:sp macro="" textlink="">
      <xdr:nvSpPr>
        <xdr:cNvPr id="2724" name="Text Box 19"/>
        <xdr:cNvSpPr txBox="1">
          <a:spLocks noChangeArrowheads="1"/>
        </xdr:cNvSpPr>
      </xdr:nvSpPr>
      <xdr:spPr>
        <a:xfrm>
          <a:off x="3171825"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120</xdr:row>
      <xdr:rowOff>0</xdr:rowOff>
    </xdr:from>
    <xdr:ext cx="76200" cy="646339"/>
    <xdr:sp macro="" textlink="">
      <xdr:nvSpPr>
        <xdr:cNvPr id="2725" name="Text Box 20"/>
        <xdr:cNvSpPr txBox="1">
          <a:spLocks noChangeArrowheads="1"/>
        </xdr:cNvSpPr>
      </xdr:nvSpPr>
      <xdr:spPr>
        <a:xfrm>
          <a:off x="3171825"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120</xdr:row>
      <xdr:rowOff>0</xdr:rowOff>
    </xdr:from>
    <xdr:ext cx="76200" cy="646339"/>
    <xdr:sp macro="" textlink="">
      <xdr:nvSpPr>
        <xdr:cNvPr id="2726" name="Text Box 21"/>
        <xdr:cNvSpPr txBox="1">
          <a:spLocks noChangeArrowheads="1"/>
        </xdr:cNvSpPr>
      </xdr:nvSpPr>
      <xdr:spPr>
        <a:xfrm>
          <a:off x="3171825"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120</xdr:row>
      <xdr:rowOff>0</xdr:rowOff>
    </xdr:from>
    <xdr:ext cx="76200" cy="646339"/>
    <xdr:sp macro="" textlink="">
      <xdr:nvSpPr>
        <xdr:cNvPr id="2727" name="Text Box 22"/>
        <xdr:cNvSpPr txBox="1">
          <a:spLocks noChangeArrowheads="1"/>
        </xdr:cNvSpPr>
      </xdr:nvSpPr>
      <xdr:spPr>
        <a:xfrm>
          <a:off x="3171825"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120</xdr:row>
      <xdr:rowOff>0</xdr:rowOff>
    </xdr:from>
    <xdr:ext cx="76200" cy="646339"/>
    <xdr:sp macro="" textlink="">
      <xdr:nvSpPr>
        <xdr:cNvPr id="2728" name="Text Box 23"/>
        <xdr:cNvSpPr txBox="1">
          <a:spLocks noChangeArrowheads="1"/>
        </xdr:cNvSpPr>
      </xdr:nvSpPr>
      <xdr:spPr>
        <a:xfrm>
          <a:off x="3171825"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120</xdr:row>
      <xdr:rowOff>0</xdr:rowOff>
    </xdr:from>
    <xdr:ext cx="76200" cy="646339"/>
    <xdr:sp macro="" textlink="">
      <xdr:nvSpPr>
        <xdr:cNvPr id="2729" name="Text Box 24"/>
        <xdr:cNvSpPr txBox="1">
          <a:spLocks noChangeArrowheads="1"/>
        </xdr:cNvSpPr>
      </xdr:nvSpPr>
      <xdr:spPr>
        <a:xfrm>
          <a:off x="3171825"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120</xdr:row>
      <xdr:rowOff>0</xdr:rowOff>
    </xdr:from>
    <xdr:ext cx="76200" cy="646339"/>
    <xdr:sp macro="" textlink="">
      <xdr:nvSpPr>
        <xdr:cNvPr id="2730" name="Text Box 61"/>
        <xdr:cNvSpPr txBox="1">
          <a:spLocks noChangeArrowheads="1"/>
        </xdr:cNvSpPr>
      </xdr:nvSpPr>
      <xdr:spPr>
        <a:xfrm>
          <a:off x="3171825"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120</xdr:row>
      <xdr:rowOff>0</xdr:rowOff>
    </xdr:from>
    <xdr:ext cx="76200" cy="646339"/>
    <xdr:sp macro="" textlink="">
      <xdr:nvSpPr>
        <xdr:cNvPr id="2731" name="Text Box 62"/>
        <xdr:cNvSpPr txBox="1">
          <a:spLocks noChangeArrowheads="1"/>
        </xdr:cNvSpPr>
      </xdr:nvSpPr>
      <xdr:spPr>
        <a:xfrm>
          <a:off x="3171825"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120</xdr:row>
      <xdr:rowOff>0</xdr:rowOff>
    </xdr:from>
    <xdr:ext cx="76200" cy="646339"/>
    <xdr:sp macro="" textlink="">
      <xdr:nvSpPr>
        <xdr:cNvPr id="2732" name="Text Box 63"/>
        <xdr:cNvSpPr txBox="1">
          <a:spLocks noChangeArrowheads="1"/>
        </xdr:cNvSpPr>
      </xdr:nvSpPr>
      <xdr:spPr>
        <a:xfrm>
          <a:off x="3171825"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120</xdr:row>
      <xdr:rowOff>0</xdr:rowOff>
    </xdr:from>
    <xdr:ext cx="76200" cy="646339"/>
    <xdr:sp macro="" textlink="">
      <xdr:nvSpPr>
        <xdr:cNvPr id="2733" name="Text Box 64"/>
        <xdr:cNvSpPr txBox="1">
          <a:spLocks noChangeArrowheads="1"/>
        </xdr:cNvSpPr>
      </xdr:nvSpPr>
      <xdr:spPr>
        <a:xfrm>
          <a:off x="3171825"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120</xdr:row>
      <xdr:rowOff>0</xdr:rowOff>
    </xdr:from>
    <xdr:ext cx="76200" cy="646339"/>
    <xdr:sp macro="" textlink="">
      <xdr:nvSpPr>
        <xdr:cNvPr id="2734" name="Text Box 65"/>
        <xdr:cNvSpPr txBox="1">
          <a:spLocks noChangeArrowheads="1"/>
        </xdr:cNvSpPr>
      </xdr:nvSpPr>
      <xdr:spPr>
        <a:xfrm>
          <a:off x="3171825"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120</xdr:row>
      <xdr:rowOff>0</xdr:rowOff>
    </xdr:from>
    <xdr:ext cx="76200" cy="646339"/>
    <xdr:sp macro="" textlink="">
      <xdr:nvSpPr>
        <xdr:cNvPr id="2735" name="Text Box 66"/>
        <xdr:cNvSpPr txBox="1">
          <a:spLocks noChangeArrowheads="1"/>
        </xdr:cNvSpPr>
      </xdr:nvSpPr>
      <xdr:spPr>
        <a:xfrm>
          <a:off x="3171825"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358</xdr:row>
      <xdr:rowOff>0</xdr:rowOff>
    </xdr:from>
    <xdr:ext cx="685800" cy="627289"/>
    <xdr:sp macro="" textlink="">
      <xdr:nvSpPr>
        <xdr:cNvPr id="2736" name="Text Box 66"/>
        <xdr:cNvSpPr txBox="1">
          <a:spLocks noChangeArrowheads="1"/>
        </xdr:cNvSpPr>
      </xdr:nvSpPr>
      <xdr:spPr>
        <a:xfrm>
          <a:off x="13630275" y="1530096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366</xdr:row>
      <xdr:rowOff>0</xdr:rowOff>
    </xdr:from>
    <xdr:ext cx="685800" cy="627289"/>
    <xdr:sp macro="" textlink="">
      <xdr:nvSpPr>
        <xdr:cNvPr id="2737" name="Text Box 66"/>
        <xdr:cNvSpPr txBox="1">
          <a:spLocks noChangeArrowheads="1"/>
        </xdr:cNvSpPr>
      </xdr:nvSpPr>
      <xdr:spPr>
        <a:xfrm>
          <a:off x="13630275" y="156362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366</xdr:row>
      <xdr:rowOff>0</xdr:rowOff>
    </xdr:from>
    <xdr:ext cx="685800" cy="627289"/>
    <xdr:sp macro="" textlink="">
      <xdr:nvSpPr>
        <xdr:cNvPr id="2738" name="Text Box 66"/>
        <xdr:cNvSpPr txBox="1">
          <a:spLocks noChangeArrowheads="1"/>
        </xdr:cNvSpPr>
      </xdr:nvSpPr>
      <xdr:spPr>
        <a:xfrm>
          <a:off x="13630275" y="156362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366</xdr:row>
      <xdr:rowOff>0</xdr:rowOff>
    </xdr:from>
    <xdr:ext cx="685800" cy="627289"/>
    <xdr:sp macro="" textlink="">
      <xdr:nvSpPr>
        <xdr:cNvPr id="2739" name="Text Box 66"/>
        <xdr:cNvSpPr txBox="1">
          <a:spLocks noChangeArrowheads="1"/>
        </xdr:cNvSpPr>
      </xdr:nvSpPr>
      <xdr:spPr>
        <a:xfrm>
          <a:off x="13630275" y="156362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40</xdr:col>
      <xdr:colOff>0</xdr:colOff>
      <xdr:row>362</xdr:row>
      <xdr:rowOff>0</xdr:rowOff>
    </xdr:from>
    <xdr:ext cx="685800" cy="627289"/>
    <xdr:sp macro="" textlink="">
      <xdr:nvSpPr>
        <xdr:cNvPr id="2740" name="Text Box 66"/>
        <xdr:cNvSpPr txBox="1">
          <a:spLocks noChangeArrowheads="1"/>
        </xdr:cNvSpPr>
      </xdr:nvSpPr>
      <xdr:spPr>
        <a:xfrm>
          <a:off x="13630275" y="154686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40</xdr:col>
      <xdr:colOff>0</xdr:colOff>
      <xdr:row>363</xdr:row>
      <xdr:rowOff>0</xdr:rowOff>
    </xdr:from>
    <xdr:ext cx="685800" cy="627289"/>
    <xdr:sp macro="" textlink="">
      <xdr:nvSpPr>
        <xdr:cNvPr id="2741" name="Text Box 66"/>
        <xdr:cNvSpPr txBox="1">
          <a:spLocks noChangeArrowheads="1"/>
        </xdr:cNvSpPr>
      </xdr:nvSpPr>
      <xdr:spPr>
        <a:xfrm>
          <a:off x="13630275" y="155105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40</xdr:col>
      <xdr:colOff>0</xdr:colOff>
      <xdr:row>364</xdr:row>
      <xdr:rowOff>0</xdr:rowOff>
    </xdr:from>
    <xdr:ext cx="685800" cy="627289"/>
    <xdr:sp macro="" textlink="">
      <xdr:nvSpPr>
        <xdr:cNvPr id="2742" name="Text Box 66"/>
        <xdr:cNvSpPr txBox="1">
          <a:spLocks noChangeArrowheads="1"/>
        </xdr:cNvSpPr>
      </xdr:nvSpPr>
      <xdr:spPr>
        <a:xfrm>
          <a:off x="13630275" y="155524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40</xdr:col>
      <xdr:colOff>0</xdr:colOff>
      <xdr:row>365</xdr:row>
      <xdr:rowOff>0</xdr:rowOff>
    </xdr:from>
    <xdr:ext cx="685800" cy="627289"/>
    <xdr:sp macro="" textlink="">
      <xdr:nvSpPr>
        <xdr:cNvPr id="2743" name="Text Box 66"/>
        <xdr:cNvSpPr txBox="1">
          <a:spLocks noChangeArrowheads="1"/>
        </xdr:cNvSpPr>
      </xdr:nvSpPr>
      <xdr:spPr>
        <a:xfrm>
          <a:off x="13630275" y="155943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366</xdr:row>
      <xdr:rowOff>0</xdr:rowOff>
    </xdr:from>
    <xdr:ext cx="685800" cy="627289"/>
    <xdr:sp macro="" textlink="">
      <xdr:nvSpPr>
        <xdr:cNvPr id="2744" name="Text Box 66"/>
        <xdr:cNvSpPr txBox="1">
          <a:spLocks noChangeArrowheads="1"/>
        </xdr:cNvSpPr>
      </xdr:nvSpPr>
      <xdr:spPr>
        <a:xfrm>
          <a:off x="13630275" y="156362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40</xdr:col>
      <xdr:colOff>0</xdr:colOff>
      <xdr:row>363</xdr:row>
      <xdr:rowOff>0</xdr:rowOff>
    </xdr:from>
    <xdr:ext cx="685800" cy="627289"/>
    <xdr:sp macro="" textlink="">
      <xdr:nvSpPr>
        <xdr:cNvPr id="2745" name="Text Box 66"/>
        <xdr:cNvSpPr txBox="1">
          <a:spLocks noChangeArrowheads="1"/>
        </xdr:cNvSpPr>
      </xdr:nvSpPr>
      <xdr:spPr>
        <a:xfrm>
          <a:off x="13630275" y="155105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40</xdr:col>
      <xdr:colOff>0</xdr:colOff>
      <xdr:row>364</xdr:row>
      <xdr:rowOff>0</xdr:rowOff>
    </xdr:from>
    <xdr:ext cx="685800" cy="627289"/>
    <xdr:sp macro="" textlink="">
      <xdr:nvSpPr>
        <xdr:cNvPr id="2746" name="Text Box 66"/>
        <xdr:cNvSpPr txBox="1">
          <a:spLocks noChangeArrowheads="1"/>
        </xdr:cNvSpPr>
      </xdr:nvSpPr>
      <xdr:spPr>
        <a:xfrm>
          <a:off x="13630275" y="155524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40</xdr:col>
      <xdr:colOff>0</xdr:colOff>
      <xdr:row>364</xdr:row>
      <xdr:rowOff>0</xdr:rowOff>
    </xdr:from>
    <xdr:ext cx="685800" cy="627289"/>
    <xdr:sp macro="" textlink="">
      <xdr:nvSpPr>
        <xdr:cNvPr id="2747" name="Text Box 66"/>
        <xdr:cNvSpPr txBox="1">
          <a:spLocks noChangeArrowheads="1"/>
        </xdr:cNvSpPr>
      </xdr:nvSpPr>
      <xdr:spPr>
        <a:xfrm>
          <a:off x="13630275" y="155524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40</xdr:col>
      <xdr:colOff>0</xdr:colOff>
      <xdr:row>365</xdr:row>
      <xdr:rowOff>0</xdr:rowOff>
    </xdr:from>
    <xdr:ext cx="685800" cy="627289"/>
    <xdr:sp macro="" textlink="">
      <xdr:nvSpPr>
        <xdr:cNvPr id="2748" name="Text Box 66"/>
        <xdr:cNvSpPr txBox="1">
          <a:spLocks noChangeArrowheads="1"/>
        </xdr:cNvSpPr>
      </xdr:nvSpPr>
      <xdr:spPr>
        <a:xfrm>
          <a:off x="13630275" y="155943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40</xdr:col>
      <xdr:colOff>0</xdr:colOff>
      <xdr:row>365</xdr:row>
      <xdr:rowOff>0</xdr:rowOff>
    </xdr:from>
    <xdr:ext cx="685800" cy="627289"/>
    <xdr:sp macro="" textlink="">
      <xdr:nvSpPr>
        <xdr:cNvPr id="2749" name="Text Box 66"/>
        <xdr:cNvSpPr txBox="1">
          <a:spLocks noChangeArrowheads="1"/>
        </xdr:cNvSpPr>
      </xdr:nvSpPr>
      <xdr:spPr>
        <a:xfrm>
          <a:off x="13630275" y="155943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40</xdr:col>
      <xdr:colOff>0</xdr:colOff>
      <xdr:row>365</xdr:row>
      <xdr:rowOff>0</xdr:rowOff>
    </xdr:from>
    <xdr:ext cx="685800" cy="627289"/>
    <xdr:sp macro="" textlink="">
      <xdr:nvSpPr>
        <xdr:cNvPr id="2750" name="Text Box 66"/>
        <xdr:cNvSpPr txBox="1">
          <a:spLocks noChangeArrowheads="1"/>
        </xdr:cNvSpPr>
      </xdr:nvSpPr>
      <xdr:spPr>
        <a:xfrm>
          <a:off x="13630275" y="155943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366</xdr:row>
      <xdr:rowOff>0</xdr:rowOff>
    </xdr:from>
    <xdr:ext cx="685800" cy="627289"/>
    <xdr:sp macro="" textlink="">
      <xdr:nvSpPr>
        <xdr:cNvPr id="2751" name="Text Box 66"/>
        <xdr:cNvSpPr txBox="1">
          <a:spLocks noChangeArrowheads="1"/>
        </xdr:cNvSpPr>
      </xdr:nvSpPr>
      <xdr:spPr>
        <a:xfrm>
          <a:off x="13630275" y="156362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366</xdr:row>
      <xdr:rowOff>0</xdr:rowOff>
    </xdr:from>
    <xdr:ext cx="685800" cy="627289"/>
    <xdr:sp macro="" textlink="">
      <xdr:nvSpPr>
        <xdr:cNvPr id="2752" name="Text Box 66"/>
        <xdr:cNvSpPr txBox="1">
          <a:spLocks noChangeArrowheads="1"/>
        </xdr:cNvSpPr>
      </xdr:nvSpPr>
      <xdr:spPr>
        <a:xfrm>
          <a:off x="13630275" y="156362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40</xdr:col>
      <xdr:colOff>0</xdr:colOff>
      <xdr:row>364</xdr:row>
      <xdr:rowOff>0</xdr:rowOff>
    </xdr:from>
    <xdr:ext cx="685800" cy="627289"/>
    <xdr:sp macro="" textlink="">
      <xdr:nvSpPr>
        <xdr:cNvPr id="2753" name="Text Box 66"/>
        <xdr:cNvSpPr txBox="1">
          <a:spLocks noChangeArrowheads="1"/>
        </xdr:cNvSpPr>
      </xdr:nvSpPr>
      <xdr:spPr>
        <a:xfrm>
          <a:off x="13630275" y="155524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40</xdr:col>
      <xdr:colOff>0</xdr:colOff>
      <xdr:row>365</xdr:row>
      <xdr:rowOff>0</xdr:rowOff>
    </xdr:from>
    <xdr:ext cx="685800" cy="627289"/>
    <xdr:sp macro="" textlink="">
      <xdr:nvSpPr>
        <xdr:cNvPr id="2754" name="Text Box 66"/>
        <xdr:cNvSpPr txBox="1">
          <a:spLocks noChangeArrowheads="1"/>
        </xdr:cNvSpPr>
      </xdr:nvSpPr>
      <xdr:spPr>
        <a:xfrm>
          <a:off x="13630275" y="155943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40</xdr:col>
      <xdr:colOff>0</xdr:colOff>
      <xdr:row>364</xdr:row>
      <xdr:rowOff>0</xdr:rowOff>
    </xdr:from>
    <xdr:ext cx="685800" cy="627289"/>
    <xdr:sp macro="" textlink="">
      <xdr:nvSpPr>
        <xdr:cNvPr id="2755" name="Text Box 66"/>
        <xdr:cNvSpPr txBox="1">
          <a:spLocks noChangeArrowheads="1"/>
        </xdr:cNvSpPr>
      </xdr:nvSpPr>
      <xdr:spPr>
        <a:xfrm>
          <a:off x="13630275" y="155524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40</xdr:col>
      <xdr:colOff>0</xdr:colOff>
      <xdr:row>365</xdr:row>
      <xdr:rowOff>0</xdr:rowOff>
    </xdr:from>
    <xdr:ext cx="685800" cy="627289"/>
    <xdr:sp macro="" textlink="">
      <xdr:nvSpPr>
        <xdr:cNvPr id="2756" name="Text Box 66"/>
        <xdr:cNvSpPr txBox="1">
          <a:spLocks noChangeArrowheads="1"/>
        </xdr:cNvSpPr>
      </xdr:nvSpPr>
      <xdr:spPr>
        <a:xfrm>
          <a:off x="13630275" y="155943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40</xdr:col>
      <xdr:colOff>0</xdr:colOff>
      <xdr:row>365</xdr:row>
      <xdr:rowOff>0</xdr:rowOff>
    </xdr:from>
    <xdr:ext cx="685800" cy="627289"/>
    <xdr:sp macro="" textlink="">
      <xdr:nvSpPr>
        <xdr:cNvPr id="2757" name="Text Box 66"/>
        <xdr:cNvSpPr txBox="1">
          <a:spLocks noChangeArrowheads="1"/>
        </xdr:cNvSpPr>
      </xdr:nvSpPr>
      <xdr:spPr>
        <a:xfrm>
          <a:off x="13630275" y="155943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40</xdr:col>
      <xdr:colOff>0</xdr:colOff>
      <xdr:row>365</xdr:row>
      <xdr:rowOff>0</xdr:rowOff>
    </xdr:from>
    <xdr:ext cx="685800" cy="627289"/>
    <xdr:sp macro="" textlink="">
      <xdr:nvSpPr>
        <xdr:cNvPr id="2758" name="Text Box 66"/>
        <xdr:cNvSpPr txBox="1">
          <a:spLocks noChangeArrowheads="1"/>
        </xdr:cNvSpPr>
      </xdr:nvSpPr>
      <xdr:spPr>
        <a:xfrm>
          <a:off x="13630275" y="155943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366</xdr:row>
      <xdr:rowOff>0</xdr:rowOff>
    </xdr:from>
    <xdr:ext cx="685800" cy="627289"/>
    <xdr:sp macro="" textlink="">
      <xdr:nvSpPr>
        <xdr:cNvPr id="2759" name="Text Box 66"/>
        <xdr:cNvSpPr txBox="1">
          <a:spLocks noChangeArrowheads="1"/>
        </xdr:cNvSpPr>
      </xdr:nvSpPr>
      <xdr:spPr>
        <a:xfrm>
          <a:off x="13630275" y="156362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40</xdr:col>
      <xdr:colOff>0</xdr:colOff>
      <xdr:row>365</xdr:row>
      <xdr:rowOff>0</xdr:rowOff>
    </xdr:from>
    <xdr:ext cx="685800" cy="627289"/>
    <xdr:sp macro="" textlink="">
      <xdr:nvSpPr>
        <xdr:cNvPr id="2760" name="Text Box 66"/>
        <xdr:cNvSpPr txBox="1">
          <a:spLocks noChangeArrowheads="1"/>
        </xdr:cNvSpPr>
      </xdr:nvSpPr>
      <xdr:spPr>
        <a:xfrm>
          <a:off x="13630275" y="155943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366</xdr:row>
      <xdr:rowOff>0</xdr:rowOff>
    </xdr:from>
    <xdr:ext cx="685800" cy="627289"/>
    <xdr:sp macro="" textlink="">
      <xdr:nvSpPr>
        <xdr:cNvPr id="2761" name="Text Box 66"/>
        <xdr:cNvSpPr txBox="1">
          <a:spLocks noChangeArrowheads="1"/>
        </xdr:cNvSpPr>
      </xdr:nvSpPr>
      <xdr:spPr>
        <a:xfrm>
          <a:off x="13630275" y="156362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366</xdr:row>
      <xdr:rowOff>0</xdr:rowOff>
    </xdr:from>
    <xdr:ext cx="685800" cy="627289"/>
    <xdr:sp macro="" textlink="">
      <xdr:nvSpPr>
        <xdr:cNvPr id="2762" name="Text Box 66"/>
        <xdr:cNvSpPr txBox="1">
          <a:spLocks noChangeArrowheads="1"/>
        </xdr:cNvSpPr>
      </xdr:nvSpPr>
      <xdr:spPr>
        <a:xfrm>
          <a:off x="13630275" y="156362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366</xdr:row>
      <xdr:rowOff>0</xdr:rowOff>
    </xdr:from>
    <xdr:ext cx="685800" cy="627289"/>
    <xdr:sp macro="" textlink="">
      <xdr:nvSpPr>
        <xdr:cNvPr id="2763" name="Text Box 66"/>
        <xdr:cNvSpPr txBox="1">
          <a:spLocks noChangeArrowheads="1"/>
        </xdr:cNvSpPr>
      </xdr:nvSpPr>
      <xdr:spPr>
        <a:xfrm>
          <a:off x="13630275" y="156362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366</xdr:row>
      <xdr:rowOff>0</xdr:rowOff>
    </xdr:from>
    <xdr:ext cx="685800" cy="627289"/>
    <xdr:sp macro="" textlink="">
      <xdr:nvSpPr>
        <xdr:cNvPr id="2764" name="Text Box 66"/>
        <xdr:cNvSpPr txBox="1">
          <a:spLocks noChangeArrowheads="1"/>
        </xdr:cNvSpPr>
      </xdr:nvSpPr>
      <xdr:spPr>
        <a:xfrm>
          <a:off x="13630275" y="156362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366</xdr:row>
      <xdr:rowOff>0</xdr:rowOff>
    </xdr:from>
    <xdr:ext cx="685800" cy="627289"/>
    <xdr:sp macro="" textlink="">
      <xdr:nvSpPr>
        <xdr:cNvPr id="2765" name="Text Box 66"/>
        <xdr:cNvSpPr txBox="1">
          <a:spLocks noChangeArrowheads="1"/>
        </xdr:cNvSpPr>
      </xdr:nvSpPr>
      <xdr:spPr>
        <a:xfrm>
          <a:off x="13630275" y="156362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2766" name="Text Box 66"/>
        <xdr:cNvSpPr txBox="1">
          <a:spLocks noChangeArrowheads="1"/>
        </xdr:cNvSpPr>
      </xdr:nvSpPr>
      <xdr:spPr>
        <a:xfrm>
          <a:off x="13630275" y="160134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2767" name="Text Box 66"/>
        <xdr:cNvSpPr txBox="1">
          <a:spLocks noChangeArrowheads="1"/>
        </xdr:cNvSpPr>
      </xdr:nvSpPr>
      <xdr:spPr>
        <a:xfrm>
          <a:off x="13630275" y="160134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2768" name="Text Box 66"/>
        <xdr:cNvSpPr txBox="1">
          <a:spLocks noChangeArrowheads="1"/>
        </xdr:cNvSpPr>
      </xdr:nvSpPr>
      <xdr:spPr>
        <a:xfrm>
          <a:off x="13630275" y="160134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2769" name="Text Box 66"/>
        <xdr:cNvSpPr txBox="1">
          <a:spLocks noChangeArrowheads="1"/>
        </xdr:cNvSpPr>
      </xdr:nvSpPr>
      <xdr:spPr>
        <a:xfrm>
          <a:off x="13630275" y="160134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2770" name="Text Box 66"/>
        <xdr:cNvSpPr txBox="1">
          <a:spLocks noChangeArrowheads="1"/>
        </xdr:cNvSpPr>
      </xdr:nvSpPr>
      <xdr:spPr>
        <a:xfrm>
          <a:off x="13630275" y="160134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2771" name="Text Box 66"/>
        <xdr:cNvSpPr txBox="1">
          <a:spLocks noChangeArrowheads="1"/>
        </xdr:cNvSpPr>
      </xdr:nvSpPr>
      <xdr:spPr>
        <a:xfrm>
          <a:off x="13630275" y="160134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2772" name="Text Box 66"/>
        <xdr:cNvSpPr txBox="1">
          <a:spLocks noChangeArrowheads="1"/>
        </xdr:cNvSpPr>
      </xdr:nvSpPr>
      <xdr:spPr>
        <a:xfrm>
          <a:off x="13630275" y="160134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2773" name="Text Box 66"/>
        <xdr:cNvSpPr txBox="1">
          <a:spLocks noChangeArrowheads="1"/>
        </xdr:cNvSpPr>
      </xdr:nvSpPr>
      <xdr:spPr>
        <a:xfrm>
          <a:off x="13630275" y="160134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2774" name="Text Box 66"/>
        <xdr:cNvSpPr txBox="1">
          <a:spLocks noChangeArrowheads="1"/>
        </xdr:cNvSpPr>
      </xdr:nvSpPr>
      <xdr:spPr>
        <a:xfrm>
          <a:off x="13630275" y="160134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2775" name="Text Box 66"/>
        <xdr:cNvSpPr txBox="1">
          <a:spLocks noChangeArrowheads="1"/>
        </xdr:cNvSpPr>
      </xdr:nvSpPr>
      <xdr:spPr>
        <a:xfrm>
          <a:off x="13630275" y="160134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2776" name="Text Box 66"/>
        <xdr:cNvSpPr txBox="1">
          <a:spLocks noChangeArrowheads="1"/>
        </xdr:cNvSpPr>
      </xdr:nvSpPr>
      <xdr:spPr>
        <a:xfrm>
          <a:off x="13630275" y="160134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2777" name="Text Box 66"/>
        <xdr:cNvSpPr txBox="1">
          <a:spLocks noChangeArrowheads="1"/>
        </xdr:cNvSpPr>
      </xdr:nvSpPr>
      <xdr:spPr>
        <a:xfrm>
          <a:off x="13630275" y="160134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2778" name="Text Box 66"/>
        <xdr:cNvSpPr txBox="1">
          <a:spLocks noChangeArrowheads="1"/>
        </xdr:cNvSpPr>
      </xdr:nvSpPr>
      <xdr:spPr>
        <a:xfrm>
          <a:off x="13630275" y="160134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2779" name="Text Box 66"/>
        <xdr:cNvSpPr txBox="1">
          <a:spLocks noChangeArrowheads="1"/>
        </xdr:cNvSpPr>
      </xdr:nvSpPr>
      <xdr:spPr>
        <a:xfrm>
          <a:off x="13630275" y="160134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2780" name="Text Box 66"/>
        <xdr:cNvSpPr txBox="1">
          <a:spLocks noChangeArrowheads="1"/>
        </xdr:cNvSpPr>
      </xdr:nvSpPr>
      <xdr:spPr>
        <a:xfrm>
          <a:off x="13630275" y="160134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2781" name="Text Box 66"/>
        <xdr:cNvSpPr txBox="1">
          <a:spLocks noChangeArrowheads="1"/>
        </xdr:cNvSpPr>
      </xdr:nvSpPr>
      <xdr:spPr>
        <a:xfrm>
          <a:off x="13630275" y="160134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2782" name="Text Box 66"/>
        <xdr:cNvSpPr txBox="1">
          <a:spLocks noChangeArrowheads="1"/>
        </xdr:cNvSpPr>
      </xdr:nvSpPr>
      <xdr:spPr>
        <a:xfrm>
          <a:off x="13630275" y="160134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2783" name="Text Box 66"/>
        <xdr:cNvSpPr txBox="1">
          <a:spLocks noChangeArrowheads="1"/>
        </xdr:cNvSpPr>
      </xdr:nvSpPr>
      <xdr:spPr>
        <a:xfrm>
          <a:off x="13630275" y="160134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2784" name="Text Box 66"/>
        <xdr:cNvSpPr txBox="1">
          <a:spLocks noChangeArrowheads="1"/>
        </xdr:cNvSpPr>
      </xdr:nvSpPr>
      <xdr:spPr>
        <a:xfrm>
          <a:off x="13630275" y="160134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785" name="Text Box 66"/>
        <xdr:cNvSpPr txBox="1">
          <a:spLocks noChangeArrowheads="1"/>
        </xdr:cNvSpPr>
      </xdr:nvSpPr>
      <xdr:spPr>
        <a:xfrm>
          <a:off x="13630275" y="160972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786" name="Text Box 66"/>
        <xdr:cNvSpPr txBox="1">
          <a:spLocks noChangeArrowheads="1"/>
        </xdr:cNvSpPr>
      </xdr:nvSpPr>
      <xdr:spPr>
        <a:xfrm>
          <a:off x="13630275" y="160972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787" name="Text Box 66"/>
        <xdr:cNvSpPr txBox="1">
          <a:spLocks noChangeArrowheads="1"/>
        </xdr:cNvSpPr>
      </xdr:nvSpPr>
      <xdr:spPr>
        <a:xfrm>
          <a:off x="13630275" y="160972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2788" name="Text Box 66"/>
        <xdr:cNvSpPr txBox="1">
          <a:spLocks noChangeArrowheads="1"/>
        </xdr:cNvSpPr>
      </xdr:nvSpPr>
      <xdr:spPr>
        <a:xfrm>
          <a:off x="13630275" y="160134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789" name="Text Box 66"/>
        <xdr:cNvSpPr txBox="1">
          <a:spLocks noChangeArrowheads="1"/>
        </xdr:cNvSpPr>
      </xdr:nvSpPr>
      <xdr:spPr>
        <a:xfrm>
          <a:off x="13630275" y="160972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2790" name="Text Box 66"/>
        <xdr:cNvSpPr txBox="1">
          <a:spLocks noChangeArrowheads="1"/>
        </xdr:cNvSpPr>
      </xdr:nvSpPr>
      <xdr:spPr>
        <a:xfrm>
          <a:off x="13630275" y="160134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2791" name="Text Box 66"/>
        <xdr:cNvSpPr txBox="1">
          <a:spLocks noChangeArrowheads="1"/>
        </xdr:cNvSpPr>
      </xdr:nvSpPr>
      <xdr:spPr>
        <a:xfrm>
          <a:off x="13630275" y="160134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2792" name="Text Box 66"/>
        <xdr:cNvSpPr txBox="1">
          <a:spLocks noChangeArrowheads="1"/>
        </xdr:cNvSpPr>
      </xdr:nvSpPr>
      <xdr:spPr>
        <a:xfrm>
          <a:off x="13630275" y="160134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793" name="Text Box 66"/>
        <xdr:cNvSpPr txBox="1">
          <a:spLocks noChangeArrowheads="1"/>
        </xdr:cNvSpPr>
      </xdr:nvSpPr>
      <xdr:spPr>
        <a:xfrm>
          <a:off x="13630275" y="160972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794" name="Text Box 66"/>
        <xdr:cNvSpPr txBox="1">
          <a:spLocks noChangeArrowheads="1"/>
        </xdr:cNvSpPr>
      </xdr:nvSpPr>
      <xdr:spPr>
        <a:xfrm>
          <a:off x="13630275" y="160972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2795" name="Text Box 66"/>
        <xdr:cNvSpPr txBox="1">
          <a:spLocks noChangeArrowheads="1"/>
        </xdr:cNvSpPr>
      </xdr:nvSpPr>
      <xdr:spPr>
        <a:xfrm>
          <a:off x="13630275" y="160134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2796" name="Text Box 66"/>
        <xdr:cNvSpPr txBox="1">
          <a:spLocks noChangeArrowheads="1"/>
        </xdr:cNvSpPr>
      </xdr:nvSpPr>
      <xdr:spPr>
        <a:xfrm>
          <a:off x="13630275" y="160134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2797" name="Text Box 66"/>
        <xdr:cNvSpPr txBox="1">
          <a:spLocks noChangeArrowheads="1"/>
        </xdr:cNvSpPr>
      </xdr:nvSpPr>
      <xdr:spPr>
        <a:xfrm>
          <a:off x="13630275" y="160134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2798" name="Text Box 66"/>
        <xdr:cNvSpPr txBox="1">
          <a:spLocks noChangeArrowheads="1"/>
        </xdr:cNvSpPr>
      </xdr:nvSpPr>
      <xdr:spPr>
        <a:xfrm>
          <a:off x="13630275" y="160134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799" name="Text Box 66"/>
        <xdr:cNvSpPr txBox="1">
          <a:spLocks noChangeArrowheads="1"/>
        </xdr:cNvSpPr>
      </xdr:nvSpPr>
      <xdr:spPr>
        <a:xfrm>
          <a:off x="13630275" y="160972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2800" name="Text Box 66"/>
        <xdr:cNvSpPr txBox="1">
          <a:spLocks noChangeArrowheads="1"/>
        </xdr:cNvSpPr>
      </xdr:nvSpPr>
      <xdr:spPr>
        <a:xfrm>
          <a:off x="13630275" y="160134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801" name="Text Box 66"/>
        <xdr:cNvSpPr txBox="1">
          <a:spLocks noChangeArrowheads="1"/>
        </xdr:cNvSpPr>
      </xdr:nvSpPr>
      <xdr:spPr>
        <a:xfrm>
          <a:off x="13630275" y="160972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802" name="Text Box 66"/>
        <xdr:cNvSpPr txBox="1">
          <a:spLocks noChangeArrowheads="1"/>
        </xdr:cNvSpPr>
      </xdr:nvSpPr>
      <xdr:spPr>
        <a:xfrm>
          <a:off x="13630275" y="160972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803" name="Text Box 66"/>
        <xdr:cNvSpPr txBox="1">
          <a:spLocks noChangeArrowheads="1"/>
        </xdr:cNvSpPr>
      </xdr:nvSpPr>
      <xdr:spPr>
        <a:xfrm>
          <a:off x="13630275" y="160972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804" name="Text Box 66"/>
        <xdr:cNvSpPr txBox="1">
          <a:spLocks noChangeArrowheads="1"/>
        </xdr:cNvSpPr>
      </xdr:nvSpPr>
      <xdr:spPr>
        <a:xfrm>
          <a:off x="13630275" y="160972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2805" name="Text Box 66"/>
        <xdr:cNvSpPr txBox="1">
          <a:spLocks noChangeArrowheads="1"/>
        </xdr:cNvSpPr>
      </xdr:nvSpPr>
      <xdr:spPr>
        <a:xfrm>
          <a:off x="13630275" y="1613916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2806" name="Text Box 66"/>
        <xdr:cNvSpPr txBox="1">
          <a:spLocks noChangeArrowheads="1"/>
        </xdr:cNvSpPr>
      </xdr:nvSpPr>
      <xdr:spPr>
        <a:xfrm>
          <a:off x="13630275" y="1613916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2807" name="Text Box 66"/>
        <xdr:cNvSpPr txBox="1">
          <a:spLocks noChangeArrowheads="1"/>
        </xdr:cNvSpPr>
      </xdr:nvSpPr>
      <xdr:spPr>
        <a:xfrm>
          <a:off x="13630275" y="1613916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808" name="Text Box 66"/>
        <xdr:cNvSpPr txBox="1">
          <a:spLocks noChangeArrowheads="1"/>
        </xdr:cNvSpPr>
      </xdr:nvSpPr>
      <xdr:spPr>
        <a:xfrm>
          <a:off x="13630275" y="160972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2809" name="Text Box 66"/>
        <xdr:cNvSpPr txBox="1">
          <a:spLocks noChangeArrowheads="1"/>
        </xdr:cNvSpPr>
      </xdr:nvSpPr>
      <xdr:spPr>
        <a:xfrm>
          <a:off x="13630275" y="1613916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810" name="Text Box 66"/>
        <xdr:cNvSpPr txBox="1">
          <a:spLocks noChangeArrowheads="1"/>
        </xdr:cNvSpPr>
      </xdr:nvSpPr>
      <xdr:spPr>
        <a:xfrm>
          <a:off x="13630275" y="160972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811" name="Text Box 66"/>
        <xdr:cNvSpPr txBox="1">
          <a:spLocks noChangeArrowheads="1"/>
        </xdr:cNvSpPr>
      </xdr:nvSpPr>
      <xdr:spPr>
        <a:xfrm>
          <a:off x="13630275" y="160972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812" name="Text Box 66"/>
        <xdr:cNvSpPr txBox="1">
          <a:spLocks noChangeArrowheads="1"/>
        </xdr:cNvSpPr>
      </xdr:nvSpPr>
      <xdr:spPr>
        <a:xfrm>
          <a:off x="13630275" y="160972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2813" name="Text Box 66"/>
        <xdr:cNvSpPr txBox="1">
          <a:spLocks noChangeArrowheads="1"/>
        </xdr:cNvSpPr>
      </xdr:nvSpPr>
      <xdr:spPr>
        <a:xfrm>
          <a:off x="13630275" y="1613916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2814" name="Text Box 66"/>
        <xdr:cNvSpPr txBox="1">
          <a:spLocks noChangeArrowheads="1"/>
        </xdr:cNvSpPr>
      </xdr:nvSpPr>
      <xdr:spPr>
        <a:xfrm>
          <a:off x="13630275" y="1613916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815" name="Text Box 66"/>
        <xdr:cNvSpPr txBox="1">
          <a:spLocks noChangeArrowheads="1"/>
        </xdr:cNvSpPr>
      </xdr:nvSpPr>
      <xdr:spPr>
        <a:xfrm>
          <a:off x="13630275" y="160972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816" name="Text Box 66"/>
        <xdr:cNvSpPr txBox="1">
          <a:spLocks noChangeArrowheads="1"/>
        </xdr:cNvSpPr>
      </xdr:nvSpPr>
      <xdr:spPr>
        <a:xfrm>
          <a:off x="13630275" y="160972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817" name="Text Box 66"/>
        <xdr:cNvSpPr txBox="1">
          <a:spLocks noChangeArrowheads="1"/>
        </xdr:cNvSpPr>
      </xdr:nvSpPr>
      <xdr:spPr>
        <a:xfrm>
          <a:off x="13630275" y="160972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818" name="Text Box 66"/>
        <xdr:cNvSpPr txBox="1">
          <a:spLocks noChangeArrowheads="1"/>
        </xdr:cNvSpPr>
      </xdr:nvSpPr>
      <xdr:spPr>
        <a:xfrm>
          <a:off x="13630275" y="160972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2819" name="Text Box 66"/>
        <xdr:cNvSpPr txBox="1">
          <a:spLocks noChangeArrowheads="1"/>
        </xdr:cNvSpPr>
      </xdr:nvSpPr>
      <xdr:spPr>
        <a:xfrm>
          <a:off x="13630275" y="1613916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68035</xdr:colOff>
      <xdr:row>377</xdr:row>
      <xdr:rowOff>0</xdr:rowOff>
    </xdr:from>
    <xdr:ext cx="753835" cy="627289"/>
    <xdr:sp macro="" textlink="">
      <xdr:nvSpPr>
        <xdr:cNvPr id="2820" name="Text Box 66"/>
        <xdr:cNvSpPr txBox="1">
          <a:spLocks noChangeArrowheads="1"/>
        </xdr:cNvSpPr>
      </xdr:nvSpPr>
      <xdr:spPr>
        <a:xfrm>
          <a:off x="13698310" y="160972500"/>
          <a:ext cx="753835"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2821" name="Text Box 66"/>
        <xdr:cNvSpPr txBox="1">
          <a:spLocks noChangeArrowheads="1"/>
        </xdr:cNvSpPr>
      </xdr:nvSpPr>
      <xdr:spPr>
        <a:xfrm>
          <a:off x="13630275" y="1613916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2822" name="Text Box 66"/>
        <xdr:cNvSpPr txBox="1">
          <a:spLocks noChangeArrowheads="1"/>
        </xdr:cNvSpPr>
      </xdr:nvSpPr>
      <xdr:spPr>
        <a:xfrm>
          <a:off x="13630275" y="1613916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2823" name="Text Box 66"/>
        <xdr:cNvSpPr txBox="1">
          <a:spLocks noChangeArrowheads="1"/>
        </xdr:cNvSpPr>
      </xdr:nvSpPr>
      <xdr:spPr>
        <a:xfrm>
          <a:off x="13630275" y="1613916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2824" name="Text Box 66"/>
        <xdr:cNvSpPr txBox="1">
          <a:spLocks noChangeArrowheads="1"/>
        </xdr:cNvSpPr>
      </xdr:nvSpPr>
      <xdr:spPr>
        <a:xfrm>
          <a:off x="13630275" y="1613916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2825" name="Text Box 66"/>
        <xdr:cNvSpPr txBox="1">
          <a:spLocks noChangeArrowheads="1"/>
        </xdr:cNvSpPr>
      </xdr:nvSpPr>
      <xdr:spPr>
        <a:xfrm>
          <a:off x="13630275" y="1618107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2826" name="Text Box 66"/>
        <xdr:cNvSpPr txBox="1">
          <a:spLocks noChangeArrowheads="1"/>
        </xdr:cNvSpPr>
      </xdr:nvSpPr>
      <xdr:spPr>
        <a:xfrm>
          <a:off x="13630275" y="1618107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2827" name="Text Box 66"/>
        <xdr:cNvSpPr txBox="1">
          <a:spLocks noChangeArrowheads="1"/>
        </xdr:cNvSpPr>
      </xdr:nvSpPr>
      <xdr:spPr>
        <a:xfrm>
          <a:off x="13630275" y="1618107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2828" name="Text Box 66"/>
        <xdr:cNvSpPr txBox="1">
          <a:spLocks noChangeArrowheads="1"/>
        </xdr:cNvSpPr>
      </xdr:nvSpPr>
      <xdr:spPr>
        <a:xfrm>
          <a:off x="13630275" y="1613916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2829" name="Text Box 66"/>
        <xdr:cNvSpPr txBox="1">
          <a:spLocks noChangeArrowheads="1"/>
        </xdr:cNvSpPr>
      </xdr:nvSpPr>
      <xdr:spPr>
        <a:xfrm>
          <a:off x="13630275" y="1618107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2830" name="Text Box 66"/>
        <xdr:cNvSpPr txBox="1">
          <a:spLocks noChangeArrowheads="1"/>
        </xdr:cNvSpPr>
      </xdr:nvSpPr>
      <xdr:spPr>
        <a:xfrm>
          <a:off x="13630275" y="1613916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2831" name="Text Box 66"/>
        <xdr:cNvSpPr txBox="1">
          <a:spLocks noChangeArrowheads="1"/>
        </xdr:cNvSpPr>
      </xdr:nvSpPr>
      <xdr:spPr>
        <a:xfrm>
          <a:off x="13630275" y="1613916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2832" name="Text Box 66"/>
        <xdr:cNvSpPr txBox="1">
          <a:spLocks noChangeArrowheads="1"/>
        </xdr:cNvSpPr>
      </xdr:nvSpPr>
      <xdr:spPr>
        <a:xfrm>
          <a:off x="13630275" y="1613916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2833" name="Text Box 66"/>
        <xdr:cNvSpPr txBox="1">
          <a:spLocks noChangeArrowheads="1"/>
        </xdr:cNvSpPr>
      </xdr:nvSpPr>
      <xdr:spPr>
        <a:xfrm>
          <a:off x="13630275" y="1618107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2834" name="Text Box 66"/>
        <xdr:cNvSpPr txBox="1">
          <a:spLocks noChangeArrowheads="1"/>
        </xdr:cNvSpPr>
      </xdr:nvSpPr>
      <xdr:spPr>
        <a:xfrm>
          <a:off x="13630275" y="1618107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2835" name="Text Box 66"/>
        <xdr:cNvSpPr txBox="1">
          <a:spLocks noChangeArrowheads="1"/>
        </xdr:cNvSpPr>
      </xdr:nvSpPr>
      <xdr:spPr>
        <a:xfrm>
          <a:off x="13630275" y="1613916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2836" name="Text Box 66"/>
        <xdr:cNvSpPr txBox="1">
          <a:spLocks noChangeArrowheads="1"/>
        </xdr:cNvSpPr>
      </xdr:nvSpPr>
      <xdr:spPr>
        <a:xfrm>
          <a:off x="13630275" y="1613916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2837" name="Text Box 66"/>
        <xdr:cNvSpPr txBox="1">
          <a:spLocks noChangeArrowheads="1"/>
        </xdr:cNvSpPr>
      </xdr:nvSpPr>
      <xdr:spPr>
        <a:xfrm>
          <a:off x="13630275" y="1613916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2838" name="Text Box 66"/>
        <xdr:cNvSpPr txBox="1">
          <a:spLocks noChangeArrowheads="1"/>
        </xdr:cNvSpPr>
      </xdr:nvSpPr>
      <xdr:spPr>
        <a:xfrm>
          <a:off x="13630275" y="1613916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2839" name="Text Box 66"/>
        <xdr:cNvSpPr txBox="1">
          <a:spLocks noChangeArrowheads="1"/>
        </xdr:cNvSpPr>
      </xdr:nvSpPr>
      <xdr:spPr>
        <a:xfrm>
          <a:off x="13630275" y="1618107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2840" name="Text Box 66"/>
        <xdr:cNvSpPr txBox="1">
          <a:spLocks noChangeArrowheads="1"/>
        </xdr:cNvSpPr>
      </xdr:nvSpPr>
      <xdr:spPr>
        <a:xfrm>
          <a:off x="13630275" y="1613916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2841" name="Text Box 66"/>
        <xdr:cNvSpPr txBox="1">
          <a:spLocks noChangeArrowheads="1"/>
        </xdr:cNvSpPr>
      </xdr:nvSpPr>
      <xdr:spPr>
        <a:xfrm>
          <a:off x="13630275" y="1618107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2842" name="Text Box 66"/>
        <xdr:cNvSpPr txBox="1">
          <a:spLocks noChangeArrowheads="1"/>
        </xdr:cNvSpPr>
      </xdr:nvSpPr>
      <xdr:spPr>
        <a:xfrm>
          <a:off x="13630275" y="1618107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2843" name="Text Box 66"/>
        <xdr:cNvSpPr txBox="1">
          <a:spLocks noChangeArrowheads="1"/>
        </xdr:cNvSpPr>
      </xdr:nvSpPr>
      <xdr:spPr>
        <a:xfrm>
          <a:off x="13630275" y="1618107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2844" name="Text Box 66"/>
        <xdr:cNvSpPr txBox="1">
          <a:spLocks noChangeArrowheads="1"/>
        </xdr:cNvSpPr>
      </xdr:nvSpPr>
      <xdr:spPr>
        <a:xfrm>
          <a:off x="13630275" y="1618107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2845"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2846"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2847"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2848" name="Text Box 66"/>
        <xdr:cNvSpPr txBox="1">
          <a:spLocks noChangeArrowheads="1"/>
        </xdr:cNvSpPr>
      </xdr:nvSpPr>
      <xdr:spPr>
        <a:xfrm>
          <a:off x="13630275" y="1618107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2849"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2850" name="Text Box 66"/>
        <xdr:cNvSpPr txBox="1">
          <a:spLocks noChangeArrowheads="1"/>
        </xdr:cNvSpPr>
      </xdr:nvSpPr>
      <xdr:spPr>
        <a:xfrm>
          <a:off x="13630275" y="1618107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2851" name="Text Box 66"/>
        <xdr:cNvSpPr txBox="1">
          <a:spLocks noChangeArrowheads="1"/>
        </xdr:cNvSpPr>
      </xdr:nvSpPr>
      <xdr:spPr>
        <a:xfrm>
          <a:off x="13630275" y="1618107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2852" name="Text Box 66"/>
        <xdr:cNvSpPr txBox="1">
          <a:spLocks noChangeArrowheads="1"/>
        </xdr:cNvSpPr>
      </xdr:nvSpPr>
      <xdr:spPr>
        <a:xfrm>
          <a:off x="13630275" y="1618107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2853"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2854"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2855" name="Text Box 66"/>
        <xdr:cNvSpPr txBox="1">
          <a:spLocks noChangeArrowheads="1"/>
        </xdr:cNvSpPr>
      </xdr:nvSpPr>
      <xdr:spPr>
        <a:xfrm>
          <a:off x="13630275" y="1618107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2856" name="Text Box 66"/>
        <xdr:cNvSpPr txBox="1">
          <a:spLocks noChangeArrowheads="1"/>
        </xdr:cNvSpPr>
      </xdr:nvSpPr>
      <xdr:spPr>
        <a:xfrm>
          <a:off x="13630275" y="1618107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2857" name="Text Box 66"/>
        <xdr:cNvSpPr txBox="1">
          <a:spLocks noChangeArrowheads="1"/>
        </xdr:cNvSpPr>
      </xdr:nvSpPr>
      <xdr:spPr>
        <a:xfrm>
          <a:off x="13630275" y="1618107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2858" name="Text Box 66"/>
        <xdr:cNvSpPr txBox="1">
          <a:spLocks noChangeArrowheads="1"/>
        </xdr:cNvSpPr>
      </xdr:nvSpPr>
      <xdr:spPr>
        <a:xfrm>
          <a:off x="13630275" y="1618107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2859"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2860" name="Text Box 66"/>
        <xdr:cNvSpPr txBox="1">
          <a:spLocks noChangeArrowheads="1"/>
        </xdr:cNvSpPr>
      </xdr:nvSpPr>
      <xdr:spPr>
        <a:xfrm>
          <a:off x="13630275" y="1618107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2861"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2862"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2863"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2864"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2865"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2866"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2867"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2868"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2869"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2870"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2871"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2872"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2873"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2874"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2875"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2876"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2877"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2878"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2879"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2880"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2881"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2882"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2883"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2884"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2885" name="Text Box 66"/>
        <xdr:cNvSpPr txBox="1">
          <a:spLocks noChangeArrowheads="1"/>
        </xdr:cNvSpPr>
      </xdr:nvSpPr>
      <xdr:spPr>
        <a:xfrm>
          <a:off x="13630275" y="162648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2886" name="Text Box 66"/>
        <xdr:cNvSpPr txBox="1">
          <a:spLocks noChangeArrowheads="1"/>
        </xdr:cNvSpPr>
      </xdr:nvSpPr>
      <xdr:spPr>
        <a:xfrm>
          <a:off x="13630275" y="162648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2887" name="Text Box 66"/>
        <xdr:cNvSpPr txBox="1">
          <a:spLocks noChangeArrowheads="1"/>
        </xdr:cNvSpPr>
      </xdr:nvSpPr>
      <xdr:spPr>
        <a:xfrm>
          <a:off x="13630275" y="162648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2888"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2889" name="Text Box 66"/>
        <xdr:cNvSpPr txBox="1">
          <a:spLocks noChangeArrowheads="1"/>
        </xdr:cNvSpPr>
      </xdr:nvSpPr>
      <xdr:spPr>
        <a:xfrm>
          <a:off x="13630275" y="162648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2890"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2891"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2892"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2893" name="Text Box 66"/>
        <xdr:cNvSpPr txBox="1">
          <a:spLocks noChangeArrowheads="1"/>
        </xdr:cNvSpPr>
      </xdr:nvSpPr>
      <xdr:spPr>
        <a:xfrm>
          <a:off x="13630275" y="162648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2894" name="Text Box 66"/>
        <xdr:cNvSpPr txBox="1">
          <a:spLocks noChangeArrowheads="1"/>
        </xdr:cNvSpPr>
      </xdr:nvSpPr>
      <xdr:spPr>
        <a:xfrm>
          <a:off x="13630275" y="162648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2895"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2896"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2897"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2898"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2899" name="Text Box 66"/>
        <xdr:cNvSpPr txBox="1">
          <a:spLocks noChangeArrowheads="1"/>
        </xdr:cNvSpPr>
      </xdr:nvSpPr>
      <xdr:spPr>
        <a:xfrm>
          <a:off x="13630275" y="162648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2900"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2901" name="Text Box 66"/>
        <xdr:cNvSpPr txBox="1">
          <a:spLocks noChangeArrowheads="1"/>
        </xdr:cNvSpPr>
      </xdr:nvSpPr>
      <xdr:spPr>
        <a:xfrm>
          <a:off x="13630275" y="162648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2902" name="Text Box 66"/>
        <xdr:cNvSpPr txBox="1">
          <a:spLocks noChangeArrowheads="1"/>
        </xdr:cNvSpPr>
      </xdr:nvSpPr>
      <xdr:spPr>
        <a:xfrm>
          <a:off x="13630275" y="162648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2903" name="Text Box 66"/>
        <xdr:cNvSpPr txBox="1">
          <a:spLocks noChangeArrowheads="1"/>
        </xdr:cNvSpPr>
      </xdr:nvSpPr>
      <xdr:spPr>
        <a:xfrm>
          <a:off x="13630275" y="162648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2904" name="Text Box 66"/>
        <xdr:cNvSpPr txBox="1">
          <a:spLocks noChangeArrowheads="1"/>
        </xdr:cNvSpPr>
      </xdr:nvSpPr>
      <xdr:spPr>
        <a:xfrm>
          <a:off x="13630275" y="162648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382</xdr:row>
      <xdr:rowOff>0</xdr:rowOff>
    </xdr:from>
    <xdr:ext cx="685800" cy="627289"/>
    <xdr:sp macro="" textlink="">
      <xdr:nvSpPr>
        <xdr:cNvPr id="2905" name="Text Box 66"/>
        <xdr:cNvSpPr txBox="1">
          <a:spLocks noChangeArrowheads="1"/>
        </xdr:cNvSpPr>
      </xdr:nvSpPr>
      <xdr:spPr>
        <a:xfrm>
          <a:off x="13630275"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382</xdr:row>
      <xdr:rowOff>0</xdr:rowOff>
    </xdr:from>
    <xdr:ext cx="685800" cy="627289"/>
    <xdr:sp macro="" textlink="">
      <xdr:nvSpPr>
        <xdr:cNvPr id="2906" name="Text Box 66"/>
        <xdr:cNvSpPr txBox="1">
          <a:spLocks noChangeArrowheads="1"/>
        </xdr:cNvSpPr>
      </xdr:nvSpPr>
      <xdr:spPr>
        <a:xfrm>
          <a:off x="13630275"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382</xdr:row>
      <xdr:rowOff>0</xdr:rowOff>
    </xdr:from>
    <xdr:ext cx="685800" cy="627289"/>
    <xdr:sp macro="" textlink="">
      <xdr:nvSpPr>
        <xdr:cNvPr id="2907" name="Text Box 66"/>
        <xdr:cNvSpPr txBox="1">
          <a:spLocks noChangeArrowheads="1"/>
        </xdr:cNvSpPr>
      </xdr:nvSpPr>
      <xdr:spPr>
        <a:xfrm>
          <a:off x="13630275"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2908" name="Text Box 66"/>
        <xdr:cNvSpPr txBox="1">
          <a:spLocks noChangeArrowheads="1"/>
        </xdr:cNvSpPr>
      </xdr:nvSpPr>
      <xdr:spPr>
        <a:xfrm>
          <a:off x="13630275" y="162648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382</xdr:row>
      <xdr:rowOff>0</xdr:rowOff>
    </xdr:from>
    <xdr:ext cx="685800" cy="627289"/>
    <xdr:sp macro="" textlink="">
      <xdr:nvSpPr>
        <xdr:cNvPr id="2909" name="Text Box 66"/>
        <xdr:cNvSpPr txBox="1">
          <a:spLocks noChangeArrowheads="1"/>
        </xdr:cNvSpPr>
      </xdr:nvSpPr>
      <xdr:spPr>
        <a:xfrm>
          <a:off x="13630275"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2910" name="Text Box 66"/>
        <xdr:cNvSpPr txBox="1">
          <a:spLocks noChangeArrowheads="1"/>
        </xdr:cNvSpPr>
      </xdr:nvSpPr>
      <xdr:spPr>
        <a:xfrm>
          <a:off x="13630275" y="162648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2911" name="Text Box 66"/>
        <xdr:cNvSpPr txBox="1">
          <a:spLocks noChangeArrowheads="1"/>
        </xdr:cNvSpPr>
      </xdr:nvSpPr>
      <xdr:spPr>
        <a:xfrm>
          <a:off x="13630275" y="162648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2912" name="Text Box 66"/>
        <xdr:cNvSpPr txBox="1">
          <a:spLocks noChangeArrowheads="1"/>
        </xdr:cNvSpPr>
      </xdr:nvSpPr>
      <xdr:spPr>
        <a:xfrm>
          <a:off x="13630275" y="162648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382</xdr:row>
      <xdr:rowOff>0</xdr:rowOff>
    </xdr:from>
    <xdr:ext cx="685800" cy="627289"/>
    <xdr:sp macro="" textlink="">
      <xdr:nvSpPr>
        <xdr:cNvPr id="2913" name="Text Box 66"/>
        <xdr:cNvSpPr txBox="1">
          <a:spLocks noChangeArrowheads="1"/>
        </xdr:cNvSpPr>
      </xdr:nvSpPr>
      <xdr:spPr>
        <a:xfrm>
          <a:off x="13630275"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382</xdr:row>
      <xdr:rowOff>0</xdr:rowOff>
    </xdr:from>
    <xdr:ext cx="685800" cy="627289"/>
    <xdr:sp macro="" textlink="">
      <xdr:nvSpPr>
        <xdr:cNvPr id="2914" name="Text Box 66"/>
        <xdr:cNvSpPr txBox="1">
          <a:spLocks noChangeArrowheads="1"/>
        </xdr:cNvSpPr>
      </xdr:nvSpPr>
      <xdr:spPr>
        <a:xfrm>
          <a:off x="13630275"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2915" name="Text Box 66"/>
        <xdr:cNvSpPr txBox="1">
          <a:spLocks noChangeArrowheads="1"/>
        </xdr:cNvSpPr>
      </xdr:nvSpPr>
      <xdr:spPr>
        <a:xfrm>
          <a:off x="13630275" y="162648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2916" name="Text Box 66"/>
        <xdr:cNvSpPr txBox="1">
          <a:spLocks noChangeArrowheads="1"/>
        </xdr:cNvSpPr>
      </xdr:nvSpPr>
      <xdr:spPr>
        <a:xfrm>
          <a:off x="13630275" y="162648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2917" name="Text Box 66"/>
        <xdr:cNvSpPr txBox="1">
          <a:spLocks noChangeArrowheads="1"/>
        </xdr:cNvSpPr>
      </xdr:nvSpPr>
      <xdr:spPr>
        <a:xfrm>
          <a:off x="13630275" y="162648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2918" name="Text Box 66"/>
        <xdr:cNvSpPr txBox="1">
          <a:spLocks noChangeArrowheads="1"/>
        </xdr:cNvSpPr>
      </xdr:nvSpPr>
      <xdr:spPr>
        <a:xfrm>
          <a:off x="13630275" y="162648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382</xdr:row>
      <xdr:rowOff>0</xdr:rowOff>
    </xdr:from>
    <xdr:ext cx="685800" cy="627289"/>
    <xdr:sp macro="" textlink="">
      <xdr:nvSpPr>
        <xdr:cNvPr id="2919" name="Text Box 66"/>
        <xdr:cNvSpPr txBox="1">
          <a:spLocks noChangeArrowheads="1"/>
        </xdr:cNvSpPr>
      </xdr:nvSpPr>
      <xdr:spPr>
        <a:xfrm>
          <a:off x="13630275"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2920" name="Text Box 66"/>
        <xdr:cNvSpPr txBox="1">
          <a:spLocks noChangeArrowheads="1"/>
        </xdr:cNvSpPr>
      </xdr:nvSpPr>
      <xdr:spPr>
        <a:xfrm>
          <a:off x="13630275" y="162648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382</xdr:row>
      <xdr:rowOff>0</xdr:rowOff>
    </xdr:from>
    <xdr:ext cx="685800" cy="627289"/>
    <xdr:sp macro="" textlink="">
      <xdr:nvSpPr>
        <xdr:cNvPr id="2921" name="Text Box 66"/>
        <xdr:cNvSpPr txBox="1">
          <a:spLocks noChangeArrowheads="1"/>
        </xdr:cNvSpPr>
      </xdr:nvSpPr>
      <xdr:spPr>
        <a:xfrm>
          <a:off x="13630275"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382</xdr:row>
      <xdr:rowOff>0</xdr:rowOff>
    </xdr:from>
    <xdr:ext cx="685800" cy="627289"/>
    <xdr:sp macro="" textlink="">
      <xdr:nvSpPr>
        <xdr:cNvPr id="2922" name="Text Box 66"/>
        <xdr:cNvSpPr txBox="1">
          <a:spLocks noChangeArrowheads="1"/>
        </xdr:cNvSpPr>
      </xdr:nvSpPr>
      <xdr:spPr>
        <a:xfrm>
          <a:off x="13630275"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382</xdr:row>
      <xdr:rowOff>0</xdr:rowOff>
    </xdr:from>
    <xdr:ext cx="685800" cy="627289"/>
    <xdr:sp macro="" textlink="">
      <xdr:nvSpPr>
        <xdr:cNvPr id="2923" name="Text Box 66"/>
        <xdr:cNvSpPr txBox="1">
          <a:spLocks noChangeArrowheads="1"/>
        </xdr:cNvSpPr>
      </xdr:nvSpPr>
      <xdr:spPr>
        <a:xfrm>
          <a:off x="13630275"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382</xdr:row>
      <xdr:rowOff>0</xdr:rowOff>
    </xdr:from>
    <xdr:ext cx="685800" cy="627289"/>
    <xdr:sp macro="" textlink="">
      <xdr:nvSpPr>
        <xdr:cNvPr id="2924" name="Text Box 66"/>
        <xdr:cNvSpPr txBox="1">
          <a:spLocks noChangeArrowheads="1"/>
        </xdr:cNvSpPr>
      </xdr:nvSpPr>
      <xdr:spPr>
        <a:xfrm>
          <a:off x="13630275"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2925"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2926"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2927"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382</xdr:row>
      <xdr:rowOff>0</xdr:rowOff>
    </xdr:from>
    <xdr:ext cx="685800" cy="627289"/>
    <xdr:sp macro="" textlink="">
      <xdr:nvSpPr>
        <xdr:cNvPr id="2928" name="Text Box 66"/>
        <xdr:cNvSpPr txBox="1">
          <a:spLocks noChangeArrowheads="1"/>
        </xdr:cNvSpPr>
      </xdr:nvSpPr>
      <xdr:spPr>
        <a:xfrm>
          <a:off x="13630275"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2929"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382</xdr:row>
      <xdr:rowOff>0</xdr:rowOff>
    </xdr:from>
    <xdr:ext cx="685800" cy="627289"/>
    <xdr:sp macro="" textlink="">
      <xdr:nvSpPr>
        <xdr:cNvPr id="2930" name="Text Box 66"/>
        <xdr:cNvSpPr txBox="1">
          <a:spLocks noChangeArrowheads="1"/>
        </xdr:cNvSpPr>
      </xdr:nvSpPr>
      <xdr:spPr>
        <a:xfrm>
          <a:off x="13630275"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382</xdr:row>
      <xdr:rowOff>0</xdr:rowOff>
    </xdr:from>
    <xdr:ext cx="685800" cy="627289"/>
    <xdr:sp macro="" textlink="">
      <xdr:nvSpPr>
        <xdr:cNvPr id="2931" name="Text Box 66"/>
        <xdr:cNvSpPr txBox="1">
          <a:spLocks noChangeArrowheads="1"/>
        </xdr:cNvSpPr>
      </xdr:nvSpPr>
      <xdr:spPr>
        <a:xfrm>
          <a:off x="13630275"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382</xdr:row>
      <xdr:rowOff>0</xdr:rowOff>
    </xdr:from>
    <xdr:ext cx="685800" cy="627289"/>
    <xdr:sp macro="" textlink="">
      <xdr:nvSpPr>
        <xdr:cNvPr id="2932" name="Text Box 66"/>
        <xdr:cNvSpPr txBox="1">
          <a:spLocks noChangeArrowheads="1"/>
        </xdr:cNvSpPr>
      </xdr:nvSpPr>
      <xdr:spPr>
        <a:xfrm>
          <a:off x="13630275"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2933"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2934"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382</xdr:row>
      <xdr:rowOff>0</xdr:rowOff>
    </xdr:from>
    <xdr:ext cx="685800" cy="627289"/>
    <xdr:sp macro="" textlink="">
      <xdr:nvSpPr>
        <xdr:cNvPr id="2935" name="Text Box 66"/>
        <xdr:cNvSpPr txBox="1">
          <a:spLocks noChangeArrowheads="1"/>
        </xdr:cNvSpPr>
      </xdr:nvSpPr>
      <xdr:spPr>
        <a:xfrm>
          <a:off x="13630275"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382</xdr:row>
      <xdr:rowOff>0</xdr:rowOff>
    </xdr:from>
    <xdr:ext cx="685800" cy="627289"/>
    <xdr:sp macro="" textlink="">
      <xdr:nvSpPr>
        <xdr:cNvPr id="2936" name="Text Box 66"/>
        <xdr:cNvSpPr txBox="1">
          <a:spLocks noChangeArrowheads="1"/>
        </xdr:cNvSpPr>
      </xdr:nvSpPr>
      <xdr:spPr>
        <a:xfrm>
          <a:off x="13630275"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382</xdr:row>
      <xdr:rowOff>0</xdr:rowOff>
    </xdr:from>
    <xdr:ext cx="685800" cy="627289"/>
    <xdr:sp macro="" textlink="">
      <xdr:nvSpPr>
        <xdr:cNvPr id="2937" name="Text Box 66"/>
        <xdr:cNvSpPr txBox="1">
          <a:spLocks noChangeArrowheads="1"/>
        </xdr:cNvSpPr>
      </xdr:nvSpPr>
      <xdr:spPr>
        <a:xfrm>
          <a:off x="13630275"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382</xdr:row>
      <xdr:rowOff>0</xdr:rowOff>
    </xdr:from>
    <xdr:ext cx="685800" cy="627289"/>
    <xdr:sp macro="" textlink="">
      <xdr:nvSpPr>
        <xdr:cNvPr id="2938" name="Text Box 66"/>
        <xdr:cNvSpPr txBox="1">
          <a:spLocks noChangeArrowheads="1"/>
        </xdr:cNvSpPr>
      </xdr:nvSpPr>
      <xdr:spPr>
        <a:xfrm>
          <a:off x="13630275"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2939"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382</xdr:row>
      <xdr:rowOff>0</xdr:rowOff>
    </xdr:from>
    <xdr:ext cx="685800" cy="627289"/>
    <xdr:sp macro="" textlink="">
      <xdr:nvSpPr>
        <xdr:cNvPr id="2940" name="Text Box 66"/>
        <xdr:cNvSpPr txBox="1">
          <a:spLocks noChangeArrowheads="1"/>
        </xdr:cNvSpPr>
      </xdr:nvSpPr>
      <xdr:spPr>
        <a:xfrm>
          <a:off x="13630275"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2941"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2942"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2943"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2944"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2945" name="Text Box 66"/>
        <xdr:cNvSpPr txBox="1">
          <a:spLocks noChangeArrowheads="1"/>
        </xdr:cNvSpPr>
      </xdr:nvSpPr>
      <xdr:spPr>
        <a:xfrm>
          <a:off x="13630275" y="160134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946" name="Text Box 66"/>
        <xdr:cNvSpPr txBox="1">
          <a:spLocks noChangeArrowheads="1"/>
        </xdr:cNvSpPr>
      </xdr:nvSpPr>
      <xdr:spPr>
        <a:xfrm>
          <a:off x="13630275" y="160972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2947" name="Text Box 66"/>
        <xdr:cNvSpPr txBox="1">
          <a:spLocks noChangeArrowheads="1"/>
        </xdr:cNvSpPr>
      </xdr:nvSpPr>
      <xdr:spPr>
        <a:xfrm>
          <a:off x="13630275" y="160134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2948" name="Text Box 66"/>
        <xdr:cNvSpPr txBox="1">
          <a:spLocks noChangeArrowheads="1"/>
        </xdr:cNvSpPr>
      </xdr:nvSpPr>
      <xdr:spPr>
        <a:xfrm>
          <a:off x="13630275" y="160134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949" name="Text Box 66"/>
        <xdr:cNvSpPr txBox="1">
          <a:spLocks noChangeArrowheads="1"/>
        </xdr:cNvSpPr>
      </xdr:nvSpPr>
      <xdr:spPr>
        <a:xfrm>
          <a:off x="13630275" y="160972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950" name="Text Box 66"/>
        <xdr:cNvSpPr txBox="1">
          <a:spLocks noChangeArrowheads="1"/>
        </xdr:cNvSpPr>
      </xdr:nvSpPr>
      <xdr:spPr>
        <a:xfrm>
          <a:off x="13630275" y="160972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2951" name="Text Box 66"/>
        <xdr:cNvSpPr txBox="1">
          <a:spLocks noChangeArrowheads="1"/>
        </xdr:cNvSpPr>
      </xdr:nvSpPr>
      <xdr:spPr>
        <a:xfrm>
          <a:off x="13630275" y="160134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2952" name="Text Box 66"/>
        <xdr:cNvSpPr txBox="1">
          <a:spLocks noChangeArrowheads="1"/>
        </xdr:cNvSpPr>
      </xdr:nvSpPr>
      <xdr:spPr>
        <a:xfrm>
          <a:off x="13630275" y="160134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2953" name="Text Box 66"/>
        <xdr:cNvSpPr txBox="1">
          <a:spLocks noChangeArrowheads="1"/>
        </xdr:cNvSpPr>
      </xdr:nvSpPr>
      <xdr:spPr>
        <a:xfrm>
          <a:off x="13630275" y="160134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2954" name="Text Box 66"/>
        <xdr:cNvSpPr txBox="1">
          <a:spLocks noChangeArrowheads="1"/>
        </xdr:cNvSpPr>
      </xdr:nvSpPr>
      <xdr:spPr>
        <a:xfrm>
          <a:off x="13630275" y="160134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2955" name="Text Box 66"/>
        <xdr:cNvSpPr txBox="1">
          <a:spLocks noChangeArrowheads="1"/>
        </xdr:cNvSpPr>
      </xdr:nvSpPr>
      <xdr:spPr>
        <a:xfrm>
          <a:off x="13630275" y="160134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2956" name="Text Box 66"/>
        <xdr:cNvSpPr txBox="1">
          <a:spLocks noChangeArrowheads="1"/>
        </xdr:cNvSpPr>
      </xdr:nvSpPr>
      <xdr:spPr>
        <a:xfrm>
          <a:off x="13630275" y="160134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2957" name="Text Box 66"/>
        <xdr:cNvSpPr txBox="1">
          <a:spLocks noChangeArrowheads="1"/>
        </xdr:cNvSpPr>
      </xdr:nvSpPr>
      <xdr:spPr>
        <a:xfrm>
          <a:off x="13630275" y="160134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2958" name="Text Box 66"/>
        <xdr:cNvSpPr txBox="1">
          <a:spLocks noChangeArrowheads="1"/>
        </xdr:cNvSpPr>
      </xdr:nvSpPr>
      <xdr:spPr>
        <a:xfrm>
          <a:off x="13630275" y="160134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81643</xdr:colOff>
      <xdr:row>375</xdr:row>
      <xdr:rowOff>0</xdr:rowOff>
    </xdr:from>
    <xdr:ext cx="767443" cy="627289"/>
    <xdr:sp macro="" textlink="">
      <xdr:nvSpPr>
        <xdr:cNvPr id="2959" name="Text Box 66"/>
        <xdr:cNvSpPr txBox="1">
          <a:spLocks noChangeArrowheads="1"/>
        </xdr:cNvSpPr>
      </xdr:nvSpPr>
      <xdr:spPr>
        <a:xfrm>
          <a:off x="13711918" y="160134300"/>
          <a:ext cx="767443"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960" name="Text Box 66"/>
        <xdr:cNvSpPr txBox="1">
          <a:spLocks noChangeArrowheads="1"/>
        </xdr:cNvSpPr>
      </xdr:nvSpPr>
      <xdr:spPr>
        <a:xfrm>
          <a:off x="13630275" y="160972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2961" name="Text Box 66"/>
        <xdr:cNvSpPr txBox="1">
          <a:spLocks noChangeArrowheads="1"/>
        </xdr:cNvSpPr>
      </xdr:nvSpPr>
      <xdr:spPr>
        <a:xfrm>
          <a:off x="13630275" y="1613916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962" name="Text Box 66"/>
        <xdr:cNvSpPr txBox="1">
          <a:spLocks noChangeArrowheads="1"/>
        </xdr:cNvSpPr>
      </xdr:nvSpPr>
      <xdr:spPr>
        <a:xfrm>
          <a:off x="13630275" y="160972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963" name="Text Box 66"/>
        <xdr:cNvSpPr txBox="1">
          <a:spLocks noChangeArrowheads="1"/>
        </xdr:cNvSpPr>
      </xdr:nvSpPr>
      <xdr:spPr>
        <a:xfrm>
          <a:off x="13630275" y="160972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2964" name="Text Box 66"/>
        <xdr:cNvSpPr txBox="1">
          <a:spLocks noChangeArrowheads="1"/>
        </xdr:cNvSpPr>
      </xdr:nvSpPr>
      <xdr:spPr>
        <a:xfrm>
          <a:off x="13630275" y="1613916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2965" name="Text Box 66"/>
        <xdr:cNvSpPr txBox="1">
          <a:spLocks noChangeArrowheads="1"/>
        </xdr:cNvSpPr>
      </xdr:nvSpPr>
      <xdr:spPr>
        <a:xfrm>
          <a:off x="13630275" y="1613916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966" name="Text Box 66"/>
        <xdr:cNvSpPr txBox="1">
          <a:spLocks noChangeArrowheads="1"/>
        </xdr:cNvSpPr>
      </xdr:nvSpPr>
      <xdr:spPr>
        <a:xfrm>
          <a:off x="13630275" y="160972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967" name="Text Box 66"/>
        <xdr:cNvSpPr txBox="1">
          <a:spLocks noChangeArrowheads="1"/>
        </xdr:cNvSpPr>
      </xdr:nvSpPr>
      <xdr:spPr>
        <a:xfrm>
          <a:off x="13630275" y="160972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968" name="Text Box 66"/>
        <xdr:cNvSpPr txBox="1">
          <a:spLocks noChangeArrowheads="1"/>
        </xdr:cNvSpPr>
      </xdr:nvSpPr>
      <xdr:spPr>
        <a:xfrm>
          <a:off x="13630275" y="160972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969" name="Text Box 66"/>
        <xdr:cNvSpPr txBox="1">
          <a:spLocks noChangeArrowheads="1"/>
        </xdr:cNvSpPr>
      </xdr:nvSpPr>
      <xdr:spPr>
        <a:xfrm>
          <a:off x="13630275" y="160972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970" name="Text Box 66"/>
        <xdr:cNvSpPr txBox="1">
          <a:spLocks noChangeArrowheads="1"/>
        </xdr:cNvSpPr>
      </xdr:nvSpPr>
      <xdr:spPr>
        <a:xfrm>
          <a:off x="13630275" y="160972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971" name="Text Box 66"/>
        <xdr:cNvSpPr txBox="1">
          <a:spLocks noChangeArrowheads="1"/>
        </xdr:cNvSpPr>
      </xdr:nvSpPr>
      <xdr:spPr>
        <a:xfrm>
          <a:off x="13630275" y="160972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972" name="Text Box 66"/>
        <xdr:cNvSpPr txBox="1">
          <a:spLocks noChangeArrowheads="1"/>
        </xdr:cNvSpPr>
      </xdr:nvSpPr>
      <xdr:spPr>
        <a:xfrm>
          <a:off x="13630275" y="160972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377</xdr:row>
      <xdr:rowOff>0</xdr:rowOff>
    </xdr:from>
    <xdr:ext cx="685800" cy="627289"/>
    <xdr:sp macro="" textlink="">
      <xdr:nvSpPr>
        <xdr:cNvPr id="2973" name="Text Box 66"/>
        <xdr:cNvSpPr txBox="1">
          <a:spLocks noChangeArrowheads="1"/>
        </xdr:cNvSpPr>
      </xdr:nvSpPr>
      <xdr:spPr>
        <a:xfrm>
          <a:off x="13630275" y="160972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80</xdr:col>
      <xdr:colOff>666750</xdr:colOff>
      <xdr:row>377</xdr:row>
      <xdr:rowOff>0</xdr:rowOff>
    </xdr:from>
    <xdr:ext cx="1352550" cy="627289"/>
    <xdr:sp macro="" textlink="">
      <xdr:nvSpPr>
        <xdr:cNvPr id="2974" name="Text Box 66"/>
        <xdr:cNvSpPr txBox="1">
          <a:spLocks noChangeArrowheads="1"/>
        </xdr:cNvSpPr>
      </xdr:nvSpPr>
      <xdr:spPr>
        <a:xfrm>
          <a:off x="13630275" y="160972500"/>
          <a:ext cx="135255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2975" name="Text Box 66"/>
        <xdr:cNvSpPr txBox="1">
          <a:spLocks noChangeArrowheads="1"/>
        </xdr:cNvSpPr>
      </xdr:nvSpPr>
      <xdr:spPr>
        <a:xfrm>
          <a:off x="13630275" y="1613916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2976" name="Text Box 66"/>
        <xdr:cNvSpPr txBox="1">
          <a:spLocks noChangeArrowheads="1"/>
        </xdr:cNvSpPr>
      </xdr:nvSpPr>
      <xdr:spPr>
        <a:xfrm>
          <a:off x="13630275" y="1618107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2977" name="Text Box 66"/>
        <xdr:cNvSpPr txBox="1">
          <a:spLocks noChangeArrowheads="1"/>
        </xdr:cNvSpPr>
      </xdr:nvSpPr>
      <xdr:spPr>
        <a:xfrm>
          <a:off x="13630275" y="1613916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2978" name="Text Box 66"/>
        <xdr:cNvSpPr txBox="1">
          <a:spLocks noChangeArrowheads="1"/>
        </xdr:cNvSpPr>
      </xdr:nvSpPr>
      <xdr:spPr>
        <a:xfrm>
          <a:off x="13630275" y="1613916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2979" name="Text Box 66"/>
        <xdr:cNvSpPr txBox="1">
          <a:spLocks noChangeArrowheads="1"/>
        </xdr:cNvSpPr>
      </xdr:nvSpPr>
      <xdr:spPr>
        <a:xfrm>
          <a:off x="13630275" y="1618107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2980" name="Text Box 66"/>
        <xdr:cNvSpPr txBox="1">
          <a:spLocks noChangeArrowheads="1"/>
        </xdr:cNvSpPr>
      </xdr:nvSpPr>
      <xdr:spPr>
        <a:xfrm>
          <a:off x="13630275" y="1618107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2981" name="Text Box 66"/>
        <xdr:cNvSpPr txBox="1">
          <a:spLocks noChangeArrowheads="1"/>
        </xdr:cNvSpPr>
      </xdr:nvSpPr>
      <xdr:spPr>
        <a:xfrm>
          <a:off x="13630275" y="1613916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2982" name="Text Box 66"/>
        <xdr:cNvSpPr txBox="1">
          <a:spLocks noChangeArrowheads="1"/>
        </xdr:cNvSpPr>
      </xdr:nvSpPr>
      <xdr:spPr>
        <a:xfrm>
          <a:off x="13630275" y="1613916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2983" name="Text Box 66"/>
        <xdr:cNvSpPr txBox="1">
          <a:spLocks noChangeArrowheads="1"/>
        </xdr:cNvSpPr>
      </xdr:nvSpPr>
      <xdr:spPr>
        <a:xfrm>
          <a:off x="13630275" y="1613916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2984" name="Text Box 66"/>
        <xdr:cNvSpPr txBox="1">
          <a:spLocks noChangeArrowheads="1"/>
        </xdr:cNvSpPr>
      </xdr:nvSpPr>
      <xdr:spPr>
        <a:xfrm>
          <a:off x="13630275" y="1613916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2985" name="Text Box 66"/>
        <xdr:cNvSpPr txBox="1">
          <a:spLocks noChangeArrowheads="1"/>
        </xdr:cNvSpPr>
      </xdr:nvSpPr>
      <xdr:spPr>
        <a:xfrm>
          <a:off x="13630275" y="1613916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2986" name="Text Box 66"/>
        <xdr:cNvSpPr txBox="1">
          <a:spLocks noChangeArrowheads="1"/>
        </xdr:cNvSpPr>
      </xdr:nvSpPr>
      <xdr:spPr>
        <a:xfrm>
          <a:off x="13630275" y="1613916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2987" name="Text Box 66"/>
        <xdr:cNvSpPr txBox="1">
          <a:spLocks noChangeArrowheads="1"/>
        </xdr:cNvSpPr>
      </xdr:nvSpPr>
      <xdr:spPr>
        <a:xfrm>
          <a:off x="13630275" y="1613916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378</xdr:row>
      <xdr:rowOff>0</xdr:rowOff>
    </xdr:from>
    <xdr:ext cx="685800" cy="627289"/>
    <xdr:sp macro="" textlink="">
      <xdr:nvSpPr>
        <xdr:cNvPr id="2988" name="Text Box 66"/>
        <xdr:cNvSpPr txBox="1">
          <a:spLocks noChangeArrowheads="1"/>
        </xdr:cNvSpPr>
      </xdr:nvSpPr>
      <xdr:spPr>
        <a:xfrm>
          <a:off x="13630275" y="1613916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80</xdr:col>
      <xdr:colOff>666750</xdr:colOff>
      <xdr:row>378</xdr:row>
      <xdr:rowOff>0</xdr:rowOff>
    </xdr:from>
    <xdr:ext cx="1352550" cy="627289"/>
    <xdr:sp macro="" textlink="">
      <xdr:nvSpPr>
        <xdr:cNvPr id="2989" name="Text Box 66"/>
        <xdr:cNvSpPr txBox="1">
          <a:spLocks noChangeArrowheads="1"/>
        </xdr:cNvSpPr>
      </xdr:nvSpPr>
      <xdr:spPr>
        <a:xfrm>
          <a:off x="13630275" y="161391600"/>
          <a:ext cx="135255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2990" name="Text Box 66"/>
        <xdr:cNvSpPr txBox="1">
          <a:spLocks noChangeArrowheads="1"/>
        </xdr:cNvSpPr>
      </xdr:nvSpPr>
      <xdr:spPr>
        <a:xfrm>
          <a:off x="13630275" y="1618107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2991"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2992" name="Text Box 66"/>
        <xdr:cNvSpPr txBox="1">
          <a:spLocks noChangeArrowheads="1"/>
        </xdr:cNvSpPr>
      </xdr:nvSpPr>
      <xdr:spPr>
        <a:xfrm>
          <a:off x="13630275" y="1618107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2993" name="Text Box 66"/>
        <xdr:cNvSpPr txBox="1">
          <a:spLocks noChangeArrowheads="1"/>
        </xdr:cNvSpPr>
      </xdr:nvSpPr>
      <xdr:spPr>
        <a:xfrm>
          <a:off x="13630275" y="1618107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2994"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2995"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2996" name="Text Box 66"/>
        <xdr:cNvSpPr txBox="1">
          <a:spLocks noChangeArrowheads="1"/>
        </xdr:cNvSpPr>
      </xdr:nvSpPr>
      <xdr:spPr>
        <a:xfrm>
          <a:off x="13630275" y="1618107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2997" name="Text Box 66"/>
        <xdr:cNvSpPr txBox="1">
          <a:spLocks noChangeArrowheads="1"/>
        </xdr:cNvSpPr>
      </xdr:nvSpPr>
      <xdr:spPr>
        <a:xfrm>
          <a:off x="13630275" y="1618107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2998" name="Text Box 66"/>
        <xdr:cNvSpPr txBox="1">
          <a:spLocks noChangeArrowheads="1"/>
        </xdr:cNvSpPr>
      </xdr:nvSpPr>
      <xdr:spPr>
        <a:xfrm>
          <a:off x="13630275" y="1618107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2999" name="Text Box 66"/>
        <xdr:cNvSpPr txBox="1">
          <a:spLocks noChangeArrowheads="1"/>
        </xdr:cNvSpPr>
      </xdr:nvSpPr>
      <xdr:spPr>
        <a:xfrm>
          <a:off x="13630275" y="1618107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3000" name="Text Box 66"/>
        <xdr:cNvSpPr txBox="1">
          <a:spLocks noChangeArrowheads="1"/>
        </xdr:cNvSpPr>
      </xdr:nvSpPr>
      <xdr:spPr>
        <a:xfrm>
          <a:off x="13630275" y="1618107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3001" name="Text Box 66"/>
        <xdr:cNvSpPr txBox="1">
          <a:spLocks noChangeArrowheads="1"/>
        </xdr:cNvSpPr>
      </xdr:nvSpPr>
      <xdr:spPr>
        <a:xfrm>
          <a:off x="13630275" y="1618107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379</xdr:row>
      <xdr:rowOff>0</xdr:rowOff>
    </xdr:from>
    <xdr:ext cx="685800" cy="627289"/>
    <xdr:sp macro="" textlink="">
      <xdr:nvSpPr>
        <xdr:cNvPr id="3002" name="Text Box 66"/>
        <xdr:cNvSpPr txBox="1">
          <a:spLocks noChangeArrowheads="1"/>
        </xdr:cNvSpPr>
      </xdr:nvSpPr>
      <xdr:spPr>
        <a:xfrm>
          <a:off x="13630275" y="1618107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80</xdr:col>
      <xdr:colOff>666750</xdr:colOff>
      <xdr:row>379</xdr:row>
      <xdr:rowOff>0</xdr:rowOff>
    </xdr:from>
    <xdr:ext cx="1352550" cy="627289"/>
    <xdr:sp macro="" textlink="">
      <xdr:nvSpPr>
        <xdr:cNvPr id="3003" name="Text Box 66"/>
        <xdr:cNvSpPr txBox="1">
          <a:spLocks noChangeArrowheads="1"/>
        </xdr:cNvSpPr>
      </xdr:nvSpPr>
      <xdr:spPr>
        <a:xfrm>
          <a:off x="13630275" y="161810700"/>
          <a:ext cx="135255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3004"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3005"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3006"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3007"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3008"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3009"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3010"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3011"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3012"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3013"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3014"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3015"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3016"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3017"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80</xdr:col>
      <xdr:colOff>666750</xdr:colOff>
      <xdr:row>380</xdr:row>
      <xdr:rowOff>0</xdr:rowOff>
    </xdr:from>
    <xdr:ext cx="1352550" cy="627289"/>
    <xdr:sp macro="" textlink="">
      <xdr:nvSpPr>
        <xdr:cNvPr id="3018" name="Text Box 66"/>
        <xdr:cNvSpPr txBox="1">
          <a:spLocks noChangeArrowheads="1"/>
        </xdr:cNvSpPr>
      </xdr:nvSpPr>
      <xdr:spPr>
        <a:xfrm>
          <a:off x="13630275" y="162229800"/>
          <a:ext cx="135255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3019"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3020" name="Text Box 66"/>
        <xdr:cNvSpPr txBox="1">
          <a:spLocks noChangeArrowheads="1"/>
        </xdr:cNvSpPr>
      </xdr:nvSpPr>
      <xdr:spPr>
        <a:xfrm>
          <a:off x="13630275" y="162648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3021"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3022"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3023" name="Text Box 66"/>
        <xdr:cNvSpPr txBox="1">
          <a:spLocks noChangeArrowheads="1"/>
        </xdr:cNvSpPr>
      </xdr:nvSpPr>
      <xdr:spPr>
        <a:xfrm>
          <a:off x="13630275" y="162648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3024" name="Text Box 66"/>
        <xdr:cNvSpPr txBox="1">
          <a:spLocks noChangeArrowheads="1"/>
        </xdr:cNvSpPr>
      </xdr:nvSpPr>
      <xdr:spPr>
        <a:xfrm>
          <a:off x="13630275" y="162648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3025"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3026"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3027"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3028"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3029"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3030"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3031"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380</xdr:row>
      <xdr:rowOff>0</xdr:rowOff>
    </xdr:from>
    <xdr:ext cx="685800" cy="627289"/>
    <xdr:sp macro="" textlink="">
      <xdr:nvSpPr>
        <xdr:cNvPr id="3032" name="Text Box 66"/>
        <xdr:cNvSpPr txBox="1">
          <a:spLocks noChangeArrowheads="1"/>
        </xdr:cNvSpPr>
      </xdr:nvSpPr>
      <xdr:spPr>
        <a:xfrm>
          <a:off x="13630275" y="1622298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80</xdr:col>
      <xdr:colOff>666750</xdr:colOff>
      <xdr:row>380</xdr:row>
      <xdr:rowOff>0</xdr:rowOff>
    </xdr:from>
    <xdr:ext cx="1352550" cy="627289"/>
    <xdr:sp macro="" textlink="">
      <xdr:nvSpPr>
        <xdr:cNvPr id="3033" name="Text Box 66"/>
        <xdr:cNvSpPr txBox="1">
          <a:spLocks noChangeArrowheads="1"/>
        </xdr:cNvSpPr>
      </xdr:nvSpPr>
      <xdr:spPr>
        <a:xfrm>
          <a:off x="13630275" y="162229800"/>
          <a:ext cx="135255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3034" name="Text Box 66"/>
        <xdr:cNvSpPr txBox="1">
          <a:spLocks noChangeArrowheads="1"/>
        </xdr:cNvSpPr>
      </xdr:nvSpPr>
      <xdr:spPr>
        <a:xfrm>
          <a:off x="13630275" y="162648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382</xdr:row>
      <xdr:rowOff>0</xdr:rowOff>
    </xdr:from>
    <xdr:ext cx="685800" cy="627289"/>
    <xdr:sp macro="" textlink="">
      <xdr:nvSpPr>
        <xdr:cNvPr id="3035" name="Text Box 66"/>
        <xdr:cNvSpPr txBox="1">
          <a:spLocks noChangeArrowheads="1"/>
        </xdr:cNvSpPr>
      </xdr:nvSpPr>
      <xdr:spPr>
        <a:xfrm>
          <a:off x="13630275"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3036" name="Text Box 66"/>
        <xdr:cNvSpPr txBox="1">
          <a:spLocks noChangeArrowheads="1"/>
        </xdr:cNvSpPr>
      </xdr:nvSpPr>
      <xdr:spPr>
        <a:xfrm>
          <a:off x="13630275" y="162648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3037" name="Text Box 66"/>
        <xdr:cNvSpPr txBox="1">
          <a:spLocks noChangeArrowheads="1"/>
        </xdr:cNvSpPr>
      </xdr:nvSpPr>
      <xdr:spPr>
        <a:xfrm>
          <a:off x="13630275" y="162648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382</xdr:row>
      <xdr:rowOff>0</xdr:rowOff>
    </xdr:from>
    <xdr:ext cx="685800" cy="627289"/>
    <xdr:sp macro="" textlink="">
      <xdr:nvSpPr>
        <xdr:cNvPr id="3038" name="Text Box 66"/>
        <xdr:cNvSpPr txBox="1">
          <a:spLocks noChangeArrowheads="1"/>
        </xdr:cNvSpPr>
      </xdr:nvSpPr>
      <xdr:spPr>
        <a:xfrm>
          <a:off x="13630275"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382</xdr:row>
      <xdr:rowOff>0</xdr:rowOff>
    </xdr:from>
    <xdr:ext cx="685800" cy="627289"/>
    <xdr:sp macro="" textlink="">
      <xdr:nvSpPr>
        <xdr:cNvPr id="3039" name="Text Box 66"/>
        <xdr:cNvSpPr txBox="1">
          <a:spLocks noChangeArrowheads="1"/>
        </xdr:cNvSpPr>
      </xdr:nvSpPr>
      <xdr:spPr>
        <a:xfrm>
          <a:off x="13630275"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3040" name="Text Box 66"/>
        <xdr:cNvSpPr txBox="1">
          <a:spLocks noChangeArrowheads="1"/>
        </xdr:cNvSpPr>
      </xdr:nvSpPr>
      <xdr:spPr>
        <a:xfrm>
          <a:off x="13630275" y="162648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3041" name="Text Box 66"/>
        <xdr:cNvSpPr txBox="1">
          <a:spLocks noChangeArrowheads="1"/>
        </xdr:cNvSpPr>
      </xdr:nvSpPr>
      <xdr:spPr>
        <a:xfrm>
          <a:off x="13630275" y="162648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3042" name="Text Box 66"/>
        <xdr:cNvSpPr txBox="1">
          <a:spLocks noChangeArrowheads="1"/>
        </xdr:cNvSpPr>
      </xdr:nvSpPr>
      <xdr:spPr>
        <a:xfrm>
          <a:off x="13630275" y="162648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3043" name="Text Box 66"/>
        <xdr:cNvSpPr txBox="1">
          <a:spLocks noChangeArrowheads="1"/>
        </xdr:cNvSpPr>
      </xdr:nvSpPr>
      <xdr:spPr>
        <a:xfrm>
          <a:off x="13630275" y="162648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3044" name="Text Box 66"/>
        <xdr:cNvSpPr txBox="1">
          <a:spLocks noChangeArrowheads="1"/>
        </xdr:cNvSpPr>
      </xdr:nvSpPr>
      <xdr:spPr>
        <a:xfrm>
          <a:off x="13630275" y="162648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3045" name="Text Box 66"/>
        <xdr:cNvSpPr txBox="1">
          <a:spLocks noChangeArrowheads="1"/>
        </xdr:cNvSpPr>
      </xdr:nvSpPr>
      <xdr:spPr>
        <a:xfrm>
          <a:off x="13630275" y="162648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3046" name="Text Box 66"/>
        <xdr:cNvSpPr txBox="1">
          <a:spLocks noChangeArrowheads="1"/>
        </xdr:cNvSpPr>
      </xdr:nvSpPr>
      <xdr:spPr>
        <a:xfrm>
          <a:off x="13630275" y="162648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381</xdr:row>
      <xdr:rowOff>0</xdr:rowOff>
    </xdr:from>
    <xdr:ext cx="685800" cy="627289"/>
    <xdr:sp macro="" textlink="">
      <xdr:nvSpPr>
        <xdr:cNvPr id="3047" name="Text Box 66"/>
        <xdr:cNvSpPr txBox="1">
          <a:spLocks noChangeArrowheads="1"/>
        </xdr:cNvSpPr>
      </xdr:nvSpPr>
      <xdr:spPr>
        <a:xfrm>
          <a:off x="13630275" y="162648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80</xdr:col>
      <xdr:colOff>666750</xdr:colOff>
      <xdr:row>381</xdr:row>
      <xdr:rowOff>0</xdr:rowOff>
    </xdr:from>
    <xdr:ext cx="1352550" cy="627289"/>
    <xdr:sp macro="" textlink="">
      <xdr:nvSpPr>
        <xdr:cNvPr id="3048" name="Text Box 66"/>
        <xdr:cNvSpPr txBox="1">
          <a:spLocks noChangeArrowheads="1"/>
        </xdr:cNvSpPr>
      </xdr:nvSpPr>
      <xdr:spPr>
        <a:xfrm>
          <a:off x="13630275" y="162648900"/>
          <a:ext cx="135255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382</xdr:row>
      <xdr:rowOff>0</xdr:rowOff>
    </xdr:from>
    <xdr:ext cx="685800" cy="627289"/>
    <xdr:sp macro="" textlink="">
      <xdr:nvSpPr>
        <xdr:cNvPr id="3049" name="Text Box 66"/>
        <xdr:cNvSpPr txBox="1">
          <a:spLocks noChangeArrowheads="1"/>
        </xdr:cNvSpPr>
      </xdr:nvSpPr>
      <xdr:spPr>
        <a:xfrm>
          <a:off x="13630275"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050"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382</xdr:row>
      <xdr:rowOff>0</xdr:rowOff>
    </xdr:from>
    <xdr:ext cx="685800" cy="627289"/>
    <xdr:sp macro="" textlink="">
      <xdr:nvSpPr>
        <xdr:cNvPr id="3051" name="Text Box 66"/>
        <xdr:cNvSpPr txBox="1">
          <a:spLocks noChangeArrowheads="1"/>
        </xdr:cNvSpPr>
      </xdr:nvSpPr>
      <xdr:spPr>
        <a:xfrm>
          <a:off x="13630275"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382</xdr:row>
      <xdr:rowOff>0</xdr:rowOff>
    </xdr:from>
    <xdr:ext cx="685800" cy="627289"/>
    <xdr:sp macro="" textlink="">
      <xdr:nvSpPr>
        <xdr:cNvPr id="3052" name="Text Box 66"/>
        <xdr:cNvSpPr txBox="1">
          <a:spLocks noChangeArrowheads="1"/>
        </xdr:cNvSpPr>
      </xdr:nvSpPr>
      <xdr:spPr>
        <a:xfrm>
          <a:off x="13630275"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053"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054"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382</xdr:row>
      <xdr:rowOff>0</xdr:rowOff>
    </xdr:from>
    <xdr:ext cx="685800" cy="627289"/>
    <xdr:sp macro="" textlink="">
      <xdr:nvSpPr>
        <xdr:cNvPr id="3055" name="Text Box 66"/>
        <xdr:cNvSpPr txBox="1">
          <a:spLocks noChangeArrowheads="1"/>
        </xdr:cNvSpPr>
      </xdr:nvSpPr>
      <xdr:spPr>
        <a:xfrm>
          <a:off x="13630275"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382</xdr:row>
      <xdr:rowOff>0</xdr:rowOff>
    </xdr:from>
    <xdr:ext cx="685800" cy="627289"/>
    <xdr:sp macro="" textlink="">
      <xdr:nvSpPr>
        <xdr:cNvPr id="3056" name="Text Box 66"/>
        <xdr:cNvSpPr txBox="1">
          <a:spLocks noChangeArrowheads="1"/>
        </xdr:cNvSpPr>
      </xdr:nvSpPr>
      <xdr:spPr>
        <a:xfrm>
          <a:off x="13630275"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382</xdr:row>
      <xdr:rowOff>0</xdr:rowOff>
    </xdr:from>
    <xdr:ext cx="685800" cy="627289"/>
    <xdr:sp macro="" textlink="">
      <xdr:nvSpPr>
        <xdr:cNvPr id="3057" name="Text Box 66"/>
        <xdr:cNvSpPr txBox="1">
          <a:spLocks noChangeArrowheads="1"/>
        </xdr:cNvSpPr>
      </xdr:nvSpPr>
      <xdr:spPr>
        <a:xfrm>
          <a:off x="13630275"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382</xdr:row>
      <xdr:rowOff>0</xdr:rowOff>
    </xdr:from>
    <xdr:ext cx="685800" cy="627289"/>
    <xdr:sp macro="" textlink="">
      <xdr:nvSpPr>
        <xdr:cNvPr id="3058" name="Text Box 66"/>
        <xdr:cNvSpPr txBox="1">
          <a:spLocks noChangeArrowheads="1"/>
        </xdr:cNvSpPr>
      </xdr:nvSpPr>
      <xdr:spPr>
        <a:xfrm>
          <a:off x="13630275"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382</xdr:row>
      <xdr:rowOff>0</xdr:rowOff>
    </xdr:from>
    <xdr:ext cx="685800" cy="627289"/>
    <xdr:sp macro="" textlink="">
      <xdr:nvSpPr>
        <xdr:cNvPr id="3059" name="Text Box 66"/>
        <xdr:cNvSpPr txBox="1">
          <a:spLocks noChangeArrowheads="1"/>
        </xdr:cNvSpPr>
      </xdr:nvSpPr>
      <xdr:spPr>
        <a:xfrm>
          <a:off x="13630275"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382</xdr:row>
      <xdr:rowOff>0</xdr:rowOff>
    </xdr:from>
    <xdr:ext cx="685800" cy="627289"/>
    <xdr:sp macro="" textlink="">
      <xdr:nvSpPr>
        <xdr:cNvPr id="3060" name="Text Box 66"/>
        <xdr:cNvSpPr txBox="1">
          <a:spLocks noChangeArrowheads="1"/>
        </xdr:cNvSpPr>
      </xdr:nvSpPr>
      <xdr:spPr>
        <a:xfrm>
          <a:off x="13630275"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382</xdr:row>
      <xdr:rowOff>0</xdr:rowOff>
    </xdr:from>
    <xdr:ext cx="685800" cy="627289"/>
    <xdr:sp macro="" textlink="">
      <xdr:nvSpPr>
        <xdr:cNvPr id="3061" name="Text Box 66"/>
        <xdr:cNvSpPr txBox="1">
          <a:spLocks noChangeArrowheads="1"/>
        </xdr:cNvSpPr>
      </xdr:nvSpPr>
      <xdr:spPr>
        <a:xfrm>
          <a:off x="13630275"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382</xdr:row>
      <xdr:rowOff>0</xdr:rowOff>
    </xdr:from>
    <xdr:ext cx="685800" cy="627289"/>
    <xdr:sp macro="" textlink="">
      <xdr:nvSpPr>
        <xdr:cNvPr id="3062" name="Text Box 66"/>
        <xdr:cNvSpPr txBox="1">
          <a:spLocks noChangeArrowheads="1"/>
        </xdr:cNvSpPr>
      </xdr:nvSpPr>
      <xdr:spPr>
        <a:xfrm>
          <a:off x="13630275"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80</xdr:col>
      <xdr:colOff>666750</xdr:colOff>
      <xdr:row>382</xdr:row>
      <xdr:rowOff>0</xdr:rowOff>
    </xdr:from>
    <xdr:ext cx="1352550" cy="627289"/>
    <xdr:sp macro="" textlink="">
      <xdr:nvSpPr>
        <xdr:cNvPr id="3063" name="Text Box 66"/>
        <xdr:cNvSpPr txBox="1">
          <a:spLocks noChangeArrowheads="1"/>
        </xdr:cNvSpPr>
      </xdr:nvSpPr>
      <xdr:spPr>
        <a:xfrm>
          <a:off x="13630275" y="163068000"/>
          <a:ext cx="135255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064"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065"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066"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067"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068"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069"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070"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071"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072"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073"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074"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075"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076"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077"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078"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079"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080"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081"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082"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083"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084"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085"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086"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087"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088"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089"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090"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091"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092"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093"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094"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095"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096"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097"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098"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099"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100"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101"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02"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13606</xdr:colOff>
      <xdr:row>387</xdr:row>
      <xdr:rowOff>0</xdr:rowOff>
    </xdr:from>
    <xdr:ext cx="699406" cy="627289"/>
    <xdr:sp macro="" textlink="">
      <xdr:nvSpPr>
        <xdr:cNvPr id="3103" name="Text Box 66"/>
        <xdr:cNvSpPr txBox="1">
          <a:spLocks noChangeArrowheads="1"/>
        </xdr:cNvSpPr>
      </xdr:nvSpPr>
      <xdr:spPr>
        <a:xfrm>
          <a:off x="13643881" y="165163500"/>
          <a:ext cx="699406"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104"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105"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106"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107"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108"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109"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110"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111"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12"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13"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14"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15"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16"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17"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18"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19"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20"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21"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22"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23"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24"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25"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26"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27"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28"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29"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30"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31"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32"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33"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34"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35"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36"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137"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138"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139"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40"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141"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42"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43"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44"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145"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146"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47"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48"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49"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50"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151"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52"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153"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154"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155"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156"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57"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58"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59"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60"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161"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62"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63"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164"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65"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66"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67"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68"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69"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70"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386</xdr:row>
      <xdr:rowOff>0</xdr:rowOff>
    </xdr:from>
    <xdr:ext cx="685800" cy="627289"/>
    <xdr:sp macro="" textlink="">
      <xdr:nvSpPr>
        <xdr:cNvPr id="3171" name="Text Box 66"/>
        <xdr:cNvSpPr txBox="1">
          <a:spLocks noChangeArrowheads="1"/>
        </xdr:cNvSpPr>
      </xdr:nvSpPr>
      <xdr:spPr>
        <a:xfrm>
          <a:off x="13630275" y="164744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172"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173"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174"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175"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176"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177"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178"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179"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180"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181"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182"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183"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184"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185"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186"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187"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188"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189"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190"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191"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192"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193"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194"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195"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196"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197"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198"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199"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00"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01"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02"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03"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04"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05"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06"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07"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08"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09"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10"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11"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12"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13"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14"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15"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16"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17"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18"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19"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20"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21"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22"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23"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24"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25"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26"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27"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28"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29"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30"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31"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32"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33"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34"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35"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36"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37"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38"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39"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40"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41"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42"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43"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44"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45"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46"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47"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48"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49"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50"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51"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52"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53"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54"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55"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56"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57"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58"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59"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60"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61"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62"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63"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64"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65"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66"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67"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68"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69"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70"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71"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72"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73"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74"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75"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76"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77"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387</xdr:row>
      <xdr:rowOff>0</xdr:rowOff>
    </xdr:from>
    <xdr:ext cx="685800" cy="627289"/>
    <xdr:sp macro="" textlink="">
      <xdr:nvSpPr>
        <xdr:cNvPr id="3278" name="Text Box 66"/>
        <xdr:cNvSpPr txBox="1">
          <a:spLocks noChangeArrowheads="1"/>
        </xdr:cNvSpPr>
      </xdr:nvSpPr>
      <xdr:spPr>
        <a:xfrm>
          <a:off x="13630275" y="1651635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3279" name="Text Box 66"/>
        <xdr:cNvSpPr txBox="1">
          <a:spLocks noChangeArrowheads="1"/>
        </xdr:cNvSpPr>
      </xdr:nvSpPr>
      <xdr:spPr>
        <a:xfrm>
          <a:off x="13630275" y="160553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3280" name="Text Box 66"/>
        <xdr:cNvSpPr txBox="1">
          <a:spLocks noChangeArrowheads="1"/>
        </xdr:cNvSpPr>
      </xdr:nvSpPr>
      <xdr:spPr>
        <a:xfrm>
          <a:off x="13630275" y="160553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3281" name="Text Box 66"/>
        <xdr:cNvSpPr txBox="1">
          <a:spLocks noChangeArrowheads="1"/>
        </xdr:cNvSpPr>
      </xdr:nvSpPr>
      <xdr:spPr>
        <a:xfrm>
          <a:off x="13630275" y="160553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3282" name="Text Box 66"/>
        <xdr:cNvSpPr txBox="1">
          <a:spLocks noChangeArrowheads="1"/>
        </xdr:cNvSpPr>
      </xdr:nvSpPr>
      <xdr:spPr>
        <a:xfrm>
          <a:off x="13630275" y="160134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3283" name="Text Box 66"/>
        <xdr:cNvSpPr txBox="1">
          <a:spLocks noChangeArrowheads="1"/>
        </xdr:cNvSpPr>
      </xdr:nvSpPr>
      <xdr:spPr>
        <a:xfrm>
          <a:off x="13630275" y="160553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375</xdr:row>
      <xdr:rowOff>0</xdr:rowOff>
    </xdr:from>
    <xdr:ext cx="685800" cy="627289"/>
    <xdr:sp macro="" textlink="">
      <xdr:nvSpPr>
        <xdr:cNvPr id="3284" name="Text Box 66"/>
        <xdr:cNvSpPr txBox="1">
          <a:spLocks noChangeArrowheads="1"/>
        </xdr:cNvSpPr>
      </xdr:nvSpPr>
      <xdr:spPr>
        <a:xfrm>
          <a:off x="13630275" y="160134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3285" name="Text Box 66"/>
        <xdr:cNvSpPr txBox="1">
          <a:spLocks noChangeArrowheads="1"/>
        </xdr:cNvSpPr>
      </xdr:nvSpPr>
      <xdr:spPr>
        <a:xfrm>
          <a:off x="13630275" y="160553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3286" name="Text Box 66"/>
        <xdr:cNvSpPr txBox="1">
          <a:spLocks noChangeArrowheads="1"/>
        </xdr:cNvSpPr>
      </xdr:nvSpPr>
      <xdr:spPr>
        <a:xfrm>
          <a:off x="13630275" y="160553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3287" name="Text Box 66"/>
        <xdr:cNvSpPr txBox="1">
          <a:spLocks noChangeArrowheads="1"/>
        </xdr:cNvSpPr>
      </xdr:nvSpPr>
      <xdr:spPr>
        <a:xfrm>
          <a:off x="13630275" y="160553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3288" name="Text Box 66"/>
        <xdr:cNvSpPr txBox="1">
          <a:spLocks noChangeArrowheads="1"/>
        </xdr:cNvSpPr>
      </xdr:nvSpPr>
      <xdr:spPr>
        <a:xfrm>
          <a:off x="13630275" y="160553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3289" name="Text Box 66"/>
        <xdr:cNvSpPr txBox="1">
          <a:spLocks noChangeArrowheads="1"/>
        </xdr:cNvSpPr>
      </xdr:nvSpPr>
      <xdr:spPr>
        <a:xfrm>
          <a:off x="13630275" y="160553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3290" name="Text Box 66"/>
        <xdr:cNvSpPr txBox="1">
          <a:spLocks noChangeArrowheads="1"/>
        </xdr:cNvSpPr>
      </xdr:nvSpPr>
      <xdr:spPr>
        <a:xfrm>
          <a:off x="13630275" y="160553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3291" name="Text Box 66"/>
        <xdr:cNvSpPr txBox="1">
          <a:spLocks noChangeArrowheads="1"/>
        </xdr:cNvSpPr>
      </xdr:nvSpPr>
      <xdr:spPr>
        <a:xfrm>
          <a:off x="13630275" y="160553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3292" name="Text Box 66"/>
        <xdr:cNvSpPr txBox="1">
          <a:spLocks noChangeArrowheads="1"/>
        </xdr:cNvSpPr>
      </xdr:nvSpPr>
      <xdr:spPr>
        <a:xfrm>
          <a:off x="13630275" y="160553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3293" name="Text Box 66"/>
        <xdr:cNvSpPr txBox="1">
          <a:spLocks noChangeArrowheads="1"/>
        </xdr:cNvSpPr>
      </xdr:nvSpPr>
      <xdr:spPr>
        <a:xfrm>
          <a:off x="13630275" y="160553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3294" name="Text Box 66"/>
        <xdr:cNvSpPr txBox="1">
          <a:spLocks noChangeArrowheads="1"/>
        </xdr:cNvSpPr>
      </xdr:nvSpPr>
      <xdr:spPr>
        <a:xfrm>
          <a:off x="13630275" y="160553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3295" name="Text Box 66"/>
        <xdr:cNvSpPr txBox="1">
          <a:spLocks noChangeArrowheads="1"/>
        </xdr:cNvSpPr>
      </xdr:nvSpPr>
      <xdr:spPr>
        <a:xfrm>
          <a:off x="13630275" y="160553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3296" name="Text Box 66"/>
        <xdr:cNvSpPr txBox="1">
          <a:spLocks noChangeArrowheads="1"/>
        </xdr:cNvSpPr>
      </xdr:nvSpPr>
      <xdr:spPr>
        <a:xfrm>
          <a:off x="13630275" y="160553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3297" name="Text Box 66"/>
        <xdr:cNvSpPr txBox="1">
          <a:spLocks noChangeArrowheads="1"/>
        </xdr:cNvSpPr>
      </xdr:nvSpPr>
      <xdr:spPr>
        <a:xfrm>
          <a:off x="13630275" y="160553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3298" name="Text Box 66"/>
        <xdr:cNvSpPr txBox="1">
          <a:spLocks noChangeArrowheads="1"/>
        </xdr:cNvSpPr>
      </xdr:nvSpPr>
      <xdr:spPr>
        <a:xfrm>
          <a:off x="13630275" y="160553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3299" name="Text Box 66"/>
        <xdr:cNvSpPr txBox="1">
          <a:spLocks noChangeArrowheads="1"/>
        </xdr:cNvSpPr>
      </xdr:nvSpPr>
      <xdr:spPr>
        <a:xfrm>
          <a:off x="13630275" y="160553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3300" name="Text Box 66"/>
        <xdr:cNvSpPr txBox="1">
          <a:spLocks noChangeArrowheads="1"/>
        </xdr:cNvSpPr>
      </xdr:nvSpPr>
      <xdr:spPr>
        <a:xfrm>
          <a:off x="13630275" y="160553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3301" name="Text Box 66"/>
        <xdr:cNvSpPr txBox="1">
          <a:spLocks noChangeArrowheads="1"/>
        </xdr:cNvSpPr>
      </xdr:nvSpPr>
      <xdr:spPr>
        <a:xfrm>
          <a:off x="13630275" y="160553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3302" name="Text Box 66"/>
        <xdr:cNvSpPr txBox="1">
          <a:spLocks noChangeArrowheads="1"/>
        </xdr:cNvSpPr>
      </xdr:nvSpPr>
      <xdr:spPr>
        <a:xfrm>
          <a:off x="13630275" y="160553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3303" name="Text Box 66"/>
        <xdr:cNvSpPr txBox="1">
          <a:spLocks noChangeArrowheads="1"/>
        </xdr:cNvSpPr>
      </xdr:nvSpPr>
      <xdr:spPr>
        <a:xfrm>
          <a:off x="13630275" y="160553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3304" name="Text Box 66"/>
        <xdr:cNvSpPr txBox="1">
          <a:spLocks noChangeArrowheads="1"/>
        </xdr:cNvSpPr>
      </xdr:nvSpPr>
      <xdr:spPr>
        <a:xfrm>
          <a:off x="13630275" y="160553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3305" name="Text Box 66"/>
        <xdr:cNvSpPr txBox="1">
          <a:spLocks noChangeArrowheads="1"/>
        </xdr:cNvSpPr>
      </xdr:nvSpPr>
      <xdr:spPr>
        <a:xfrm>
          <a:off x="13630275" y="160553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3306" name="Text Box 66"/>
        <xdr:cNvSpPr txBox="1">
          <a:spLocks noChangeArrowheads="1"/>
        </xdr:cNvSpPr>
      </xdr:nvSpPr>
      <xdr:spPr>
        <a:xfrm>
          <a:off x="13630275" y="160553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3307" name="Text Box 66"/>
        <xdr:cNvSpPr txBox="1">
          <a:spLocks noChangeArrowheads="1"/>
        </xdr:cNvSpPr>
      </xdr:nvSpPr>
      <xdr:spPr>
        <a:xfrm>
          <a:off x="13630275" y="160553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3308" name="Text Box 66"/>
        <xdr:cNvSpPr txBox="1">
          <a:spLocks noChangeArrowheads="1"/>
        </xdr:cNvSpPr>
      </xdr:nvSpPr>
      <xdr:spPr>
        <a:xfrm>
          <a:off x="13630275" y="160553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3309" name="Text Box 66"/>
        <xdr:cNvSpPr txBox="1">
          <a:spLocks noChangeArrowheads="1"/>
        </xdr:cNvSpPr>
      </xdr:nvSpPr>
      <xdr:spPr>
        <a:xfrm>
          <a:off x="13630275" y="160553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3310" name="Text Box 66"/>
        <xdr:cNvSpPr txBox="1">
          <a:spLocks noChangeArrowheads="1"/>
        </xdr:cNvSpPr>
      </xdr:nvSpPr>
      <xdr:spPr>
        <a:xfrm>
          <a:off x="13630275" y="160553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376</xdr:row>
      <xdr:rowOff>0</xdr:rowOff>
    </xdr:from>
    <xdr:ext cx="685800" cy="627289"/>
    <xdr:sp macro="" textlink="">
      <xdr:nvSpPr>
        <xdr:cNvPr id="3311" name="Text Box 66"/>
        <xdr:cNvSpPr txBox="1">
          <a:spLocks noChangeArrowheads="1"/>
        </xdr:cNvSpPr>
      </xdr:nvSpPr>
      <xdr:spPr>
        <a:xfrm>
          <a:off x="13630275" y="1605534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312"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313"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314"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315"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316"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317"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318"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319"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320"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321"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322"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3323" name="Text Box 66"/>
        <xdr:cNvSpPr txBox="1">
          <a:spLocks noChangeArrowheads="1"/>
        </xdr:cNvSpPr>
      </xdr:nvSpPr>
      <xdr:spPr>
        <a:xfrm>
          <a:off x="13630275" y="164325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3324" name="Text Box 66"/>
        <xdr:cNvSpPr txBox="1">
          <a:spLocks noChangeArrowheads="1"/>
        </xdr:cNvSpPr>
      </xdr:nvSpPr>
      <xdr:spPr>
        <a:xfrm>
          <a:off x="13630275" y="164325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3325" name="Text Box 66"/>
        <xdr:cNvSpPr txBox="1">
          <a:spLocks noChangeArrowheads="1"/>
        </xdr:cNvSpPr>
      </xdr:nvSpPr>
      <xdr:spPr>
        <a:xfrm>
          <a:off x="13630275" y="164325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326"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3327" name="Text Box 66"/>
        <xdr:cNvSpPr txBox="1">
          <a:spLocks noChangeArrowheads="1"/>
        </xdr:cNvSpPr>
      </xdr:nvSpPr>
      <xdr:spPr>
        <a:xfrm>
          <a:off x="13630275" y="164325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328"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329"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330"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3331" name="Text Box 66"/>
        <xdr:cNvSpPr txBox="1">
          <a:spLocks noChangeArrowheads="1"/>
        </xdr:cNvSpPr>
      </xdr:nvSpPr>
      <xdr:spPr>
        <a:xfrm>
          <a:off x="13630275" y="164325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3332" name="Text Box 66"/>
        <xdr:cNvSpPr txBox="1">
          <a:spLocks noChangeArrowheads="1"/>
        </xdr:cNvSpPr>
      </xdr:nvSpPr>
      <xdr:spPr>
        <a:xfrm>
          <a:off x="13630275" y="164325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333"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334"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335"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336"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3337" name="Text Box 66"/>
        <xdr:cNvSpPr txBox="1">
          <a:spLocks noChangeArrowheads="1"/>
        </xdr:cNvSpPr>
      </xdr:nvSpPr>
      <xdr:spPr>
        <a:xfrm>
          <a:off x="13630275" y="164325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338"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3339" name="Text Box 66"/>
        <xdr:cNvSpPr txBox="1">
          <a:spLocks noChangeArrowheads="1"/>
        </xdr:cNvSpPr>
      </xdr:nvSpPr>
      <xdr:spPr>
        <a:xfrm>
          <a:off x="13630275" y="164325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3340" name="Text Box 66"/>
        <xdr:cNvSpPr txBox="1">
          <a:spLocks noChangeArrowheads="1"/>
        </xdr:cNvSpPr>
      </xdr:nvSpPr>
      <xdr:spPr>
        <a:xfrm>
          <a:off x="13630275" y="164325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3341" name="Text Box 66"/>
        <xdr:cNvSpPr txBox="1">
          <a:spLocks noChangeArrowheads="1"/>
        </xdr:cNvSpPr>
      </xdr:nvSpPr>
      <xdr:spPr>
        <a:xfrm>
          <a:off x="13630275" y="164325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3342" name="Text Box 66"/>
        <xdr:cNvSpPr txBox="1">
          <a:spLocks noChangeArrowheads="1"/>
        </xdr:cNvSpPr>
      </xdr:nvSpPr>
      <xdr:spPr>
        <a:xfrm>
          <a:off x="13630275" y="164325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343"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344"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345"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346"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3347" name="Text Box 66"/>
        <xdr:cNvSpPr txBox="1">
          <a:spLocks noChangeArrowheads="1"/>
        </xdr:cNvSpPr>
      </xdr:nvSpPr>
      <xdr:spPr>
        <a:xfrm>
          <a:off x="13630275" y="164325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348"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349"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3350" name="Text Box 66"/>
        <xdr:cNvSpPr txBox="1">
          <a:spLocks noChangeArrowheads="1"/>
        </xdr:cNvSpPr>
      </xdr:nvSpPr>
      <xdr:spPr>
        <a:xfrm>
          <a:off x="13630275" y="164325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3351" name="Text Box 66"/>
        <xdr:cNvSpPr txBox="1">
          <a:spLocks noChangeArrowheads="1"/>
        </xdr:cNvSpPr>
      </xdr:nvSpPr>
      <xdr:spPr>
        <a:xfrm>
          <a:off x="13630275" y="164325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352"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353"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354"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355"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356"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357"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358"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384</xdr:row>
      <xdr:rowOff>0</xdr:rowOff>
    </xdr:from>
    <xdr:ext cx="685800" cy="627289"/>
    <xdr:sp macro="" textlink="">
      <xdr:nvSpPr>
        <xdr:cNvPr id="3359" name="Text Box 66"/>
        <xdr:cNvSpPr txBox="1">
          <a:spLocks noChangeArrowheads="1"/>
        </xdr:cNvSpPr>
      </xdr:nvSpPr>
      <xdr:spPr>
        <a:xfrm>
          <a:off x="13630275" y="163906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80</xdr:col>
      <xdr:colOff>666750</xdr:colOff>
      <xdr:row>384</xdr:row>
      <xdr:rowOff>0</xdr:rowOff>
    </xdr:from>
    <xdr:ext cx="1352550" cy="627289"/>
    <xdr:sp macro="" textlink="">
      <xdr:nvSpPr>
        <xdr:cNvPr id="3360" name="Text Box 66"/>
        <xdr:cNvSpPr txBox="1">
          <a:spLocks noChangeArrowheads="1"/>
        </xdr:cNvSpPr>
      </xdr:nvSpPr>
      <xdr:spPr>
        <a:xfrm>
          <a:off x="13630275" y="163906200"/>
          <a:ext cx="135255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3361" name="Text Box 66"/>
        <xdr:cNvSpPr txBox="1">
          <a:spLocks noChangeArrowheads="1"/>
        </xdr:cNvSpPr>
      </xdr:nvSpPr>
      <xdr:spPr>
        <a:xfrm>
          <a:off x="13630275" y="164325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3362" name="Text Box 66"/>
        <xdr:cNvSpPr txBox="1">
          <a:spLocks noChangeArrowheads="1"/>
        </xdr:cNvSpPr>
      </xdr:nvSpPr>
      <xdr:spPr>
        <a:xfrm>
          <a:off x="13630275" y="164325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3363" name="Text Box 66"/>
        <xdr:cNvSpPr txBox="1">
          <a:spLocks noChangeArrowheads="1"/>
        </xdr:cNvSpPr>
      </xdr:nvSpPr>
      <xdr:spPr>
        <a:xfrm>
          <a:off x="13630275" y="164325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3364" name="Text Box 66"/>
        <xdr:cNvSpPr txBox="1">
          <a:spLocks noChangeArrowheads="1"/>
        </xdr:cNvSpPr>
      </xdr:nvSpPr>
      <xdr:spPr>
        <a:xfrm>
          <a:off x="13630275" y="164325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3365" name="Text Box 66"/>
        <xdr:cNvSpPr txBox="1">
          <a:spLocks noChangeArrowheads="1"/>
        </xdr:cNvSpPr>
      </xdr:nvSpPr>
      <xdr:spPr>
        <a:xfrm>
          <a:off x="13630275" y="164325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3366" name="Text Box 66"/>
        <xdr:cNvSpPr txBox="1">
          <a:spLocks noChangeArrowheads="1"/>
        </xdr:cNvSpPr>
      </xdr:nvSpPr>
      <xdr:spPr>
        <a:xfrm>
          <a:off x="13630275" y="164325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3367" name="Text Box 66"/>
        <xdr:cNvSpPr txBox="1">
          <a:spLocks noChangeArrowheads="1"/>
        </xdr:cNvSpPr>
      </xdr:nvSpPr>
      <xdr:spPr>
        <a:xfrm>
          <a:off x="13630275" y="164325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3368" name="Text Box 66"/>
        <xdr:cNvSpPr txBox="1">
          <a:spLocks noChangeArrowheads="1"/>
        </xdr:cNvSpPr>
      </xdr:nvSpPr>
      <xdr:spPr>
        <a:xfrm>
          <a:off x="13630275" y="164325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3369" name="Text Box 66"/>
        <xdr:cNvSpPr txBox="1">
          <a:spLocks noChangeArrowheads="1"/>
        </xdr:cNvSpPr>
      </xdr:nvSpPr>
      <xdr:spPr>
        <a:xfrm>
          <a:off x="13630275" y="164325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3370" name="Text Box 66"/>
        <xdr:cNvSpPr txBox="1">
          <a:spLocks noChangeArrowheads="1"/>
        </xdr:cNvSpPr>
      </xdr:nvSpPr>
      <xdr:spPr>
        <a:xfrm>
          <a:off x="13630275" y="164325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3371" name="Text Box 66"/>
        <xdr:cNvSpPr txBox="1">
          <a:spLocks noChangeArrowheads="1"/>
        </xdr:cNvSpPr>
      </xdr:nvSpPr>
      <xdr:spPr>
        <a:xfrm>
          <a:off x="13630275" y="164325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3372" name="Text Box 66"/>
        <xdr:cNvSpPr txBox="1">
          <a:spLocks noChangeArrowheads="1"/>
        </xdr:cNvSpPr>
      </xdr:nvSpPr>
      <xdr:spPr>
        <a:xfrm>
          <a:off x="13630275" y="164325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3373" name="Text Box 66"/>
        <xdr:cNvSpPr txBox="1">
          <a:spLocks noChangeArrowheads="1"/>
        </xdr:cNvSpPr>
      </xdr:nvSpPr>
      <xdr:spPr>
        <a:xfrm>
          <a:off x="13630275" y="164325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3374" name="Text Box 66"/>
        <xdr:cNvSpPr txBox="1">
          <a:spLocks noChangeArrowheads="1"/>
        </xdr:cNvSpPr>
      </xdr:nvSpPr>
      <xdr:spPr>
        <a:xfrm>
          <a:off x="13630275" y="164325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3375" name="Text Box 66"/>
        <xdr:cNvSpPr txBox="1">
          <a:spLocks noChangeArrowheads="1"/>
        </xdr:cNvSpPr>
      </xdr:nvSpPr>
      <xdr:spPr>
        <a:xfrm>
          <a:off x="13630275" y="164325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3376" name="Text Box 66"/>
        <xdr:cNvSpPr txBox="1">
          <a:spLocks noChangeArrowheads="1"/>
        </xdr:cNvSpPr>
      </xdr:nvSpPr>
      <xdr:spPr>
        <a:xfrm>
          <a:off x="13630275" y="164325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3377" name="Text Box 66"/>
        <xdr:cNvSpPr txBox="1">
          <a:spLocks noChangeArrowheads="1"/>
        </xdr:cNvSpPr>
      </xdr:nvSpPr>
      <xdr:spPr>
        <a:xfrm>
          <a:off x="13630275" y="164325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3378" name="Text Box 66"/>
        <xdr:cNvSpPr txBox="1">
          <a:spLocks noChangeArrowheads="1"/>
        </xdr:cNvSpPr>
      </xdr:nvSpPr>
      <xdr:spPr>
        <a:xfrm>
          <a:off x="13630275" y="164325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3379" name="Text Box 66"/>
        <xdr:cNvSpPr txBox="1">
          <a:spLocks noChangeArrowheads="1"/>
        </xdr:cNvSpPr>
      </xdr:nvSpPr>
      <xdr:spPr>
        <a:xfrm>
          <a:off x="13630275" y="164325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3380" name="Text Box 66"/>
        <xdr:cNvSpPr txBox="1">
          <a:spLocks noChangeArrowheads="1"/>
        </xdr:cNvSpPr>
      </xdr:nvSpPr>
      <xdr:spPr>
        <a:xfrm>
          <a:off x="13630275" y="164325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3381" name="Text Box 66"/>
        <xdr:cNvSpPr txBox="1">
          <a:spLocks noChangeArrowheads="1"/>
        </xdr:cNvSpPr>
      </xdr:nvSpPr>
      <xdr:spPr>
        <a:xfrm>
          <a:off x="13630275" y="164325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3382" name="Text Box 66"/>
        <xdr:cNvSpPr txBox="1">
          <a:spLocks noChangeArrowheads="1"/>
        </xdr:cNvSpPr>
      </xdr:nvSpPr>
      <xdr:spPr>
        <a:xfrm>
          <a:off x="13630275" y="164325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3383" name="Text Box 66"/>
        <xdr:cNvSpPr txBox="1">
          <a:spLocks noChangeArrowheads="1"/>
        </xdr:cNvSpPr>
      </xdr:nvSpPr>
      <xdr:spPr>
        <a:xfrm>
          <a:off x="13630275" y="164325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3384" name="Text Box 66"/>
        <xdr:cNvSpPr txBox="1">
          <a:spLocks noChangeArrowheads="1"/>
        </xdr:cNvSpPr>
      </xdr:nvSpPr>
      <xdr:spPr>
        <a:xfrm>
          <a:off x="13630275" y="164325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3385" name="Text Box 66"/>
        <xdr:cNvSpPr txBox="1">
          <a:spLocks noChangeArrowheads="1"/>
        </xdr:cNvSpPr>
      </xdr:nvSpPr>
      <xdr:spPr>
        <a:xfrm>
          <a:off x="13630275" y="164325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3386" name="Text Box 66"/>
        <xdr:cNvSpPr txBox="1">
          <a:spLocks noChangeArrowheads="1"/>
        </xdr:cNvSpPr>
      </xdr:nvSpPr>
      <xdr:spPr>
        <a:xfrm>
          <a:off x="13630275" y="164325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3387" name="Text Box 66"/>
        <xdr:cNvSpPr txBox="1">
          <a:spLocks noChangeArrowheads="1"/>
        </xdr:cNvSpPr>
      </xdr:nvSpPr>
      <xdr:spPr>
        <a:xfrm>
          <a:off x="13630275" y="164325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3388" name="Text Box 66"/>
        <xdr:cNvSpPr txBox="1">
          <a:spLocks noChangeArrowheads="1"/>
        </xdr:cNvSpPr>
      </xdr:nvSpPr>
      <xdr:spPr>
        <a:xfrm>
          <a:off x="13630275" y="164325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3389" name="Text Box 66"/>
        <xdr:cNvSpPr txBox="1">
          <a:spLocks noChangeArrowheads="1"/>
        </xdr:cNvSpPr>
      </xdr:nvSpPr>
      <xdr:spPr>
        <a:xfrm>
          <a:off x="13630275" y="164325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3390" name="Text Box 66"/>
        <xdr:cNvSpPr txBox="1">
          <a:spLocks noChangeArrowheads="1"/>
        </xdr:cNvSpPr>
      </xdr:nvSpPr>
      <xdr:spPr>
        <a:xfrm>
          <a:off x="13630275" y="164325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3391" name="Text Box 66"/>
        <xdr:cNvSpPr txBox="1">
          <a:spLocks noChangeArrowheads="1"/>
        </xdr:cNvSpPr>
      </xdr:nvSpPr>
      <xdr:spPr>
        <a:xfrm>
          <a:off x="13630275" y="164325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3392" name="Text Box 66"/>
        <xdr:cNvSpPr txBox="1">
          <a:spLocks noChangeArrowheads="1"/>
        </xdr:cNvSpPr>
      </xdr:nvSpPr>
      <xdr:spPr>
        <a:xfrm>
          <a:off x="13630275" y="164325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81</xdr:col>
      <xdr:colOff>0</xdr:colOff>
      <xdr:row>385</xdr:row>
      <xdr:rowOff>0</xdr:rowOff>
    </xdr:from>
    <xdr:ext cx="685800" cy="627289"/>
    <xdr:sp macro="" textlink="">
      <xdr:nvSpPr>
        <xdr:cNvPr id="3393" name="Text Box 66"/>
        <xdr:cNvSpPr txBox="1">
          <a:spLocks noChangeArrowheads="1"/>
        </xdr:cNvSpPr>
      </xdr:nvSpPr>
      <xdr:spPr>
        <a:xfrm>
          <a:off x="13630275" y="164325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394"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395"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396"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397"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398"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399"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00"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01"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02"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03"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04"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05"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06"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07"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08"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09"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10"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11"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12"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13"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14"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15"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16"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17"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18"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19"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20"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21"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22"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23"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24"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25"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26"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27"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28"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29"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30"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31"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32"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33"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34"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35"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36"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37"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38"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39"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40"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41"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42"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43"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44"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45"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46"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47"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48"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49"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50"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51"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52"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53"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54"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55"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56"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57"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58"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59"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60"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61"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62"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63"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64"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65"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66"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67"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68"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69"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70"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71"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72"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73"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74"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75"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76"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77"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78"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79"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80"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81"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82"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83"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84"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85"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86"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87"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88"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89"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90"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91"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92"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93"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94"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95"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96"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97"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498"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383</xdr:row>
      <xdr:rowOff>0</xdr:rowOff>
    </xdr:from>
    <xdr:ext cx="685800" cy="627289"/>
    <xdr:sp macro="" textlink="">
      <xdr:nvSpPr>
        <xdr:cNvPr id="3499" name="Text Box 66"/>
        <xdr:cNvSpPr txBox="1">
          <a:spLocks noChangeArrowheads="1"/>
        </xdr:cNvSpPr>
      </xdr:nvSpPr>
      <xdr:spPr>
        <a:xfrm>
          <a:off x="12344400" y="163487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383</xdr:row>
      <xdr:rowOff>0</xdr:rowOff>
    </xdr:from>
    <xdr:ext cx="685800" cy="627289"/>
    <xdr:sp macro="" textlink="">
      <xdr:nvSpPr>
        <xdr:cNvPr id="3500" name="Text Box 66"/>
        <xdr:cNvSpPr txBox="1">
          <a:spLocks noChangeArrowheads="1"/>
        </xdr:cNvSpPr>
      </xdr:nvSpPr>
      <xdr:spPr>
        <a:xfrm>
          <a:off x="12344400" y="163487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383</xdr:row>
      <xdr:rowOff>0</xdr:rowOff>
    </xdr:from>
    <xdr:ext cx="685800" cy="627289"/>
    <xdr:sp macro="" textlink="">
      <xdr:nvSpPr>
        <xdr:cNvPr id="3501" name="Text Box 66"/>
        <xdr:cNvSpPr txBox="1">
          <a:spLocks noChangeArrowheads="1"/>
        </xdr:cNvSpPr>
      </xdr:nvSpPr>
      <xdr:spPr>
        <a:xfrm>
          <a:off x="12344400" y="163487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502"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383</xdr:row>
      <xdr:rowOff>0</xdr:rowOff>
    </xdr:from>
    <xdr:ext cx="685800" cy="627289"/>
    <xdr:sp macro="" textlink="">
      <xdr:nvSpPr>
        <xdr:cNvPr id="3503" name="Text Box 66"/>
        <xdr:cNvSpPr txBox="1">
          <a:spLocks noChangeArrowheads="1"/>
        </xdr:cNvSpPr>
      </xdr:nvSpPr>
      <xdr:spPr>
        <a:xfrm>
          <a:off x="12344400" y="163487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504"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505"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506"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383</xdr:row>
      <xdr:rowOff>0</xdr:rowOff>
    </xdr:from>
    <xdr:ext cx="685800" cy="627289"/>
    <xdr:sp macro="" textlink="">
      <xdr:nvSpPr>
        <xdr:cNvPr id="3507" name="Text Box 66"/>
        <xdr:cNvSpPr txBox="1">
          <a:spLocks noChangeArrowheads="1"/>
        </xdr:cNvSpPr>
      </xdr:nvSpPr>
      <xdr:spPr>
        <a:xfrm>
          <a:off x="12344400" y="163487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383</xdr:row>
      <xdr:rowOff>0</xdr:rowOff>
    </xdr:from>
    <xdr:ext cx="685800" cy="627289"/>
    <xdr:sp macro="" textlink="">
      <xdr:nvSpPr>
        <xdr:cNvPr id="3508" name="Text Box 66"/>
        <xdr:cNvSpPr txBox="1">
          <a:spLocks noChangeArrowheads="1"/>
        </xdr:cNvSpPr>
      </xdr:nvSpPr>
      <xdr:spPr>
        <a:xfrm>
          <a:off x="12344400" y="163487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509"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510"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511"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512"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383</xdr:row>
      <xdr:rowOff>0</xdr:rowOff>
    </xdr:from>
    <xdr:ext cx="685800" cy="627289"/>
    <xdr:sp macro="" textlink="">
      <xdr:nvSpPr>
        <xdr:cNvPr id="3513" name="Text Box 66"/>
        <xdr:cNvSpPr txBox="1">
          <a:spLocks noChangeArrowheads="1"/>
        </xdr:cNvSpPr>
      </xdr:nvSpPr>
      <xdr:spPr>
        <a:xfrm>
          <a:off x="12344400" y="163487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514"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383</xdr:row>
      <xdr:rowOff>0</xdr:rowOff>
    </xdr:from>
    <xdr:ext cx="685800" cy="627289"/>
    <xdr:sp macro="" textlink="">
      <xdr:nvSpPr>
        <xdr:cNvPr id="3515" name="Text Box 66"/>
        <xdr:cNvSpPr txBox="1">
          <a:spLocks noChangeArrowheads="1"/>
        </xdr:cNvSpPr>
      </xdr:nvSpPr>
      <xdr:spPr>
        <a:xfrm>
          <a:off x="12344400" y="163487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383</xdr:row>
      <xdr:rowOff>0</xdr:rowOff>
    </xdr:from>
    <xdr:ext cx="685800" cy="627289"/>
    <xdr:sp macro="" textlink="">
      <xdr:nvSpPr>
        <xdr:cNvPr id="3516" name="Text Box 66"/>
        <xdr:cNvSpPr txBox="1">
          <a:spLocks noChangeArrowheads="1"/>
        </xdr:cNvSpPr>
      </xdr:nvSpPr>
      <xdr:spPr>
        <a:xfrm>
          <a:off x="12344400" y="163487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383</xdr:row>
      <xdr:rowOff>0</xdr:rowOff>
    </xdr:from>
    <xdr:ext cx="685800" cy="627289"/>
    <xdr:sp macro="" textlink="">
      <xdr:nvSpPr>
        <xdr:cNvPr id="3517" name="Text Box 66"/>
        <xdr:cNvSpPr txBox="1">
          <a:spLocks noChangeArrowheads="1"/>
        </xdr:cNvSpPr>
      </xdr:nvSpPr>
      <xdr:spPr>
        <a:xfrm>
          <a:off x="12344400" y="163487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383</xdr:row>
      <xdr:rowOff>0</xdr:rowOff>
    </xdr:from>
    <xdr:ext cx="685800" cy="627289"/>
    <xdr:sp macro="" textlink="">
      <xdr:nvSpPr>
        <xdr:cNvPr id="3518" name="Text Box 66"/>
        <xdr:cNvSpPr txBox="1">
          <a:spLocks noChangeArrowheads="1"/>
        </xdr:cNvSpPr>
      </xdr:nvSpPr>
      <xdr:spPr>
        <a:xfrm>
          <a:off x="12344400" y="163487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519"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520"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521"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522"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383</xdr:row>
      <xdr:rowOff>0</xdr:rowOff>
    </xdr:from>
    <xdr:ext cx="685800" cy="627289"/>
    <xdr:sp macro="" textlink="">
      <xdr:nvSpPr>
        <xdr:cNvPr id="3523" name="Text Box 66"/>
        <xdr:cNvSpPr txBox="1">
          <a:spLocks noChangeArrowheads="1"/>
        </xdr:cNvSpPr>
      </xdr:nvSpPr>
      <xdr:spPr>
        <a:xfrm>
          <a:off x="12344400" y="163487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524"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525"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383</xdr:row>
      <xdr:rowOff>0</xdr:rowOff>
    </xdr:from>
    <xdr:ext cx="685800" cy="627289"/>
    <xdr:sp macro="" textlink="">
      <xdr:nvSpPr>
        <xdr:cNvPr id="3526" name="Text Box 66"/>
        <xdr:cNvSpPr txBox="1">
          <a:spLocks noChangeArrowheads="1"/>
        </xdr:cNvSpPr>
      </xdr:nvSpPr>
      <xdr:spPr>
        <a:xfrm>
          <a:off x="12344400" y="163487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383</xdr:row>
      <xdr:rowOff>0</xdr:rowOff>
    </xdr:from>
    <xdr:ext cx="685800" cy="627289"/>
    <xdr:sp macro="" textlink="">
      <xdr:nvSpPr>
        <xdr:cNvPr id="3527" name="Text Box 66"/>
        <xdr:cNvSpPr txBox="1">
          <a:spLocks noChangeArrowheads="1"/>
        </xdr:cNvSpPr>
      </xdr:nvSpPr>
      <xdr:spPr>
        <a:xfrm>
          <a:off x="12344400" y="163487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528"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529"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530"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531"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532"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533"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534"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382</xdr:row>
      <xdr:rowOff>0</xdr:rowOff>
    </xdr:from>
    <xdr:ext cx="685800" cy="627289"/>
    <xdr:sp macro="" textlink="">
      <xdr:nvSpPr>
        <xdr:cNvPr id="3535" name="Text Box 66"/>
        <xdr:cNvSpPr txBox="1">
          <a:spLocks noChangeArrowheads="1"/>
        </xdr:cNvSpPr>
      </xdr:nvSpPr>
      <xdr:spPr>
        <a:xfrm>
          <a:off x="12344400" y="163068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383</xdr:row>
      <xdr:rowOff>0</xdr:rowOff>
    </xdr:from>
    <xdr:ext cx="685800" cy="627289"/>
    <xdr:sp macro="" textlink="">
      <xdr:nvSpPr>
        <xdr:cNvPr id="3536" name="Text Box 66"/>
        <xdr:cNvSpPr txBox="1">
          <a:spLocks noChangeArrowheads="1"/>
        </xdr:cNvSpPr>
      </xdr:nvSpPr>
      <xdr:spPr>
        <a:xfrm>
          <a:off x="12344400" y="163487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383</xdr:row>
      <xdr:rowOff>0</xdr:rowOff>
    </xdr:from>
    <xdr:ext cx="685800" cy="627289"/>
    <xdr:sp macro="" textlink="">
      <xdr:nvSpPr>
        <xdr:cNvPr id="3537" name="Text Box 66"/>
        <xdr:cNvSpPr txBox="1">
          <a:spLocks noChangeArrowheads="1"/>
        </xdr:cNvSpPr>
      </xdr:nvSpPr>
      <xdr:spPr>
        <a:xfrm>
          <a:off x="12344400" y="163487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383</xdr:row>
      <xdr:rowOff>0</xdr:rowOff>
    </xdr:from>
    <xdr:ext cx="685800" cy="627289"/>
    <xdr:sp macro="" textlink="">
      <xdr:nvSpPr>
        <xdr:cNvPr id="3538" name="Text Box 66"/>
        <xdr:cNvSpPr txBox="1">
          <a:spLocks noChangeArrowheads="1"/>
        </xdr:cNvSpPr>
      </xdr:nvSpPr>
      <xdr:spPr>
        <a:xfrm>
          <a:off x="12344400" y="163487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383</xdr:row>
      <xdr:rowOff>0</xdr:rowOff>
    </xdr:from>
    <xdr:ext cx="685800" cy="627289"/>
    <xdr:sp macro="" textlink="">
      <xdr:nvSpPr>
        <xdr:cNvPr id="3539" name="Text Box 66"/>
        <xdr:cNvSpPr txBox="1">
          <a:spLocks noChangeArrowheads="1"/>
        </xdr:cNvSpPr>
      </xdr:nvSpPr>
      <xdr:spPr>
        <a:xfrm>
          <a:off x="12344400" y="163487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383</xdr:row>
      <xdr:rowOff>0</xdr:rowOff>
    </xdr:from>
    <xdr:ext cx="685800" cy="627289"/>
    <xdr:sp macro="" textlink="">
      <xdr:nvSpPr>
        <xdr:cNvPr id="3540" name="Text Box 66"/>
        <xdr:cNvSpPr txBox="1">
          <a:spLocks noChangeArrowheads="1"/>
        </xdr:cNvSpPr>
      </xdr:nvSpPr>
      <xdr:spPr>
        <a:xfrm>
          <a:off x="12344400" y="163487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383</xdr:row>
      <xdr:rowOff>0</xdr:rowOff>
    </xdr:from>
    <xdr:ext cx="685800" cy="627289"/>
    <xdr:sp macro="" textlink="">
      <xdr:nvSpPr>
        <xdr:cNvPr id="3541" name="Text Box 66"/>
        <xdr:cNvSpPr txBox="1">
          <a:spLocks noChangeArrowheads="1"/>
        </xdr:cNvSpPr>
      </xdr:nvSpPr>
      <xdr:spPr>
        <a:xfrm>
          <a:off x="12344400" y="163487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383</xdr:row>
      <xdr:rowOff>0</xdr:rowOff>
    </xdr:from>
    <xdr:ext cx="685800" cy="627289"/>
    <xdr:sp macro="" textlink="">
      <xdr:nvSpPr>
        <xdr:cNvPr id="3542" name="Text Box 66"/>
        <xdr:cNvSpPr txBox="1">
          <a:spLocks noChangeArrowheads="1"/>
        </xdr:cNvSpPr>
      </xdr:nvSpPr>
      <xdr:spPr>
        <a:xfrm>
          <a:off x="12344400" y="163487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383</xdr:row>
      <xdr:rowOff>0</xdr:rowOff>
    </xdr:from>
    <xdr:ext cx="685800" cy="627289"/>
    <xdr:sp macro="" textlink="">
      <xdr:nvSpPr>
        <xdr:cNvPr id="3543" name="Text Box 66"/>
        <xdr:cNvSpPr txBox="1">
          <a:spLocks noChangeArrowheads="1"/>
        </xdr:cNvSpPr>
      </xdr:nvSpPr>
      <xdr:spPr>
        <a:xfrm>
          <a:off x="12344400" y="163487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383</xdr:row>
      <xdr:rowOff>0</xdr:rowOff>
    </xdr:from>
    <xdr:ext cx="685800" cy="627289"/>
    <xdr:sp macro="" textlink="">
      <xdr:nvSpPr>
        <xdr:cNvPr id="3544" name="Text Box 66"/>
        <xdr:cNvSpPr txBox="1">
          <a:spLocks noChangeArrowheads="1"/>
        </xdr:cNvSpPr>
      </xdr:nvSpPr>
      <xdr:spPr>
        <a:xfrm>
          <a:off x="12344400" y="163487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383</xdr:row>
      <xdr:rowOff>0</xdr:rowOff>
    </xdr:from>
    <xdr:ext cx="685800" cy="627289"/>
    <xdr:sp macro="" textlink="">
      <xdr:nvSpPr>
        <xdr:cNvPr id="3545" name="Text Box 66"/>
        <xdr:cNvSpPr txBox="1">
          <a:spLocks noChangeArrowheads="1"/>
        </xdr:cNvSpPr>
      </xdr:nvSpPr>
      <xdr:spPr>
        <a:xfrm>
          <a:off x="12344400" y="163487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383</xdr:row>
      <xdr:rowOff>0</xdr:rowOff>
    </xdr:from>
    <xdr:ext cx="685800" cy="627289"/>
    <xdr:sp macro="" textlink="">
      <xdr:nvSpPr>
        <xdr:cNvPr id="3546" name="Text Box 66"/>
        <xdr:cNvSpPr txBox="1">
          <a:spLocks noChangeArrowheads="1"/>
        </xdr:cNvSpPr>
      </xdr:nvSpPr>
      <xdr:spPr>
        <a:xfrm>
          <a:off x="12344400" y="163487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383</xdr:row>
      <xdr:rowOff>0</xdr:rowOff>
    </xdr:from>
    <xdr:ext cx="685800" cy="627289"/>
    <xdr:sp macro="" textlink="">
      <xdr:nvSpPr>
        <xdr:cNvPr id="3547" name="Text Box 66"/>
        <xdr:cNvSpPr txBox="1">
          <a:spLocks noChangeArrowheads="1"/>
        </xdr:cNvSpPr>
      </xdr:nvSpPr>
      <xdr:spPr>
        <a:xfrm>
          <a:off x="12344400" y="163487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383</xdr:row>
      <xdr:rowOff>0</xdr:rowOff>
    </xdr:from>
    <xdr:ext cx="685800" cy="627289"/>
    <xdr:sp macro="" textlink="">
      <xdr:nvSpPr>
        <xdr:cNvPr id="3548" name="Text Box 66"/>
        <xdr:cNvSpPr txBox="1">
          <a:spLocks noChangeArrowheads="1"/>
        </xdr:cNvSpPr>
      </xdr:nvSpPr>
      <xdr:spPr>
        <a:xfrm>
          <a:off x="12344400" y="163487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383</xdr:row>
      <xdr:rowOff>0</xdr:rowOff>
    </xdr:from>
    <xdr:ext cx="685800" cy="627289"/>
    <xdr:sp macro="" textlink="">
      <xdr:nvSpPr>
        <xdr:cNvPr id="3549" name="Text Box 66"/>
        <xdr:cNvSpPr txBox="1">
          <a:spLocks noChangeArrowheads="1"/>
        </xdr:cNvSpPr>
      </xdr:nvSpPr>
      <xdr:spPr>
        <a:xfrm>
          <a:off x="12344400" y="163487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383</xdr:row>
      <xdr:rowOff>0</xdr:rowOff>
    </xdr:from>
    <xdr:ext cx="685800" cy="627289"/>
    <xdr:sp macro="" textlink="">
      <xdr:nvSpPr>
        <xdr:cNvPr id="3550" name="Text Box 66"/>
        <xdr:cNvSpPr txBox="1">
          <a:spLocks noChangeArrowheads="1"/>
        </xdr:cNvSpPr>
      </xdr:nvSpPr>
      <xdr:spPr>
        <a:xfrm>
          <a:off x="12344400" y="163487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383</xdr:row>
      <xdr:rowOff>0</xdr:rowOff>
    </xdr:from>
    <xdr:ext cx="685800" cy="627289"/>
    <xdr:sp macro="" textlink="">
      <xdr:nvSpPr>
        <xdr:cNvPr id="3551" name="Text Box 66"/>
        <xdr:cNvSpPr txBox="1">
          <a:spLocks noChangeArrowheads="1"/>
        </xdr:cNvSpPr>
      </xdr:nvSpPr>
      <xdr:spPr>
        <a:xfrm>
          <a:off x="12344400" y="163487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383</xdr:row>
      <xdr:rowOff>0</xdr:rowOff>
    </xdr:from>
    <xdr:ext cx="685800" cy="627289"/>
    <xdr:sp macro="" textlink="">
      <xdr:nvSpPr>
        <xdr:cNvPr id="3552" name="Text Box 66"/>
        <xdr:cNvSpPr txBox="1">
          <a:spLocks noChangeArrowheads="1"/>
        </xdr:cNvSpPr>
      </xdr:nvSpPr>
      <xdr:spPr>
        <a:xfrm>
          <a:off x="12344400" y="163487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383</xdr:row>
      <xdr:rowOff>0</xdr:rowOff>
    </xdr:from>
    <xdr:ext cx="685800" cy="627289"/>
    <xdr:sp macro="" textlink="">
      <xdr:nvSpPr>
        <xdr:cNvPr id="3553" name="Text Box 66"/>
        <xdr:cNvSpPr txBox="1">
          <a:spLocks noChangeArrowheads="1"/>
        </xdr:cNvSpPr>
      </xdr:nvSpPr>
      <xdr:spPr>
        <a:xfrm>
          <a:off x="12344400" y="163487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383</xdr:row>
      <xdr:rowOff>0</xdr:rowOff>
    </xdr:from>
    <xdr:ext cx="685800" cy="627289"/>
    <xdr:sp macro="" textlink="">
      <xdr:nvSpPr>
        <xdr:cNvPr id="3554" name="Text Box 66"/>
        <xdr:cNvSpPr txBox="1">
          <a:spLocks noChangeArrowheads="1"/>
        </xdr:cNvSpPr>
      </xdr:nvSpPr>
      <xdr:spPr>
        <a:xfrm>
          <a:off x="12344400" y="163487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383</xdr:row>
      <xdr:rowOff>0</xdr:rowOff>
    </xdr:from>
    <xdr:ext cx="685800" cy="627289"/>
    <xdr:sp macro="" textlink="">
      <xdr:nvSpPr>
        <xdr:cNvPr id="3555" name="Text Box 66"/>
        <xdr:cNvSpPr txBox="1">
          <a:spLocks noChangeArrowheads="1"/>
        </xdr:cNvSpPr>
      </xdr:nvSpPr>
      <xdr:spPr>
        <a:xfrm>
          <a:off x="12344400" y="163487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383</xdr:row>
      <xdr:rowOff>0</xdr:rowOff>
    </xdr:from>
    <xdr:ext cx="685800" cy="627289"/>
    <xdr:sp macro="" textlink="">
      <xdr:nvSpPr>
        <xdr:cNvPr id="3556" name="Text Box 66"/>
        <xdr:cNvSpPr txBox="1">
          <a:spLocks noChangeArrowheads="1"/>
        </xdr:cNvSpPr>
      </xdr:nvSpPr>
      <xdr:spPr>
        <a:xfrm>
          <a:off x="12344400" y="163487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383</xdr:row>
      <xdr:rowOff>0</xdr:rowOff>
    </xdr:from>
    <xdr:ext cx="685800" cy="627289"/>
    <xdr:sp macro="" textlink="">
      <xdr:nvSpPr>
        <xdr:cNvPr id="3557" name="Text Box 66"/>
        <xdr:cNvSpPr txBox="1">
          <a:spLocks noChangeArrowheads="1"/>
        </xdr:cNvSpPr>
      </xdr:nvSpPr>
      <xdr:spPr>
        <a:xfrm>
          <a:off x="12344400" y="163487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383</xdr:row>
      <xdr:rowOff>0</xdr:rowOff>
    </xdr:from>
    <xdr:ext cx="685800" cy="627289"/>
    <xdr:sp macro="" textlink="">
      <xdr:nvSpPr>
        <xdr:cNvPr id="3558" name="Text Box 66"/>
        <xdr:cNvSpPr txBox="1">
          <a:spLocks noChangeArrowheads="1"/>
        </xdr:cNvSpPr>
      </xdr:nvSpPr>
      <xdr:spPr>
        <a:xfrm>
          <a:off x="12344400" y="163487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383</xdr:row>
      <xdr:rowOff>0</xdr:rowOff>
    </xdr:from>
    <xdr:ext cx="685800" cy="627289"/>
    <xdr:sp macro="" textlink="">
      <xdr:nvSpPr>
        <xdr:cNvPr id="3559" name="Text Box 66"/>
        <xdr:cNvSpPr txBox="1">
          <a:spLocks noChangeArrowheads="1"/>
        </xdr:cNvSpPr>
      </xdr:nvSpPr>
      <xdr:spPr>
        <a:xfrm>
          <a:off x="12344400" y="163487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383</xdr:row>
      <xdr:rowOff>0</xdr:rowOff>
    </xdr:from>
    <xdr:ext cx="685800" cy="627289"/>
    <xdr:sp macro="" textlink="">
      <xdr:nvSpPr>
        <xdr:cNvPr id="3560" name="Text Box 66"/>
        <xdr:cNvSpPr txBox="1">
          <a:spLocks noChangeArrowheads="1"/>
        </xdr:cNvSpPr>
      </xdr:nvSpPr>
      <xdr:spPr>
        <a:xfrm>
          <a:off x="12344400" y="163487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383</xdr:row>
      <xdr:rowOff>0</xdr:rowOff>
    </xdr:from>
    <xdr:ext cx="685800" cy="627289"/>
    <xdr:sp macro="" textlink="">
      <xdr:nvSpPr>
        <xdr:cNvPr id="3561" name="Text Box 66"/>
        <xdr:cNvSpPr txBox="1">
          <a:spLocks noChangeArrowheads="1"/>
        </xdr:cNvSpPr>
      </xdr:nvSpPr>
      <xdr:spPr>
        <a:xfrm>
          <a:off x="12344400" y="163487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383</xdr:row>
      <xdr:rowOff>0</xdr:rowOff>
    </xdr:from>
    <xdr:ext cx="685800" cy="627289"/>
    <xdr:sp macro="" textlink="">
      <xdr:nvSpPr>
        <xdr:cNvPr id="3562" name="Text Box 66"/>
        <xdr:cNvSpPr txBox="1">
          <a:spLocks noChangeArrowheads="1"/>
        </xdr:cNvSpPr>
      </xdr:nvSpPr>
      <xdr:spPr>
        <a:xfrm>
          <a:off x="12344400" y="163487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383</xdr:row>
      <xdr:rowOff>0</xdr:rowOff>
    </xdr:from>
    <xdr:ext cx="685800" cy="627289"/>
    <xdr:sp macro="" textlink="">
      <xdr:nvSpPr>
        <xdr:cNvPr id="3563" name="Text Box 66"/>
        <xdr:cNvSpPr txBox="1">
          <a:spLocks noChangeArrowheads="1"/>
        </xdr:cNvSpPr>
      </xdr:nvSpPr>
      <xdr:spPr>
        <a:xfrm>
          <a:off x="12344400" y="163487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383</xdr:row>
      <xdr:rowOff>0</xdr:rowOff>
    </xdr:from>
    <xdr:ext cx="685800" cy="627289"/>
    <xdr:sp macro="" textlink="">
      <xdr:nvSpPr>
        <xdr:cNvPr id="3564" name="Text Box 66"/>
        <xdr:cNvSpPr txBox="1">
          <a:spLocks noChangeArrowheads="1"/>
        </xdr:cNvSpPr>
      </xdr:nvSpPr>
      <xdr:spPr>
        <a:xfrm>
          <a:off x="12344400" y="163487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383</xdr:row>
      <xdr:rowOff>0</xdr:rowOff>
    </xdr:from>
    <xdr:ext cx="685800" cy="627289"/>
    <xdr:sp macro="" textlink="">
      <xdr:nvSpPr>
        <xdr:cNvPr id="3565" name="Text Box 66"/>
        <xdr:cNvSpPr txBox="1">
          <a:spLocks noChangeArrowheads="1"/>
        </xdr:cNvSpPr>
      </xdr:nvSpPr>
      <xdr:spPr>
        <a:xfrm>
          <a:off x="12344400" y="163487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383</xdr:row>
      <xdr:rowOff>0</xdr:rowOff>
    </xdr:from>
    <xdr:ext cx="685800" cy="627289"/>
    <xdr:sp macro="" textlink="">
      <xdr:nvSpPr>
        <xdr:cNvPr id="3566" name="Text Box 66"/>
        <xdr:cNvSpPr txBox="1">
          <a:spLocks noChangeArrowheads="1"/>
        </xdr:cNvSpPr>
      </xdr:nvSpPr>
      <xdr:spPr>
        <a:xfrm>
          <a:off x="12344400" y="163487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383</xdr:row>
      <xdr:rowOff>0</xdr:rowOff>
    </xdr:from>
    <xdr:ext cx="685800" cy="627289"/>
    <xdr:sp macro="" textlink="">
      <xdr:nvSpPr>
        <xdr:cNvPr id="3567" name="Text Box 66"/>
        <xdr:cNvSpPr txBox="1">
          <a:spLocks noChangeArrowheads="1"/>
        </xdr:cNvSpPr>
      </xdr:nvSpPr>
      <xdr:spPr>
        <a:xfrm>
          <a:off x="12344400" y="163487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33</xdr:col>
      <xdr:colOff>0</xdr:colOff>
      <xdr:row>383</xdr:row>
      <xdr:rowOff>0</xdr:rowOff>
    </xdr:from>
    <xdr:ext cx="685800" cy="627289"/>
    <xdr:sp macro="" textlink="">
      <xdr:nvSpPr>
        <xdr:cNvPr id="3568" name="Text Box 66"/>
        <xdr:cNvSpPr txBox="1">
          <a:spLocks noChangeArrowheads="1"/>
        </xdr:cNvSpPr>
      </xdr:nvSpPr>
      <xdr:spPr>
        <a:xfrm>
          <a:off x="12344400" y="163487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417</xdr:row>
      <xdr:rowOff>0</xdr:rowOff>
    </xdr:from>
    <xdr:ext cx="685800" cy="627289"/>
    <xdr:sp macro="" textlink="">
      <xdr:nvSpPr>
        <xdr:cNvPr id="3569" name="Text Box 66"/>
        <xdr:cNvSpPr txBox="1">
          <a:spLocks noChangeArrowheads="1"/>
        </xdr:cNvSpPr>
      </xdr:nvSpPr>
      <xdr:spPr>
        <a:xfrm>
          <a:off x="13630275" y="177507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417</xdr:row>
      <xdr:rowOff>0</xdr:rowOff>
    </xdr:from>
    <xdr:ext cx="685800" cy="627289"/>
    <xdr:sp macro="" textlink="">
      <xdr:nvSpPr>
        <xdr:cNvPr id="3570" name="Text Box 66"/>
        <xdr:cNvSpPr txBox="1">
          <a:spLocks noChangeArrowheads="1"/>
        </xdr:cNvSpPr>
      </xdr:nvSpPr>
      <xdr:spPr>
        <a:xfrm>
          <a:off x="13630275" y="177507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361</xdr:row>
      <xdr:rowOff>0</xdr:rowOff>
    </xdr:from>
    <xdr:ext cx="685800" cy="627289"/>
    <xdr:sp macro="" textlink="">
      <xdr:nvSpPr>
        <xdr:cNvPr id="3571" name="Text Box 66"/>
        <xdr:cNvSpPr txBox="1">
          <a:spLocks noChangeArrowheads="1"/>
        </xdr:cNvSpPr>
      </xdr:nvSpPr>
      <xdr:spPr>
        <a:xfrm>
          <a:off x="13630275" y="154266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361</xdr:row>
      <xdr:rowOff>0</xdr:rowOff>
    </xdr:from>
    <xdr:ext cx="685800" cy="627289"/>
    <xdr:sp macro="" textlink="">
      <xdr:nvSpPr>
        <xdr:cNvPr id="3572" name="Text Box 66"/>
        <xdr:cNvSpPr txBox="1">
          <a:spLocks noChangeArrowheads="1"/>
        </xdr:cNvSpPr>
      </xdr:nvSpPr>
      <xdr:spPr>
        <a:xfrm>
          <a:off x="13630275" y="154266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361</xdr:row>
      <xdr:rowOff>0</xdr:rowOff>
    </xdr:from>
    <xdr:ext cx="685800" cy="627289"/>
    <xdr:sp macro="" textlink="">
      <xdr:nvSpPr>
        <xdr:cNvPr id="3573" name="Text Box 66"/>
        <xdr:cNvSpPr txBox="1">
          <a:spLocks noChangeArrowheads="1"/>
        </xdr:cNvSpPr>
      </xdr:nvSpPr>
      <xdr:spPr>
        <a:xfrm>
          <a:off x="13630275" y="154266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361</xdr:row>
      <xdr:rowOff>0</xdr:rowOff>
    </xdr:from>
    <xdr:ext cx="685800" cy="627289"/>
    <xdr:sp macro="" textlink="">
      <xdr:nvSpPr>
        <xdr:cNvPr id="3574" name="Text Box 66"/>
        <xdr:cNvSpPr txBox="1">
          <a:spLocks noChangeArrowheads="1"/>
        </xdr:cNvSpPr>
      </xdr:nvSpPr>
      <xdr:spPr>
        <a:xfrm>
          <a:off x="13630275" y="154266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361</xdr:row>
      <xdr:rowOff>0</xdr:rowOff>
    </xdr:from>
    <xdr:ext cx="685800" cy="627289"/>
    <xdr:sp macro="" textlink="">
      <xdr:nvSpPr>
        <xdr:cNvPr id="3575" name="Text Box 66"/>
        <xdr:cNvSpPr txBox="1">
          <a:spLocks noChangeArrowheads="1"/>
        </xdr:cNvSpPr>
      </xdr:nvSpPr>
      <xdr:spPr>
        <a:xfrm>
          <a:off x="13630275" y="154266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361</xdr:row>
      <xdr:rowOff>0</xdr:rowOff>
    </xdr:from>
    <xdr:ext cx="685800" cy="627289"/>
    <xdr:sp macro="" textlink="">
      <xdr:nvSpPr>
        <xdr:cNvPr id="3576" name="Text Box 66"/>
        <xdr:cNvSpPr txBox="1">
          <a:spLocks noChangeArrowheads="1"/>
        </xdr:cNvSpPr>
      </xdr:nvSpPr>
      <xdr:spPr>
        <a:xfrm>
          <a:off x="13630275" y="154266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361</xdr:row>
      <xdr:rowOff>0</xdr:rowOff>
    </xdr:from>
    <xdr:ext cx="685800" cy="627289"/>
    <xdr:sp macro="" textlink="">
      <xdr:nvSpPr>
        <xdr:cNvPr id="3577" name="Text Box 66"/>
        <xdr:cNvSpPr txBox="1">
          <a:spLocks noChangeArrowheads="1"/>
        </xdr:cNvSpPr>
      </xdr:nvSpPr>
      <xdr:spPr>
        <a:xfrm>
          <a:off x="13630275" y="154266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361</xdr:row>
      <xdr:rowOff>0</xdr:rowOff>
    </xdr:from>
    <xdr:ext cx="685800" cy="627289"/>
    <xdr:sp macro="" textlink="">
      <xdr:nvSpPr>
        <xdr:cNvPr id="3578" name="Text Box 66"/>
        <xdr:cNvSpPr txBox="1">
          <a:spLocks noChangeArrowheads="1"/>
        </xdr:cNvSpPr>
      </xdr:nvSpPr>
      <xdr:spPr>
        <a:xfrm>
          <a:off x="13630275" y="154266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361</xdr:row>
      <xdr:rowOff>0</xdr:rowOff>
    </xdr:from>
    <xdr:ext cx="685800" cy="627289"/>
    <xdr:sp macro="" textlink="">
      <xdr:nvSpPr>
        <xdr:cNvPr id="3579" name="Text Box 66"/>
        <xdr:cNvSpPr txBox="1">
          <a:spLocks noChangeArrowheads="1"/>
        </xdr:cNvSpPr>
      </xdr:nvSpPr>
      <xdr:spPr>
        <a:xfrm>
          <a:off x="13630275" y="154266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361</xdr:row>
      <xdr:rowOff>0</xdr:rowOff>
    </xdr:from>
    <xdr:ext cx="685800" cy="627289"/>
    <xdr:sp macro="" textlink="">
      <xdr:nvSpPr>
        <xdr:cNvPr id="3580" name="Text Box 66"/>
        <xdr:cNvSpPr txBox="1">
          <a:spLocks noChangeArrowheads="1"/>
        </xdr:cNvSpPr>
      </xdr:nvSpPr>
      <xdr:spPr>
        <a:xfrm>
          <a:off x="13630275" y="154266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361</xdr:row>
      <xdr:rowOff>0</xdr:rowOff>
    </xdr:from>
    <xdr:ext cx="685800" cy="627289"/>
    <xdr:sp macro="" textlink="">
      <xdr:nvSpPr>
        <xdr:cNvPr id="3581" name="Text Box 66"/>
        <xdr:cNvSpPr txBox="1">
          <a:spLocks noChangeArrowheads="1"/>
        </xdr:cNvSpPr>
      </xdr:nvSpPr>
      <xdr:spPr>
        <a:xfrm>
          <a:off x="13630275" y="154266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361</xdr:row>
      <xdr:rowOff>0</xdr:rowOff>
    </xdr:from>
    <xdr:ext cx="685800" cy="627289"/>
    <xdr:sp macro="" textlink="">
      <xdr:nvSpPr>
        <xdr:cNvPr id="3582" name="Text Box 66"/>
        <xdr:cNvSpPr txBox="1">
          <a:spLocks noChangeArrowheads="1"/>
        </xdr:cNvSpPr>
      </xdr:nvSpPr>
      <xdr:spPr>
        <a:xfrm>
          <a:off x="13630275" y="154266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362</xdr:row>
      <xdr:rowOff>0</xdr:rowOff>
    </xdr:from>
    <xdr:ext cx="685800" cy="627289"/>
    <xdr:sp macro="" textlink="">
      <xdr:nvSpPr>
        <xdr:cNvPr id="3583" name="Text Box 66"/>
        <xdr:cNvSpPr txBox="1">
          <a:spLocks noChangeArrowheads="1"/>
        </xdr:cNvSpPr>
      </xdr:nvSpPr>
      <xdr:spPr>
        <a:xfrm>
          <a:off x="13630275" y="154686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362</xdr:row>
      <xdr:rowOff>0</xdr:rowOff>
    </xdr:from>
    <xdr:ext cx="685800" cy="627289"/>
    <xdr:sp macro="" textlink="">
      <xdr:nvSpPr>
        <xdr:cNvPr id="3584" name="Text Box 66"/>
        <xdr:cNvSpPr txBox="1">
          <a:spLocks noChangeArrowheads="1"/>
        </xdr:cNvSpPr>
      </xdr:nvSpPr>
      <xdr:spPr>
        <a:xfrm>
          <a:off x="13630275" y="154686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362</xdr:row>
      <xdr:rowOff>0</xdr:rowOff>
    </xdr:from>
    <xdr:ext cx="685800" cy="627289"/>
    <xdr:sp macro="" textlink="">
      <xdr:nvSpPr>
        <xdr:cNvPr id="3585" name="Text Box 66"/>
        <xdr:cNvSpPr txBox="1">
          <a:spLocks noChangeArrowheads="1"/>
        </xdr:cNvSpPr>
      </xdr:nvSpPr>
      <xdr:spPr>
        <a:xfrm>
          <a:off x="13630275" y="154686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362</xdr:row>
      <xdr:rowOff>0</xdr:rowOff>
    </xdr:from>
    <xdr:ext cx="685800" cy="627289"/>
    <xdr:sp macro="" textlink="">
      <xdr:nvSpPr>
        <xdr:cNvPr id="3586" name="Text Box 66"/>
        <xdr:cNvSpPr txBox="1">
          <a:spLocks noChangeArrowheads="1"/>
        </xdr:cNvSpPr>
      </xdr:nvSpPr>
      <xdr:spPr>
        <a:xfrm>
          <a:off x="13630275" y="154686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362</xdr:row>
      <xdr:rowOff>0</xdr:rowOff>
    </xdr:from>
    <xdr:ext cx="685800" cy="627289"/>
    <xdr:sp macro="" textlink="">
      <xdr:nvSpPr>
        <xdr:cNvPr id="3587" name="Text Box 66"/>
        <xdr:cNvSpPr txBox="1">
          <a:spLocks noChangeArrowheads="1"/>
        </xdr:cNvSpPr>
      </xdr:nvSpPr>
      <xdr:spPr>
        <a:xfrm>
          <a:off x="13630275" y="154686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362</xdr:row>
      <xdr:rowOff>0</xdr:rowOff>
    </xdr:from>
    <xdr:ext cx="685800" cy="627289"/>
    <xdr:sp macro="" textlink="">
      <xdr:nvSpPr>
        <xdr:cNvPr id="3588" name="Text Box 66"/>
        <xdr:cNvSpPr txBox="1">
          <a:spLocks noChangeArrowheads="1"/>
        </xdr:cNvSpPr>
      </xdr:nvSpPr>
      <xdr:spPr>
        <a:xfrm>
          <a:off x="13630275" y="154686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362</xdr:row>
      <xdr:rowOff>0</xdr:rowOff>
    </xdr:from>
    <xdr:ext cx="685800" cy="627289"/>
    <xdr:sp macro="" textlink="">
      <xdr:nvSpPr>
        <xdr:cNvPr id="3589" name="Text Box 66"/>
        <xdr:cNvSpPr txBox="1">
          <a:spLocks noChangeArrowheads="1"/>
        </xdr:cNvSpPr>
      </xdr:nvSpPr>
      <xdr:spPr>
        <a:xfrm>
          <a:off x="13630275" y="154686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362</xdr:row>
      <xdr:rowOff>0</xdr:rowOff>
    </xdr:from>
    <xdr:ext cx="685800" cy="627289"/>
    <xdr:sp macro="" textlink="">
      <xdr:nvSpPr>
        <xdr:cNvPr id="3590" name="Text Box 66"/>
        <xdr:cNvSpPr txBox="1">
          <a:spLocks noChangeArrowheads="1"/>
        </xdr:cNvSpPr>
      </xdr:nvSpPr>
      <xdr:spPr>
        <a:xfrm>
          <a:off x="13630275" y="154686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362</xdr:row>
      <xdr:rowOff>0</xdr:rowOff>
    </xdr:from>
    <xdr:ext cx="685800" cy="627289"/>
    <xdr:sp macro="" textlink="">
      <xdr:nvSpPr>
        <xdr:cNvPr id="3591" name="Text Box 66"/>
        <xdr:cNvSpPr txBox="1">
          <a:spLocks noChangeArrowheads="1"/>
        </xdr:cNvSpPr>
      </xdr:nvSpPr>
      <xdr:spPr>
        <a:xfrm>
          <a:off x="13630275" y="154686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362</xdr:row>
      <xdr:rowOff>0</xdr:rowOff>
    </xdr:from>
    <xdr:ext cx="685800" cy="627289"/>
    <xdr:sp macro="" textlink="">
      <xdr:nvSpPr>
        <xdr:cNvPr id="3592" name="Text Box 66"/>
        <xdr:cNvSpPr txBox="1">
          <a:spLocks noChangeArrowheads="1"/>
        </xdr:cNvSpPr>
      </xdr:nvSpPr>
      <xdr:spPr>
        <a:xfrm>
          <a:off x="13630275" y="154686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362</xdr:row>
      <xdr:rowOff>0</xdr:rowOff>
    </xdr:from>
    <xdr:ext cx="685800" cy="627289"/>
    <xdr:sp macro="" textlink="">
      <xdr:nvSpPr>
        <xdr:cNvPr id="3593" name="Text Box 66"/>
        <xdr:cNvSpPr txBox="1">
          <a:spLocks noChangeArrowheads="1"/>
        </xdr:cNvSpPr>
      </xdr:nvSpPr>
      <xdr:spPr>
        <a:xfrm>
          <a:off x="13630275" y="154686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362</xdr:row>
      <xdr:rowOff>0</xdr:rowOff>
    </xdr:from>
    <xdr:ext cx="685800" cy="627289"/>
    <xdr:sp macro="" textlink="">
      <xdr:nvSpPr>
        <xdr:cNvPr id="3594" name="Text Box 66"/>
        <xdr:cNvSpPr txBox="1">
          <a:spLocks noChangeArrowheads="1"/>
        </xdr:cNvSpPr>
      </xdr:nvSpPr>
      <xdr:spPr>
        <a:xfrm>
          <a:off x="13630275" y="1546860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363</xdr:row>
      <xdr:rowOff>0</xdr:rowOff>
    </xdr:from>
    <xdr:ext cx="685800" cy="627289"/>
    <xdr:sp macro="" textlink="">
      <xdr:nvSpPr>
        <xdr:cNvPr id="3595" name="Text Box 66"/>
        <xdr:cNvSpPr txBox="1">
          <a:spLocks noChangeArrowheads="1"/>
        </xdr:cNvSpPr>
      </xdr:nvSpPr>
      <xdr:spPr>
        <a:xfrm>
          <a:off x="13630275" y="155105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363</xdr:row>
      <xdr:rowOff>0</xdr:rowOff>
    </xdr:from>
    <xdr:ext cx="685800" cy="627289"/>
    <xdr:sp macro="" textlink="">
      <xdr:nvSpPr>
        <xdr:cNvPr id="3596" name="Text Box 66"/>
        <xdr:cNvSpPr txBox="1">
          <a:spLocks noChangeArrowheads="1"/>
        </xdr:cNvSpPr>
      </xdr:nvSpPr>
      <xdr:spPr>
        <a:xfrm>
          <a:off x="13630275" y="155105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363</xdr:row>
      <xdr:rowOff>0</xdr:rowOff>
    </xdr:from>
    <xdr:ext cx="685800" cy="627289"/>
    <xdr:sp macro="" textlink="">
      <xdr:nvSpPr>
        <xdr:cNvPr id="3597" name="Text Box 66"/>
        <xdr:cNvSpPr txBox="1">
          <a:spLocks noChangeArrowheads="1"/>
        </xdr:cNvSpPr>
      </xdr:nvSpPr>
      <xdr:spPr>
        <a:xfrm>
          <a:off x="13630275" y="155105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363</xdr:row>
      <xdr:rowOff>0</xdr:rowOff>
    </xdr:from>
    <xdr:ext cx="685800" cy="627289"/>
    <xdr:sp macro="" textlink="">
      <xdr:nvSpPr>
        <xdr:cNvPr id="3598" name="Text Box 66"/>
        <xdr:cNvSpPr txBox="1">
          <a:spLocks noChangeArrowheads="1"/>
        </xdr:cNvSpPr>
      </xdr:nvSpPr>
      <xdr:spPr>
        <a:xfrm>
          <a:off x="13630275" y="155105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363</xdr:row>
      <xdr:rowOff>0</xdr:rowOff>
    </xdr:from>
    <xdr:ext cx="685800" cy="627289"/>
    <xdr:sp macro="" textlink="">
      <xdr:nvSpPr>
        <xdr:cNvPr id="3599" name="Text Box 66"/>
        <xdr:cNvSpPr txBox="1">
          <a:spLocks noChangeArrowheads="1"/>
        </xdr:cNvSpPr>
      </xdr:nvSpPr>
      <xdr:spPr>
        <a:xfrm>
          <a:off x="13630275" y="155105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363</xdr:row>
      <xdr:rowOff>0</xdr:rowOff>
    </xdr:from>
    <xdr:ext cx="685800" cy="627289"/>
    <xdr:sp macro="" textlink="">
      <xdr:nvSpPr>
        <xdr:cNvPr id="3600" name="Text Box 66"/>
        <xdr:cNvSpPr txBox="1">
          <a:spLocks noChangeArrowheads="1"/>
        </xdr:cNvSpPr>
      </xdr:nvSpPr>
      <xdr:spPr>
        <a:xfrm>
          <a:off x="13630275" y="155105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363</xdr:row>
      <xdr:rowOff>0</xdr:rowOff>
    </xdr:from>
    <xdr:ext cx="685800" cy="627289"/>
    <xdr:sp macro="" textlink="">
      <xdr:nvSpPr>
        <xdr:cNvPr id="3601" name="Text Box 66"/>
        <xdr:cNvSpPr txBox="1">
          <a:spLocks noChangeArrowheads="1"/>
        </xdr:cNvSpPr>
      </xdr:nvSpPr>
      <xdr:spPr>
        <a:xfrm>
          <a:off x="13630275" y="155105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363</xdr:row>
      <xdr:rowOff>0</xdr:rowOff>
    </xdr:from>
    <xdr:ext cx="685800" cy="627289"/>
    <xdr:sp macro="" textlink="">
      <xdr:nvSpPr>
        <xdr:cNvPr id="3602" name="Text Box 66"/>
        <xdr:cNvSpPr txBox="1">
          <a:spLocks noChangeArrowheads="1"/>
        </xdr:cNvSpPr>
      </xdr:nvSpPr>
      <xdr:spPr>
        <a:xfrm>
          <a:off x="13630275" y="155105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363</xdr:row>
      <xdr:rowOff>0</xdr:rowOff>
    </xdr:from>
    <xdr:ext cx="685800" cy="627289"/>
    <xdr:sp macro="" textlink="">
      <xdr:nvSpPr>
        <xdr:cNvPr id="3603" name="Text Box 66"/>
        <xdr:cNvSpPr txBox="1">
          <a:spLocks noChangeArrowheads="1"/>
        </xdr:cNvSpPr>
      </xdr:nvSpPr>
      <xdr:spPr>
        <a:xfrm>
          <a:off x="13630275" y="155105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363</xdr:row>
      <xdr:rowOff>0</xdr:rowOff>
    </xdr:from>
    <xdr:ext cx="685800" cy="627289"/>
    <xdr:sp macro="" textlink="">
      <xdr:nvSpPr>
        <xdr:cNvPr id="3604" name="Text Box 66"/>
        <xdr:cNvSpPr txBox="1">
          <a:spLocks noChangeArrowheads="1"/>
        </xdr:cNvSpPr>
      </xdr:nvSpPr>
      <xdr:spPr>
        <a:xfrm>
          <a:off x="13630275" y="155105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363</xdr:row>
      <xdr:rowOff>0</xdr:rowOff>
    </xdr:from>
    <xdr:ext cx="685800" cy="627289"/>
    <xdr:sp macro="" textlink="">
      <xdr:nvSpPr>
        <xdr:cNvPr id="3605" name="Text Box 66"/>
        <xdr:cNvSpPr txBox="1">
          <a:spLocks noChangeArrowheads="1"/>
        </xdr:cNvSpPr>
      </xdr:nvSpPr>
      <xdr:spPr>
        <a:xfrm>
          <a:off x="13630275" y="155105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363</xdr:row>
      <xdr:rowOff>0</xdr:rowOff>
    </xdr:from>
    <xdr:ext cx="685800" cy="627289"/>
    <xdr:sp macro="" textlink="">
      <xdr:nvSpPr>
        <xdr:cNvPr id="3606" name="Text Box 66"/>
        <xdr:cNvSpPr txBox="1">
          <a:spLocks noChangeArrowheads="1"/>
        </xdr:cNvSpPr>
      </xdr:nvSpPr>
      <xdr:spPr>
        <a:xfrm>
          <a:off x="13630275" y="155105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364</xdr:row>
      <xdr:rowOff>0</xdr:rowOff>
    </xdr:from>
    <xdr:ext cx="685800" cy="627289"/>
    <xdr:sp macro="" textlink="">
      <xdr:nvSpPr>
        <xdr:cNvPr id="3607" name="Text Box 66"/>
        <xdr:cNvSpPr txBox="1">
          <a:spLocks noChangeArrowheads="1"/>
        </xdr:cNvSpPr>
      </xdr:nvSpPr>
      <xdr:spPr>
        <a:xfrm>
          <a:off x="13630275" y="155524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364</xdr:row>
      <xdr:rowOff>0</xdr:rowOff>
    </xdr:from>
    <xdr:ext cx="685800" cy="627289"/>
    <xdr:sp macro="" textlink="">
      <xdr:nvSpPr>
        <xdr:cNvPr id="3608" name="Text Box 66"/>
        <xdr:cNvSpPr txBox="1">
          <a:spLocks noChangeArrowheads="1"/>
        </xdr:cNvSpPr>
      </xdr:nvSpPr>
      <xdr:spPr>
        <a:xfrm>
          <a:off x="13630275" y="155524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364</xdr:row>
      <xdr:rowOff>0</xdr:rowOff>
    </xdr:from>
    <xdr:ext cx="685800" cy="627289"/>
    <xdr:sp macro="" textlink="">
      <xdr:nvSpPr>
        <xdr:cNvPr id="3609" name="Text Box 66"/>
        <xdr:cNvSpPr txBox="1">
          <a:spLocks noChangeArrowheads="1"/>
        </xdr:cNvSpPr>
      </xdr:nvSpPr>
      <xdr:spPr>
        <a:xfrm>
          <a:off x="13630275" y="155524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364</xdr:row>
      <xdr:rowOff>0</xdr:rowOff>
    </xdr:from>
    <xdr:ext cx="685800" cy="627289"/>
    <xdr:sp macro="" textlink="">
      <xdr:nvSpPr>
        <xdr:cNvPr id="3610" name="Text Box 66"/>
        <xdr:cNvSpPr txBox="1">
          <a:spLocks noChangeArrowheads="1"/>
        </xdr:cNvSpPr>
      </xdr:nvSpPr>
      <xdr:spPr>
        <a:xfrm>
          <a:off x="13630275" y="155524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364</xdr:row>
      <xdr:rowOff>0</xdr:rowOff>
    </xdr:from>
    <xdr:ext cx="685800" cy="627289"/>
    <xdr:sp macro="" textlink="">
      <xdr:nvSpPr>
        <xdr:cNvPr id="3611" name="Text Box 66"/>
        <xdr:cNvSpPr txBox="1">
          <a:spLocks noChangeArrowheads="1"/>
        </xdr:cNvSpPr>
      </xdr:nvSpPr>
      <xdr:spPr>
        <a:xfrm>
          <a:off x="13630275" y="155524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364</xdr:row>
      <xdr:rowOff>0</xdr:rowOff>
    </xdr:from>
    <xdr:ext cx="685800" cy="627289"/>
    <xdr:sp macro="" textlink="">
      <xdr:nvSpPr>
        <xdr:cNvPr id="3612" name="Text Box 66"/>
        <xdr:cNvSpPr txBox="1">
          <a:spLocks noChangeArrowheads="1"/>
        </xdr:cNvSpPr>
      </xdr:nvSpPr>
      <xdr:spPr>
        <a:xfrm>
          <a:off x="13630275" y="155524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364</xdr:row>
      <xdr:rowOff>0</xdr:rowOff>
    </xdr:from>
    <xdr:ext cx="685800" cy="627289"/>
    <xdr:sp macro="" textlink="">
      <xdr:nvSpPr>
        <xdr:cNvPr id="3613" name="Text Box 66"/>
        <xdr:cNvSpPr txBox="1">
          <a:spLocks noChangeArrowheads="1"/>
        </xdr:cNvSpPr>
      </xdr:nvSpPr>
      <xdr:spPr>
        <a:xfrm>
          <a:off x="13630275" y="155524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364</xdr:row>
      <xdr:rowOff>0</xdr:rowOff>
    </xdr:from>
    <xdr:ext cx="685800" cy="627289"/>
    <xdr:sp macro="" textlink="">
      <xdr:nvSpPr>
        <xdr:cNvPr id="3614" name="Text Box 66"/>
        <xdr:cNvSpPr txBox="1">
          <a:spLocks noChangeArrowheads="1"/>
        </xdr:cNvSpPr>
      </xdr:nvSpPr>
      <xdr:spPr>
        <a:xfrm>
          <a:off x="13630275" y="155524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364</xdr:row>
      <xdr:rowOff>0</xdr:rowOff>
    </xdr:from>
    <xdr:ext cx="685800" cy="627289"/>
    <xdr:sp macro="" textlink="">
      <xdr:nvSpPr>
        <xdr:cNvPr id="3615" name="Text Box 66"/>
        <xdr:cNvSpPr txBox="1">
          <a:spLocks noChangeArrowheads="1"/>
        </xdr:cNvSpPr>
      </xdr:nvSpPr>
      <xdr:spPr>
        <a:xfrm>
          <a:off x="13630275" y="155524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364</xdr:row>
      <xdr:rowOff>0</xdr:rowOff>
    </xdr:from>
    <xdr:ext cx="685800" cy="627289"/>
    <xdr:sp macro="" textlink="">
      <xdr:nvSpPr>
        <xdr:cNvPr id="3616" name="Text Box 66"/>
        <xdr:cNvSpPr txBox="1">
          <a:spLocks noChangeArrowheads="1"/>
        </xdr:cNvSpPr>
      </xdr:nvSpPr>
      <xdr:spPr>
        <a:xfrm>
          <a:off x="13630275" y="155524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364</xdr:row>
      <xdr:rowOff>0</xdr:rowOff>
    </xdr:from>
    <xdr:ext cx="685800" cy="627289"/>
    <xdr:sp macro="" textlink="">
      <xdr:nvSpPr>
        <xdr:cNvPr id="3617" name="Text Box 66"/>
        <xdr:cNvSpPr txBox="1">
          <a:spLocks noChangeArrowheads="1"/>
        </xdr:cNvSpPr>
      </xdr:nvSpPr>
      <xdr:spPr>
        <a:xfrm>
          <a:off x="13630275" y="155524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364</xdr:row>
      <xdr:rowOff>0</xdr:rowOff>
    </xdr:from>
    <xdr:ext cx="685800" cy="627289"/>
    <xdr:sp macro="" textlink="">
      <xdr:nvSpPr>
        <xdr:cNvPr id="3618" name="Text Box 66"/>
        <xdr:cNvSpPr txBox="1">
          <a:spLocks noChangeArrowheads="1"/>
        </xdr:cNvSpPr>
      </xdr:nvSpPr>
      <xdr:spPr>
        <a:xfrm>
          <a:off x="13630275" y="1555242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365</xdr:row>
      <xdr:rowOff>0</xdr:rowOff>
    </xdr:from>
    <xdr:ext cx="685800" cy="627289"/>
    <xdr:sp macro="" textlink="">
      <xdr:nvSpPr>
        <xdr:cNvPr id="3619" name="Text Box 66"/>
        <xdr:cNvSpPr txBox="1">
          <a:spLocks noChangeArrowheads="1"/>
        </xdr:cNvSpPr>
      </xdr:nvSpPr>
      <xdr:spPr>
        <a:xfrm>
          <a:off x="13630275" y="155943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365</xdr:row>
      <xdr:rowOff>0</xdr:rowOff>
    </xdr:from>
    <xdr:ext cx="685800" cy="627289"/>
    <xdr:sp macro="" textlink="">
      <xdr:nvSpPr>
        <xdr:cNvPr id="3620" name="Text Box 66"/>
        <xdr:cNvSpPr txBox="1">
          <a:spLocks noChangeArrowheads="1"/>
        </xdr:cNvSpPr>
      </xdr:nvSpPr>
      <xdr:spPr>
        <a:xfrm>
          <a:off x="13630275" y="155943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365</xdr:row>
      <xdr:rowOff>0</xdr:rowOff>
    </xdr:from>
    <xdr:ext cx="685800" cy="627289"/>
    <xdr:sp macro="" textlink="">
      <xdr:nvSpPr>
        <xdr:cNvPr id="3621" name="Text Box 66"/>
        <xdr:cNvSpPr txBox="1">
          <a:spLocks noChangeArrowheads="1"/>
        </xdr:cNvSpPr>
      </xdr:nvSpPr>
      <xdr:spPr>
        <a:xfrm>
          <a:off x="13630275" y="155943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365</xdr:row>
      <xdr:rowOff>0</xdr:rowOff>
    </xdr:from>
    <xdr:ext cx="685800" cy="627289"/>
    <xdr:sp macro="" textlink="">
      <xdr:nvSpPr>
        <xdr:cNvPr id="3622" name="Text Box 66"/>
        <xdr:cNvSpPr txBox="1">
          <a:spLocks noChangeArrowheads="1"/>
        </xdr:cNvSpPr>
      </xdr:nvSpPr>
      <xdr:spPr>
        <a:xfrm>
          <a:off x="13630275" y="155943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365</xdr:row>
      <xdr:rowOff>0</xdr:rowOff>
    </xdr:from>
    <xdr:ext cx="685800" cy="627289"/>
    <xdr:sp macro="" textlink="">
      <xdr:nvSpPr>
        <xdr:cNvPr id="3623" name="Text Box 66"/>
        <xdr:cNvSpPr txBox="1">
          <a:spLocks noChangeArrowheads="1"/>
        </xdr:cNvSpPr>
      </xdr:nvSpPr>
      <xdr:spPr>
        <a:xfrm>
          <a:off x="13630275" y="155943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365</xdr:row>
      <xdr:rowOff>0</xdr:rowOff>
    </xdr:from>
    <xdr:ext cx="685800" cy="627289"/>
    <xdr:sp macro="" textlink="">
      <xdr:nvSpPr>
        <xdr:cNvPr id="3624" name="Text Box 66"/>
        <xdr:cNvSpPr txBox="1">
          <a:spLocks noChangeArrowheads="1"/>
        </xdr:cNvSpPr>
      </xdr:nvSpPr>
      <xdr:spPr>
        <a:xfrm>
          <a:off x="13630275" y="155943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365</xdr:row>
      <xdr:rowOff>0</xdr:rowOff>
    </xdr:from>
    <xdr:ext cx="685800" cy="627289"/>
    <xdr:sp macro="" textlink="">
      <xdr:nvSpPr>
        <xdr:cNvPr id="3625" name="Text Box 66"/>
        <xdr:cNvSpPr txBox="1">
          <a:spLocks noChangeArrowheads="1"/>
        </xdr:cNvSpPr>
      </xdr:nvSpPr>
      <xdr:spPr>
        <a:xfrm>
          <a:off x="13630275" y="155943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365</xdr:row>
      <xdr:rowOff>0</xdr:rowOff>
    </xdr:from>
    <xdr:ext cx="685800" cy="627289"/>
    <xdr:sp macro="" textlink="">
      <xdr:nvSpPr>
        <xdr:cNvPr id="3626" name="Text Box 66"/>
        <xdr:cNvSpPr txBox="1">
          <a:spLocks noChangeArrowheads="1"/>
        </xdr:cNvSpPr>
      </xdr:nvSpPr>
      <xdr:spPr>
        <a:xfrm>
          <a:off x="13630275" y="155943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365</xdr:row>
      <xdr:rowOff>0</xdr:rowOff>
    </xdr:from>
    <xdr:ext cx="685800" cy="627289"/>
    <xdr:sp macro="" textlink="">
      <xdr:nvSpPr>
        <xdr:cNvPr id="3627" name="Text Box 66"/>
        <xdr:cNvSpPr txBox="1">
          <a:spLocks noChangeArrowheads="1"/>
        </xdr:cNvSpPr>
      </xdr:nvSpPr>
      <xdr:spPr>
        <a:xfrm>
          <a:off x="13630275" y="155943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365</xdr:row>
      <xdr:rowOff>0</xdr:rowOff>
    </xdr:from>
    <xdr:ext cx="685800" cy="627289"/>
    <xdr:sp macro="" textlink="">
      <xdr:nvSpPr>
        <xdr:cNvPr id="3628" name="Text Box 66"/>
        <xdr:cNvSpPr txBox="1">
          <a:spLocks noChangeArrowheads="1"/>
        </xdr:cNvSpPr>
      </xdr:nvSpPr>
      <xdr:spPr>
        <a:xfrm>
          <a:off x="13630275" y="155943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365</xdr:row>
      <xdr:rowOff>0</xdr:rowOff>
    </xdr:from>
    <xdr:ext cx="685800" cy="627289"/>
    <xdr:sp macro="" textlink="">
      <xdr:nvSpPr>
        <xdr:cNvPr id="3629" name="Text Box 66"/>
        <xdr:cNvSpPr txBox="1">
          <a:spLocks noChangeArrowheads="1"/>
        </xdr:cNvSpPr>
      </xdr:nvSpPr>
      <xdr:spPr>
        <a:xfrm>
          <a:off x="13630275" y="155943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365</xdr:row>
      <xdr:rowOff>0</xdr:rowOff>
    </xdr:from>
    <xdr:ext cx="685800" cy="627289"/>
    <xdr:sp macro="" textlink="">
      <xdr:nvSpPr>
        <xdr:cNvPr id="3630" name="Text Box 66"/>
        <xdr:cNvSpPr txBox="1">
          <a:spLocks noChangeArrowheads="1"/>
        </xdr:cNvSpPr>
      </xdr:nvSpPr>
      <xdr:spPr>
        <a:xfrm>
          <a:off x="13630275" y="1559433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120</xdr:row>
      <xdr:rowOff>0</xdr:rowOff>
    </xdr:from>
    <xdr:ext cx="76200" cy="646339"/>
    <xdr:sp macro="" textlink="">
      <xdr:nvSpPr>
        <xdr:cNvPr id="3631" name="Text Box 19"/>
        <xdr:cNvSpPr txBox="1">
          <a:spLocks noChangeArrowheads="1"/>
        </xdr:cNvSpPr>
      </xdr:nvSpPr>
      <xdr:spPr>
        <a:xfrm>
          <a:off x="1447800"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120</xdr:row>
      <xdr:rowOff>0</xdr:rowOff>
    </xdr:from>
    <xdr:ext cx="76200" cy="646339"/>
    <xdr:sp macro="" textlink="">
      <xdr:nvSpPr>
        <xdr:cNvPr id="3632" name="Text Box 20"/>
        <xdr:cNvSpPr txBox="1">
          <a:spLocks noChangeArrowheads="1"/>
        </xdr:cNvSpPr>
      </xdr:nvSpPr>
      <xdr:spPr>
        <a:xfrm>
          <a:off x="1447800"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120</xdr:row>
      <xdr:rowOff>0</xdr:rowOff>
    </xdr:from>
    <xdr:ext cx="76200" cy="646339"/>
    <xdr:sp macro="" textlink="">
      <xdr:nvSpPr>
        <xdr:cNvPr id="3633" name="Text Box 21"/>
        <xdr:cNvSpPr txBox="1">
          <a:spLocks noChangeArrowheads="1"/>
        </xdr:cNvSpPr>
      </xdr:nvSpPr>
      <xdr:spPr>
        <a:xfrm>
          <a:off x="1447800"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120</xdr:row>
      <xdr:rowOff>0</xdr:rowOff>
    </xdr:from>
    <xdr:ext cx="76200" cy="646339"/>
    <xdr:sp macro="" textlink="">
      <xdr:nvSpPr>
        <xdr:cNvPr id="3634" name="Text Box 22"/>
        <xdr:cNvSpPr txBox="1">
          <a:spLocks noChangeArrowheads="1"/>
        </xdr:cNvSpPr>
      </xdr:nvSpPr>
      <xdr:spPr>
        <a:xfrm>
          <a:off x="1447800"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120</xdr:row>
      <xdr:rowOff>0</xdr:rowOff>
    </xdr:from>
    <xdr:ext cx="76200" cy="646339"/>
    <xdr:sp macro="" textlink="">
      <xdr:nvSpPr>
        <xdr:cNvPr id="3635" name="Text Box 23"/>
        <xdr:cNvSpPr txBox="1">
          <a:spLocks noChangeArrowheads="1"/>
        </xdr:cNvSpPr>
      </xdr:nvSpPr>
      <xdr:spPr>
        <a:xfrm>
          <a:off x="1447800"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120</xdr:row>
      <xdr:rowOff>0</xdr:rowOff>
    </xdr:from>
    <xdr:ext cx="76200" cy="646339"/>
    <xdr:sp macro="" textlink="">
      <xdr:nvSpPr>
        <xdr:cNvPr id="3636" name="Text Box 24"/>
        <xdr:cNvSpPr txBox="1">
          <a:spLocks noChangeArrowheads="1"/>
        </xdr:cNvSpPr>
      </xdr:nvSpPr>
      <xdr:spPr>
        <a:xfrm>
          <a:off x="1447800"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120</xdr:row>
      <xdr:rowOff>0</xdr:rowOff>
    </xdr:from>
    <xdr:ext cx="76200" cy="646339"/>
    <xdr:sp macro="" textlink="">
      <xdr:nvSpPr>
        <xdr:cNvPr id="3637" name="Text Box 61"/>
        <xdr:cNvSpPr txBox="1">
          <a:spLocks noChangeArrowheads="1"/>
        </xdr:cNvSpPr>
      </xdr:nvSpPr>
      <xdr:spPr>
        <a:xfrm>
          <a:off x="1447800"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120</xdr:row>
      <xdr:rowOff>0</xdr:rowOff>
    </xdr:from>
    <xdr:ext cx="76200" cy="646339"/>
    <xdr:sp macro="" textlink="">
      <xdr:nvSpPr>
        <xdr:cNvPr id="3638" name="Text Box 62"/>
        <xdr:cNvSpPr txBox="1">
          <a:spLocks noChangeArrowheads="1"/>
        </xdr:cNvSpPr>
      </xdr:nvSpPr>
      <xdr:spPr>
        <a:xfrm>
          <a:off x="1447800"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120</xdr:row>
      <xdr:rowOff>0</xdr:rowOff>
    </xdr:from>
    <xdr:ext cx="76200" cy="646339"/>
    <xdr:sp macro="" textlink="">
      <xdr:nvSpPr>
        <xdr:cNvPr id="3639" name="Text Box 63"/>
        <xdr:cNvSpPr txBox="1">
          <a:spLocks noChangeArrowheads="1"/>
        </xdr:cNvSpPr>
      </xdr:nvSpPr>
      <xdr:spPr>
        <a:xfrm>
          <a:off x="1447800"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120</xdr:row>
      <xdr:rowOff>0</xdr:rowOff>
    </xdr:from>
    <xdr:ext cx="76200" cy="646339"/>
    <xdr:sp macro="" textlink="">
      <xdr:nvSpPr>
        <xdr:cNvPr id="3640" name="Text Box 64"/>
        <xdr:cNvSpPr txBox="1">
          <a:spLocks noChangeArrowheads="1"/>
        </xdr:cNvSpPr>
      </xdr:nvSpPr>
      <xdr:spPr>
        <a:xfrm>
          <a:off x="1447800"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120</xdr:row>
      <xdr:rowOff>0</xdr:rowOff>
    </xdr:from>
    <xdr:ext cx="76200" cy="646339"/>
    <xdr:sp macro="" textlink="">
      <xdr:nvSpPr>
        <xdr:cNvPr id="3641" name="Text Box 65"/>
        <xdr:cNvSpPr txBox="1">
          <a:spLocks noChangeArrowheads="1"/>
        </xdr:cNvSpPr>
      </xdr:nvSpPr>
      <xdr:spPr>
        <a:xfrm>
          <a:off x="1447800"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120</xdr:row>
      <xdr:rowOff>0</xdr:rowOff>
    </xdr:from>
    <xdr:ext cx="76200" cy="646339"/>
    <xdr:sp macro="" textlink="">
      <xdr:nvSpPr>
        <xdr:cNvPr id="3642" name="Text Box 19"/>
        <xdr:cNvSpPr txBox="1">
          <a:spLocks noChangeArrowheads="1"/>
        </xdr:cNvSpPr>
      </xdr:nvSpPr>
      <xdr:spPr>
        <a:xfrm>
          <a:off x="3171825"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120</xdr:row>
      <xdr:rowOff>0</xdr:rowOff>
    </xdr:from>
    <xdr:ext cx="76200" cy="646339"/>
    <xdr:sp macro="" textlink="">
      <xdr:nvSpPr>
        <xdr:cNvPr id="3643" name="Text Box 20"/>
        <xdr:cNvSpPr txBox="1">
          <a:spLocks noChangeArrowheads="1"/>
        </xdr:cNvSpPr>
      </xdr:nvSpPr>
      <xdr:spPr>
        <a:xfrm>
          <a:off x="3171825"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120</xdr:row>
      <xdr:rowOff>0</xdr:rowOff>
    </xdr:from>
    <xdr:ext cx="76200" cy="646339"/>
    <xdr:sp macro="" textlink="">
      <xdr:nvSpPr>
        <xdr:cNvPr id="3644" name="Text Box 21"/>
        <xdr:cNvSpPr txBox="1">
          <a:spLocks noChangeArrowheads="1"/>
        </xdr:cNvSpPr>
      </xdr:nvSpPr>
      <xdr:spPr>
        <a:xfrm>
          <a:off x="3171825"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120</xdr:row>
      <xdr:rowOff>0</xdr:rowOff>
    </xdr:from>
    <xdr:ext cx="76200" cy="646339"/>
    <xdr:sp macro="" textlink="">
      <xdr:nvSpPr>
        <xdr:cNvPr id="3645" name="Text Box 22"/>
        <xdr:cNvSpPr txBox="1">
          <a:spLocks noChangeArrowheads="1"/>
        </xdr:cNvSpPr>
      </xdr:nvSpPr>
      <xdr:spPr>
        <a:xfrm>
          <a:off x="3171825"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120</xdr:row>
      <xdr:rowOff>0</xdr:rowOff>
    </xdr:from>
    <xdr:ext cx="76200" cy="646339"/>
    <xdr:sp macro="" textlink="">
      <xdr:nvSpPr>
        <xdr:cNvPr id="3646" name="Text Box 23"/>
        <xdr:cNvSpPr txBox="1">
          <a:spLocks noChangeArrowheads="1"/>
        </xdr:cNvSpPr>
      </xdr:nvSpPr>
      <xdr:spPr>
        <a:xfrm>
          <a:off x="3171825"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120</xdr:row>
      <xdr:rowOff>0</xdr:rowOff>
    </xdr:from>
    <xdr:ext cx="76200" cy="646339"/>
    <xdr:sp macro="" textlink="">
      <xdr:nvSpPr>
        <xdr:cNvPr id="3647" name="Text Box 24"/>
        <xdr:cNvSpPr txBox="1">
          <a:spLocks noChangeArrowheads="1"/>
        </xdr:cNvSpPr>
      </xdr:nvSpPr>
      <xdr:spPr>
        <a:xfrm>
          <a:off x="3171825"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120</xdr:row>
      <xdr:rowOff>0</xdr:rowOff>
    </xdr:from>
    <xdr:ext cx="76200" cy="646339"/>
    <xdr:sp macro="" textlink="">
      <xdr:nvSpPr>
        <xdr:cNvPr id="3648" name="Text Box 61"/>
        <xdr:cNvSpPr txBox="1">
          <a:spLocks noChangeArrowheads="1"/>
        </xdr:cNvSpPr>
      </xdr:nvSpPr>
      <xdr:spPr>
        <a:xfrm>
          <a:off x="3171825"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120</xdr:row>
      <xdr:rowOff>0</xdr:rowOff>
    </xdr:from>
    <xdr:ext cx="76200" cy="646339"/>
    <xdr:sp macro="" textlink="">
      <xdr:nvSpPr>
        <xdr:cNvPr id="3649" name="Text Box 62"/>
        <xdr:cNvSpPr txBox="1">
          <a:spLocks noChangeArrowheads="1"/>
        </xdr:cNvSpPr>
      </xdr:nvSpPr>
      <xdr:spPr>
        <a:xfrm>
          <a:off x="3171825"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120</xdr:row>
      <xdr:rowOff>0</xdr:rowOff>
    </xdr:from>
    <xdr:ext cx="76200" cy="646339"/>
    <xdr:sp macro="" textlink="">
      <xdr:nvSpPr>
        <xdr:cNvPr id="3650" name="Text Box 63"/>
        <xdr:cNvSpPr txBox="1">
          <a:spLocks noChangeArrowheads="1"/>
        </xdr:cNvSpPr>
      </xdr:nvSpPr>
      <xdr:spPr>
        <a:xfrm>
          <a:off x="3171825"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120</xdr:row>
      <xdr:rowOff>0</xdr:rowOff>
    </xdr:from>
    <xdr:ext cx="76200" cy="646339"/>
    <xdr:sp macro="" textlink="">
      <xdr:nvSpPr>
        <xdr:cNvPr id="3651" name="Text Box 64"/>
        <xdr:cNvSpPr txBox="1">
          <a:spLocks noChangeArrowheads="1"/>
        </xdr:cNvSpPr>
      </xdr:nvSpPr>
      <xdr:spPr>
        <a:xfrm>
          <a:off x="3171825"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120</xdr:row>
      <xdr:rowOff>0</xdr:rowOff>
    </xdr:from>
    <xdr:ext cx="76200" cy="646339"/>
    <xdr:sp macro="" textlink="">
      <xdr:nvSpPr>
        <xdr:cNvPr id="3652" name="Text Box 65"/>
        <xdr:cNvSpPr txBox="1">
          <a:spLocks noChangeArrowheads="1"/>
        </xdr:cNvSpPr>
      </xdr:nvSpPr>
      <xdr:spPr>
        <a:xfrm>
          <a:off x="3171825"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120</xdr:row>
      <xdr:rowOff>0</xdr:rowOff>
    </xdr:from>
    <xdr:ext cx="76200" cy="646339"/>
    <xdr:sp macro="" textlink="">
      <xdr:nvSpPr>
        <xdr:cNvPr id="3653" name="Text Box 66"/>
        <xdr:cNvSpPr txBox="1">
          <a:spLocks noChangeArrowheads="1"/>
        </xdr:cNvSpPr>
      </xdr:nvSpPr>
      <xdr:spPr>
        <a:xfrm>
          <a:off x="3171825"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120</xdr:row>
      <xdr:rowOff>0</xdr:rowOff>
    </xdr:from>
    <xdr:ext cx="76200" cy="646339"/>
    <xdr:sp macro="" textlink="">
      <xdr:nvSpPr>
        <xdr:cNvPr id="3654" name="Text Box 19"/>
        <xdr:cNvSpPr txBox="1">
          <a:spLocks noChangeArrowheads="1"/>
        </xdr:cNvSpPr>
      </xdr:nvSpPr>
      <xdr:spPr>
        <a:xfrm>
          <a:off x="1447800"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120</xdr:row>
      <xdr:rowOff>0</xdr:rowOff>
    </xdr:from>
    <xdr:ext cx="76200" cy="646339"/>
    <xdr:sp macro="" textlink="">
      <xdr:nvSpPr>
        <xdr:cNvPr id="3655" name="Text Box 20"/>
        <xdr:cNvSpPr txBox="1">
          <a:spLocks noChangeArrowheads="1"/>
        </xdr:cNvSpPr>
      </xdr:nvSpPr>
      <xdr:spPr>
        <a:xfrm>
          <a:off x="1447800"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120</xdr:row>
      <xdr:rowOff>0</xdr:rowOff>
    </xdr:from>
    <xdr:ext cx="76200" cy="646339"/>
    <xdr:sp macro="" textlink="">
      <xdr:nvSpPr>
        <xdr:cNvPr id="3656" name="Text Box 21"/>
        <xdr:cNvSpPr txBox="1">
          <a:spLocks noChangeArrowheads="1"/>
        </xdr:cNvSpPr>
      </xdr:nvSpPr>
      <xdr:spPr>
        <a:xfrm>
          <a:off x="1447800"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120</xdr:row>
      <xdr:rowOff>0</xdr:rowOff>
    </xdr:from>
    <xdr:ext cx="76200" cy="646339"/>
    <xdr:sp macro="" textlink="">
      <xdr:nvSpPr>
        <xdr:cNvPr id="3657" name="Text Box 22"/>
        <xdr:cNvSpPr txBox="1">
          <a:spLocks noChangeArrowheads="1"/>
        </xdr:cNvSpPr>
      </xdr:nvSpPr>
      <xdr:spPr>
        <a:xfrm>
          <a:off x="1447800"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120</xdr:row>
      <xdr:rowOff>0</xdr:rowOff>
    </xdr:from>
    <xdr:ext cx="76200" cy="646339"/>
    <xdr:sp macro="" textlink="">
      <xdr:nvSpPr>
        <xdr:cNvPr id="3658" name="Text Box 23"/>
        <xdr:cNvSpPr txBox="1">
          <a:spLocks noChangeArrowheads="1"/>
        </xdr:cNvSpPr>
      </xdr:nvSpPr>
      <xdr:spPr>
        <a:xfrm>
          <a:off x="1447800"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120</xdr:row>
      <xdr:rowOff>0</xdr:rowOff>
    </xdr:from>
    <xdr:ext cx="76200" cy="646339"/>
    <xdr:sp macro="" textlink="">
      <xdr:nvSpPr>
        <xdr:cNvPr id="3659" name="Text Box 24"/>
        <xdr:cNvSpPr txBox="1">
          <a:spLocks noChangeArrowheads="1"/>
        </xdr:cNvSpPr>
      </xdr:nvSpPr>
      <xdr:spPr>
        <a:xfrm>
          <a:off x="1447800"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120</xdr:row>
      <xdr:rowOff>0</xdr:rowOff>
    </xdr:from>
    <xdr:ext cx="76200" cy="646339"/>
    <xdr:sp macro="" textlink="">
      <xdr:nvSpPr>
        <xdr:cNvPr id="3660" name="Text Box 61"/>
        <xdr:cNvSpPr txBox="1">
          <a:spLocks noChangeArrowheads="1"/>
        </xdr:cNvSpPr>
      </xdr:nvSpPr>
      <xdr:spPr>
        <a:xfrm>
          <a:off x="1447800"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120</xdr:row>
      <xdr:rowOff>0</xdr:rowOff>
    </xdr:from>
    <xdr:ext cx="76200" cy="646339"/>
    <xdr:sp macro="" textlink="">
      <xdr:nvSpPr>
        <xdr:cNvPr id="3661" name="Text Box 62"/>
        <xdr:cNvSpPr txBox="1">
          <a:spLocks noChangeArrowheads="1"/>
        </xdr:cNvSpPr>
      </xdr:nvSpPr>
      <xdr:spPr>
        <a:xfrm>
          <a:off x="1447800"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120</xdr:row>
      <xdr:rowOff>0</xdr:rowOff>
    </xdr:from>
    <xdr:ext cx="76200" cy="646339"/>
    <xdr:sp macro="" textlink="">
      <xdr:nvSpPr>
        <xdr:cNvPr id="3662" name="Text Box 63"/>
        <xdr:cNvSpPr txBox="1">
          <a:spLocks noChangeArrowheads="1"/>
        </xdr:cNvSpPr>
      </xdr:nvSpPr>
      <xdr:spPr>
        <a:xfrm>
          <a:off x="1447800"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120</xdr:row>
      <xdr:rowOff>0</xdr:rowOff>
    </xdr:from>
    <xdr:ext cx="76200" cy="646339"/>
    <xdr:sp macro="" textlink="">
      <xdr:nvSpPr>
        <xdr:cNvPr id="3663" name="Text Box 64"/>
        <xdr:cNvSpPr txBox="1">
          <a:spLocks noChangeArrowheads="1"/>
        </xdr:cNvSpPr>
      </xdr:nvSpPr>
      <xdr:spPr>
        <a:xfrm>
          <a:off x="1447800"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0</xdr:colOff>
      <xdr:row>120</xdr:row>
      <xdr:rowOff>0</xdr:rowOff>
    </xdr:from>
    <xdr:ext cx="76200" cy="646339"/>
    <xdr:sp macro="" textlink="">
      <xdr:nvSpPr>
        <xdr:cNvPr id="3664" name="Text Box 65"/>
        <xdr:cNvSpPr txBox="1">
          <a:spLocks noChangeArrowheads="1"/>
        </xdr:cNvSpPr>
      </xdr:nvSpPr>
      <xdr:spPr>
        <a:xfrm>
          <a:off x="1447800"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120</xdr:row>
      <xdr:rowOff>0</xdr:rowOff>
    </xdr:from>
    <xdr:ext cx="76200" cy="646339"/>
    <xdr:sp macro="" textlink="">
      <xdr:nvSpPr>
        <xdr:cNvPr id="3665" name="Text Box 19"/>
        <xdr:cNvSpPr txBox="1">
          <a:spLocks noChangeArrowheads="1"/>
        </xdr:cNvSpPr>
      </xdr:nvSpPr>
      <xdr:spPr>
        <a:xfrm>
          <a:off x="3171825"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120</xdr:row>
      <xdr:rowOff>0</xdr:rowOff>
    </xdr:from>
    <xdr:ext cx="76200" cy="646339"/>
    <xdr:sp macro="" textlink="">
      <xdr:nvSpPr>
        <xdr:cNvPr id="3666" name="Text Box 20"/>
        <xdr:cNvSpPr txBox="1">
          <a:spLocks noChangeArrowheads="1"/>
        </xdr:cNvSpPr>
      </xdr:nvSpPr>
      <xdr:spPr>
        <a:xfrm>
          <a:off x="3171825"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120</xdr:row>
      <xdr:rowOff>0</xdr:rowOff>
    </xdr:from>
    <xdr:ext cx="76200" cy="646339"/>
    <xdr:sp macro="" textlink="">
      <xdr:nvSpPr>
        <xdr:cNvPr id="3667" name="Text Box 21"/>
        <xdr:cNvSpPr txBox="1">
          <a:spLocks noChangeArrowheads="1"/>
        </xdr:cNvSpPr>
      </xdr:nvSpPr>
      <xdr:spPr>
        <a:xfrm>
          <a:off x="3171825"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120</xdr:row>
      <xdr:rowOff>0</xdr:rowOff>
    </xdr:from>
    <xdr:ext cx="76200" cy="646339"/>
    <xdr:sp macro="" textlink="">
      <xdr:nvSpPr>
        <xdr:cNvPr id="3668" name="Text Box 22"/>
        <xdr:cNvSpPr txBox="1">
          <a:spLocks noChangeArrowheads="1"/>
        </xdr:cNvSpPr>
      </xdr:nvSpPr>
      <xdr:spPr>
        <a:xfrm>
          <a:off x="3171825"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120</xdr:row>
      <xdr:rowOff>0</xdr:rowOff>
    </xdr:from>
    <xdr:ext cx="76200" cy="646339"/>
    <xdr:sp macro="" textlink="">
      <xdr:nvSpPr>
        <xdr:cNvPr id="3669" name="Text Box 23"/>
        <xdr:cNvSpPr txBox="1">
          <a:spLocks noChangeArrowheads="1"/>
        </xdr:cNvSpPr>
      </xdr:nvSpPr>
      <xdr:spPr>
        <a:xfrm>
          <a:off x="3171825"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120</xdr:row>
      <xdr:rowOff>0</xdr:rowOff>
    </xdr:from>
    <xdr:ext cx="76200" cy="646339"/>
    <xdr:sp macro="" textlink="">
      <xdr:nvSpPr>
        <xdr:cNvPr id="3670" name="Text Box 24"/>
        <xdr:cNvSpPr txBox="1">
          <a:spLocks noChangeArrowheads="1"/>
        </xdr:cNvSpPr>
      </xdr:nvSpPr>
      <xdr:spPr>
        <a:xfrm>
          <a:off x="3171825"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120</xdr:row>
      <xdr:rowOff>0</xdr:rowOff>
    </xdr:from>
    <xdr:ext cx="76200" cy="646339"/>
    <xdr:sp macro="" textlink="">
      <xdr:nvSpPr>
        <xdr:cNvPr id="3671" name="Text Box 61"/>
        <xdr:cNvSpPr txBox="1">
          <a:spLocks noChangeArrowheads="1"/>
        </xdr:cNvSpPr>
      </xdr:nvSpPr>
      <xdr:spPr>
        <a:xfrm>
          <a:off x="3171825"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120</xdr:row>
      <xdr:rowOff>0</xdr:rowOff>
    </xdr:from>
    <xdr:ext cx="76200" cy="646339"/>
    <xdr:sp macro="" textlink="">
      <xdr:nvSpPr>
        <xdr:cNvPr id="3672" name="Text Box 62"/>
        <xdr:cNvSpPr txBox="1">
          <a:spLocks noChangeArrowheads="1"/>
        </xdr:cNvSpPr>
      </xdr:nvSpPr>
      <xdr:spPr>
        <a:xfrm>
          <a:off x="3171825"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120</xdr:row>
      <xdr:rowOff>0</xdr:rowOff>
    </xdr:from>
    <xdr:ext cx="76200" cy="646339"/>
    <xdr:sp macro="" textlink="">
      <xdr:nvSpPr>
        <xdr:cNvPr id="3673" name="Text Box 63"/>
        <xdr:cNvSpPr txBox="1">
          <a:spLocks noChangeArrowheads="1"/>
        </xdr:cNvSpPr>
      </xdr:nvSpPr>
      <xdr:spPr>
        <a:xfrm>
          <a:off x="3171825"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120</xdr:row>
      <xdr:rowOff>0</xdr:rowOff>
    </xdr:from>
    <xdr:ext cx="76200" cy="646339"/>
    <xdr:sp macro="" textlink="">
      <xdr:nvSpPr>
        <xdr:cNvPr id="3674" name="Text Box 64"/>
        <xdr:cNvSpPr txBox="1">
          <a:spLocks noChangeArrowheads="1"/>
        </xdr:cNvSpPr>
      </xdr:nvSpPr>
      <xdr:spPr>
        <a:xfrm>
          <a:off x="3171825"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120</xdr:row>
      <xdr:rowOff>0</xdr:rowOff>
    </xdr:from>
    <xdr:ext cx="76200" cy="646339"/>
    <xdr:sp macro="" textlink="">
      <xdr:nvSpPr>
        <xdr:cNvPr id="3675" name="Text Box 65"/>
        <xdr:cNvSpPr txBox="1">
          <a:spLocks noChangeArrowheads="1"/>
        </xdr:cNvSpPr>
      </xdr:nvSpPr>
      <xdr:spPr>
        <a:xfrm>
          <a:off x="3171825"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0</xdr:colOff>
      <xdr:row>120</xdr:row>
      <xdr:rowOff>0</xdr:rowOff>
    </xdr:from>
    <xdr:ext cx="76200" cy="646339"/>
    <xdr:sp macro="" textlink="">
      <xdr:nvSpPr>
        <xdr:cNvPr id="3676" name="Text Box 66"/>
        <xdr:cNvSpPr txBox="1">
          <a:spLocks noChangeArrowheads="1"/>
        </xdr:cNvSpPr>
      </xdr:nvSpPr>
      <xdr:spPr>
        <a:xfrm>
          <a:off x="3171825" y="52435125"/>
          <a:ext cx="76200" cy="64633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414</xdr:row>
      <xdr:rowOff>0</xdr:rowOff>
    </xdr:from>
    <xdr:ext cx="685800" cy="627289"/>
    <xdr:sp macro="" textlink="">
      <xdr:nvSpPr>
        <xdr:cNvPr id="3677" name="Text Box 66"/>
        <xdr:cNvSpPr txBox="1">
          <a:spLocks noChangeArrowheads="1"/>
        </xdr:cNvSpPr>
      </xdr:nvSpPr>
      <xdr:spPr>
        <a:xfrm>
          <a:off x="13630275" y="1762506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414</xdr:row>
      <xdr:rowOff>0</xdr:rowOff>
    </xdr:from>
    <xdr:ext cx="685800" cy="627289"/>
    <xdr:sp macro="" textlink="">
      <xdr:nvSpPr>
        <xdr:cNvPr id="3678" name="Text Box 66"/>
        <xdr:cNvSpPr txBox="1">
          <a:spLocks noChangeArrowheads="1"/>
        </xdr:cNvSpPr>
      </xdr:nvSpPr>
      <xdr:spPr>
        <a:xfrm>
          <a:off x="13630275" y="1762506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twoCellAnchor editAs="oneCell">
    <xdr:from>
      <xdr:col>4</xdr:col>
      <xdr:colOff>0</xdr:colOff>
      <xdr:row>68</xdr:row>
      <xdr:rowOff>0</xdr:rowOff>
    </xdr:from>
    <xdr:to>
      <xdr:col>4</xdr:col>
      <xdr:colOff>76835</xdr:colOff>
      <xdr:row>68</xdr:row>
      <xdr:rowOff>67034</xdr:rowOff>
    </xdr:to>
    <xdr:sp macro="" textlink="">
      <xdr:nvSpPr>
        <xdr:cNvPr id="3679" name="Text Box 19"/>
        <xdr:cNvSpPr txBox="1"/>
      </xdr:nvSpPr>
      <xdr:spPr>
        <a:xfrm>
          <a:off x="1447800" y="28927425"/>
          <a:ext cx="76835" cy="67034"/>
        </a:xfrm>
        <a:prstGeom prst="rect">
          <a:avLst/>
        </a:prstGeom>
        <a:noFill/>
        <a:ln w="9525">
          <a:noFill/>
        </a:ln>
      </xdr:spPr>
    </xdr:sp>
    <xdr:clientData/>
  </xdr:twoCellAnchor>
  <xdr:twoCellAnchor editAs="oneCell">
    <xdr:from>
      <xdr:col>4</xdr:col>
      <xdr:colOff>0</xdr:colOff>
      <xdr:row>68</xdr:row>
      <xdr:rowOff>0</xdr:rowOff>
    </xdr:from>
    <xdr:to>
      <xdr:col>4</xdr:col>
      <xdr:colOff>76835</xdr:colOff>
      <xdr:row>68</xdr:row>
      <xdr:rowOff>67034</xdr:rowOff>
    </xdr:to>
    <xdr:sp macro="" textlink="">
      <xdr:nvSpPr>
        <xdr:cNvPr id="3680" name="Text Box 20"/>
        <xdr:cNvSpPr txBox="1"/>
      </xdr:nvSpPr>
      <xdr:spPr>
        <a:xfrm>
          <a:off x="1447800" y="28927425"/>
          <a:ext cx="76835" cy="67034"/>
        </a:xfrm>
        <a:prstGeom prst="rect">
          <a:avLst/>
        </a:prstGeom>
        <a:noFill/>
        <a:ln w="9525">
          <a:noFill/>
        </a:ln>
      </xdr:spPr>
    </xdr:sp>
    <xdr:clientData/>
  </xdr:twoCellAnchor>
  <xdr:twoCellAnchor editAs="oneCell">
    <xdr:from>
      <xdr:col>4</xdr:col>
      <xdr:colOff>0</xdr:colOff>
      <xdr:row>68</xdr:row>
      <xdr:rowOff>0</xdr:rowOff>
    </xdr:from>
    <xdr:to>
      <xdr:col>4</xdr:col>
      <xdr:colOff>76835</xdr:colOff>
      <xdr:row>68</xdr:row>
      <xdr:rowOff>67034</xdr:rowOff>
    </xdr:to>
    <xdr:sp macro="" textlink="">
      <xdr:nvSpPr>
        <xdr:cNvPr id="3681" name="Text Box 21"/>
        <xdr:cNvSpPr txBox="1"/>
      </xdr:nvSpPr>
      <xdr:spPr>
        <a:xfrm>
          <a:off x="1447800" y="28927425"/>
          <a:ext cx="76835" cy="67034"/>
        </a:xfrm>
        <a:prstGeom prst="rect">
          <a:avLst/>
        </a:prstGeom>
        <a:noFill/>
        <a:ln w="9525">
          <a:noFill/>
        </a:ln>
      </xdr:spPr>
    </xdr:sp>
    <xdr:clientData/>
  </xdr:twoCellAnchor>
  <xdr:twoCellAnchor editAs="oneCell">
    <xdr:from>
      <xdr:col>4</xdr:col>
      <xdr:colOff>0</xdr:colOff>
      <xdr:row>68</xdr:row>
      <xdr:rowOff>0</xdr:rowOff>
    </xdr:from>
    <xdr:to>
      <xdr:col>4</xdr:col>
      <xdr:colOff>76835</xdr:colOff>
      <xdr:row>68</xdr:row>
      <xdr:rowOff>67034</xdr:rowOff>
    </xdr:to>
    <xdr:sp macro="" textlink="">
      <xdr:nvSpPr>
        <xdr:cNvPr id="3682" name="Text Box 22"/>
        <xdr:cNvSpPr txBox="1"/>
      </xdr:nvSpPr>
      <xdr:spPr>
        <a:xfrm>
          <a:off x="1447800" y="28927425"/>
          <a:ext cx="76835" cy="67034"/>
        </a:xfrm>
        <a:prstGeom prst="rect">
          <a:avLst/>
        </a:prstGeom>
        <a:noFill/>
        <a:ln w="9525">
          <a:noFill/>
        </a:ln>
      </xdr:spPr>
    </xdr:sp>
    <xdr:clientData/>
  </xdr:twoCellAnchor>
  <xdr:twoCellAnchor editAs="oneCell">
    <xdr:from>
      <xdr:col>4</xdr:col>
      <xdr:colOff>0</xdr:colOff>
      <xdr:row>68</xdr:row>
      <xdr:rowOff>0</xdr:rowOff>
    </xdr:from>
    <xdr:to>
      <xdr:col>4</xdr:col>
      <xdr:colOff>76835</xdr:colOff>
      <xdr:row>68</xdr:row>
      <xdr:rowOff>67034</xdr:rowOff>
    </xdr:to>
    <xdr:sp macro="" textlink="">
      <xdr:nvSpPr>
        <xdr:cNvPr id="3683" name="Text Box 23"/>
        <xdr:cNvSpPr txBox="1"/>
      </xdr:nvSpPr>
      <xdr:spPr>
        <a:xfrm>
          <a:off x="1447800" y="28927425"/>
          <a:ext cx="76835" cy="67034"/>
        </a:xfrm>
        <a:prstGeom prst="rect">
          <a:avLst/>
        </a:prstGeom>
        <a:noFill/>
        <a:ln w="9525">
          <a:noFill/>
        </a:ln>
      </xdr:spPr>
    </xdr:sp>
    <xdr:clientData/>
  </xdr:twoCellAnchor>
  <xdr:twoCellAnchor editAs="oneCell">
    <xdr:from>
      <xdr:col>4</xdr:col>
      <xdr:colOff>0</xdr:colOff>
      <xdr:row>68</xdr:row>
      <xdr:rowOff>0</xdr:rowOff>
    </xdr:from>
    <xdr:to>
      <xdr:col>4</xdr:col>
      <xdr:colOff>76835</xdr:colOff>
      <xdr:row>68</xdr:row>
      <xdr:rowOff>67034</xdr:rowOff>
    </xdr:to>
    <xdr:sp macro="" textlink="">
      <xdr:nvSpPr>
        <xdr:cNvPr id="3684" name="Text Box 24"/>
        <xdr:cNvSpPr txBox="1"/>
      </xdr:nvSpPr>
      <xdr:spPr>
        <a:xfrm>
          <a:off x="1447800" y="28927425"/>
          <a:ext cx="76835" cy="67034"/>
        </a:xfrm>
        <a:prstGeom prst="rect">
          <a:avLst/>
        </a:prstGeom>
        <a:noFill/>
        <a:ln w="9525">
          <a:noFill/>
        </a:ln>
      </xdr:spPr>
    </xdr:sp>
    <xdr:clientData/>
  </xdr:twoCellAnchor>
  <xdr:twoCellAnchor editAs="oneCell">
    <xdr:from>
      <xdr:col>4</xdr:col>
      <xdr:colOff>0</xdr:colOff>
      <xdr:row>68</xdr:row>
      <xdr:rowOff>0</xdr:rowOff>
    </xdr:from>
    <xdr:to>
      <xdr:col>4</xdr:col>
      <xdr:colOff>76835</xdr:colOff>
      <xdr:row>68</xdr:row>
      <xdr:rowOff>67034</xdr:rowOff>
    </xdr:to>
    <xdr:sp macro="" textlink="">
      <xdr:nvSpPr>
        <xdr:cNvPr id="3685" name="Text Box 61"/>
        <xdr:cNvSpPr txBox="1"/>
      </xdr:nvSpPr>
      <xdr:spPr>
        <a:xfrm>
          <a:off x="1447800" y="28927425"/>
          <a:ext cx="76835" cy="67034"/>
        </a:xfrm>
        <a:prstGeom prst="rect">
          <a:avLst/>
        </a:prstGeom>
        <a:noFill/>
        <a:ln w="9525">
          <a:noFill/>
        </a:ln>
      </xdr:spPr>
    </xdr:sp>
    <xdr:clientData/>
  </xdr:twoCellAnchor>
  <xdr:twoCellAnchor editAs="oneCell">
    <xdr:from>
      <xdr:col>4</xdr:col>
      <xdr:colOff>0</xdr:colOff>
      <xdr:row>68</xdr:row>
      <xdr:rowOff>0</xdr:rowOff>
    </xdr:from>
    <xdr:to>
      <xdr:col>4</xdr:col>
      <xdr:colOff>76835</xdr:colOff>
      <xdr:row>68</xdr:row>
      <xdr:rowOff>67034</xdr:rowOff>
    </xdr:to>
    <xdr:sp macro="" textlink="">
      <xdr:nvSpPr>
        <xdr:cNvPr id="3686" name="Text Box 62"/>
        <xdr:cNvSpPr txBox="1"/>
      </xdr:nvSpPr>
      <xdr:spPr>
        <a:xfrm>
          <a:off x="1447800" y="28927425"/>
          <a:ext cx="76835" cy="67034"/>
        </a:xfrm>
        <a:prstGeom prst="rect">
          <a:avLst/>
        </a:prstGeom>
        <a:noFill/>
        <a:ln w="9525">
          <a:noFill/>
        </a:ln>
      </xdr:spPr>
    </xdr:sp>
    <xdr:clientData/>
  </xdr:twoCellAnchor>
  <xdr:twoCellAnchor editAs="oneCell">
    <xdr:from>
      <xdr:col>4</xdr:col>
      <xdr:colOff>0</xdr:colOff>
      <xdr:row>68</xdr:row>
      <xdr:rowOff>0</xdr:rowOff>
    </xdr:from>
    <xdr:to>
      <xdr:col>4</xdr:col>
      <xdr:colOff>76835</xdr:colOff>
      <xdr:row>68</xdr:row>
      <xdr:rowOff>67034</xdr:rowOff>
    </xdr:to>
    <xdr:sp macro="" textlink="">
      <xdr:nvSpPr>
        <xdr:cNvPr id="3687" name="Text Box 63"/>
        <xdr:cNvSpPr txBox="1"/>
      </xdr:nvSpPr>
      <xdr:spPr>
        <a:xfrm>
          <a:off x="1447800" y="28927425"/>
          <a:ext cx="76835" cy="67034"/>
        </a:xfrm>
        <a:prstGeom prst="rect">
          <a:avLst/>
        </a:prstGeom>
        <a:noFill/>
        <a:ln w="9525">
          <a:noFill/>
        </a:ln>
      </xdr:spPr>
    </xdr:sp>
    <xdr:clientData/>
  </xdr:twoCellAnchor>
  <xdr:twoCellAnchor editAs="oneCell">
    <xdr:from>
      <xdr:col>4</xdr:col>
      <xdr:colOff>0</xdr:colOff>
      <xdr:row>68</xdr:row>
      <xdr:rowOff>0</xdr:rowOff>
    </xdr:from>
    <xdr:to>
      <xdr:col>4</xdr:col>
      <xdr:colOff>76835</xdr:colOff>
      <xdr:row>68</xdr:row>
      <xdr:rowOff>67034</xdr:rowOff>
    </xdr:to>
    <xdr:sp macro="" textlink="">
      <xdr:nvSpPr>
        <xdr:cNvPr id="3688" name="Text Box 64"/>
        <xdr:cNvSpPr txBox="1"/>
      </xdr:nvSpPr>
      <xdr:spPr>
        <a:xfrm>
          <a:off x="1447800" y="28927425"/>
          <a:ext cx="76835" cy="67034"/>
        </a:xfrm>
        <a:prstGeom prst="rect">
          <a:avLst/>
        </a:prstGeom>
        <a:noFill/>
        <a:ln w="9525">
          <a:noFill/>
        </a:ln>
      </xdr:spPr>
    </xdr:sp>
    <xdr:clientData/>
  </xdr:twoCellAnchor>
  <xdr:twoCellAnchor editAs="oneCell">
    <xdr:from>
      <xdr:col>4</xdr:col>
      <xdr:colOff>0</xdr:colOff>
      <xdr:row>68</xdr:row>
      <xdr:rowOff>0</xdr:rowOff>
    </xdr:from>
    <xdr:to>
      <xdr:col>4</xdr:col>
      <xdr:colOff>76835</xdr:colOff>
      <xdr:row>68</xdr:row>
      <xdr:rowOff>67034</xdr:rowOff>
    </xdr:to>
    <xdr:sp macro="" textlink="">
      <xdr:nvSpPr>
        <xdr:cNvPr id="3689" name="Text Box 65"/>
        <xdr:cNvSpPr txBox="1"/>
      </xdr:nvSpPr>
      <xdr:spPr>
        <a:xfrm>
          <a:off x="1447800" y="28927425"/>
          <a:ext cx="76835" cy="67034"/>
        </a:xfrm>
        <a:prstGeom prst="rect">
          <a:avLst/>
        </a:prstGeom>
        <a:noFill/>
        <a:ln w="9525">
          <a:noFill/>
        </a:ln>
      </xdr:spPr>
    </xdr:sp>
    <xdr:clientData/>
  </xdr:twoCellAnchor>
  <xdr:twoCellAnchor editAs="oneCell">
    <xdr:from>
      <xdr:col>7</xdr:col>
      <xdr:colOff>0</xdr:colOff>
      <xdr:row>68</xdr:row>
      <xdr:rowOff>0</xdr:rowOff>
    </xdr:from>
    <xdr:to>
      <xdr:col>7</xdr:col>
      <xdr:colOff>76200</xdr:colOff>
      <xdr:row>68</xdr:row>
      <xdr:rowOff>67034</xdr:rowOff>
    </xdr:to>
    <xdr:sp macro="" textlink="">
      <xdr:nvSpPr>
        <xdr:cNvPr id="3690" name="Text Box 19"/>
        <xdr:cNvSpPr txBox="1"/>
      </xdr:nvSpPr>
      <xdr:spPr>
        <a:xfrm>
          <a:off x="3171825" y="28927425"/>
          <a:ext cx="76200" cy="67034"/>
        </a:xfrm>
        <a:prstGeom prst="rect">
          <a:avLst/>
        </a:prstGeom>
        <a:noFill/>
        <a:ln w="9525">
          <a:noFill/>
        </a:ln>
      </xdr:spPr>
    </xdr:sp>
    <xdr:clientData/>
  </xdr:twoCellAnchor>
  <xdr:twoCellAnchor editAs="oneCell">
    <xdr:from>
      <xdr:col>7</xdr:col>
      <xdr:colOff>0</xdr:colOff>
      <xdr:row>68</xdr:row>
      <xdr:rowOff>0</xdr:rowOff>
    </xdr:from>
    <xdr:to>
      <xdr:col>7</xdr:col>
      <xdr:colOff>76200</xdr:colOff>
      <xdr:row>68</xdr:row>
      <xdr:rowOff>67034</xdr:rowOff>
    </xdr:to>
    <xdr:sp macro="" textlink="">
      <xdr:nvSpPr>
        <xdr:cNvPr id="3691" name="Text Box 20"/>
        <xdr:cNvSpPr txBox="1"/>
      </xdr:nvSpPr>
      <xdr:spPr>
        <a:xfrm>
          <a:off x="3171825" y="28927425"/>
          <a:ext cx="76200" cy="67034"/>
        </a:xfrm>
        <a:prstGeom prst="rect">
          <a:avLst/>
        </a:prstGeom>
        <a:noFill/>
        <a:ln w="9525">
          <a:noFill/>
        </a:ln>
      </xdr:spPr>
    </xdr:sp>
    <xdr:clientData/>
  </xdr:twoCellAnchor>
  <xdr:twoCellAnchor editAs="oneCell">
    <xdr:from>
      <xdr:col>7</xdr:col>
      <xdr:colOff>0</xdr:colOff>
      <xdr:row>68</xdr:row>
      <xdr:rowOff>0</xdr:rowOff>
    </xdr:from>
    <xdr:to>
      <xdr:col>7</xdr:col>
      <xdr:colOff>76200</xdr:colOff>
      <xdr:row>68</xdr:row>
      <xdr:rowOff>67034</xdr:rowOff>
    </xdr:to>
    <xdr:sp macro="" textlink="">
      <xdr:nvSpPr>
        <xdr:cNvPr id="3692" name="Text Box 21"/>
        <xdr:cNvSpPr txBox="1"/>
      </xdr:nvSpPr>
      <xdr:spPr>
        <a:xfrm>
          <a:off x="3171825" y="28927425"/>
          <a:ext cx="76200" cy="67034"/>
        </a:xfrm>
        <a:prstGeom prst="rect">
          <a:avLst/>
        </a:prstGeom>
        <a:noFill/>
        <a:ln w="9525">
          <a:noFill/>
        </a:ln>
      </xdr:spPr>
    </xdr:sp>
    <xdr:clientData/>
  </xdr:twoCellAnchor>
  <xdr:twoCellAnchor editAs="oneCell">
    <xdr:from>
      <xdr:col>7</xdr:col>
      <xdr:colOff>0</xdr:colOff>
      <xdr:row>68</xdr:row>
      <xdr:rowOff>0</xdr:rowOff>
    </xdr:from>
    <xdr:to>
      <xdr:col>7</xdr:col>
      <xdr:colOff>76200</xdr:colOff>
      <xdr:row>68</xdr:row>
      <xdr:rowOff>67034</xdr:rowOff>
    </xdr:to>
    <xdr:sp macro="" textlink="">
      <xdr:nvSpPr>
        <xdr:cNvPr id="3693" name="Text Box 22"/>
        <xdr:cNvSpPr txBox="1"/>
      </xdr:nvSpPr>
      <xdr:spPr>
        <a:xfrm>
          <a:off x="3171825" y="28927425"/>
          <a:ext cx="76200" cy="67034"/>
        </a:xfrm>
        <a:prstGeom prst="rect">
          <a:avLst/>
        </a:prstGeom>
        <a:noFill/>
        <a:ln w="9525">
          <a:noFill/>
        </a:ln>
      </xdr:spPr>
    </xdr:sp>
    <xdr:clientData/>
  </xdr:twoCellAnchor>
  <xdr:twoCellAnchor editAs="oneCell">
    <xdr:from>
      <xdr:col>7</xdr:col>
      <xdr:colOff>0</xdr:colOff>
      <xdr:row>68</xdr:row>
      <xdr:rowOff>0</xdr:rowOff>
    </xdr:from>
    <xdr:to>
      <xdr:col>7</xdr:col>
      <xdr:colOff>76200</xdr:colOff>
      <xdr:row>68</xdr:row>
      <xdr:rowOff>67034</xdr:rowOff>
    </xdr:to>
    <xdr:sp macro="" textlink="">
      <xdr:nvSpPr>
        <xdr:cNvPr id="3694" name="Text Box 23"/>
        <xdr:cNvSpPr txBox="1"/>
      </xdr:nvSpPr>
      <xdr:spPr>
        <a:xfrm>
          <a:off x="3171825" y="28927425"/>
          <a:ext cx="76200" cy="67034"/>
        </a:xfrm>
        <a:prstGeom prst="rect">
          <a:avLst/>
        </a:prstGeom>
        <a:noFill/>
        <a:ln w="9525">
          <a:noFill/>
        </a:ln>
      </xdr:spPr>
    </xdr:sp>
    <xdr:clientData/>
  </xdr:twoCellAnchor>
  <xdr:twoCellAnchor editAs="oneCell">
    <xdr:from>
      <xdr:col>7</xdr:col>
      <xdr:colOff>0</xdr:colOff>
      <xdr:row>68</xdr:row>
      <xdr:rowOff>0</xdr:rowOff>
    </xdr:from>
    <xdr:to>
      <xdr:col>7</xdr:col>
      <xdr:colOff>76200</xdr:colOff>
      <xdr:row>68</xdr:row>
      <xdr:rowOff>67034</xdr:rowOff>
    </xdr:to>
    <xdr:sp macro="" textlink="">
      <xdr:nvSpPr>
        <xdr:cNvPr id="3695" name="Text Box 24"/>
        <xdr:cNvSpPr txBox="1"/>
      </xdr:nvSpPr>
      <xdr:spPr>
        <a:xfrm>
          <a:off x="3171825" y="28927425"/>
          <a:ext cx="76200" cy="67034"/>
        </a:xfrm>
        <a:prstGeom prst="rect">
          <a:avLst/>
        </a:prstGeom>
        <a:noFill/>
        <a:ln w="9525">
          <a:noFill/>
        </a:ln>
      </xdr:spPr>
    </xdr:sp>
    <xdr:clientData/>
  </xdr:twoCellAnchor>
  <xdr:twoCellAnchor editAs="oneCell">
    <xdr:from>
      <xdr:col>7</xdr:col>
      <xdr:colOff>0</xdr:colOff>
      <xdr:row>68</xdr:row>
      <xdr:rowOff>0</xdr:rowOff>
    </xdr:from>
    <xdr:to>
      <xdr:col>7</xdr:col>
      <xdr:colOff>76200</xdr:colOff>
      <xdr:row>68</xdr:row>
      <xdr:rowOff>67034</xdr:rowOff>
    </xdr:to>
    <xdr:sp macro="" textlink="">
      <xdr:nvSpPr>
        <xdr:cNvPr id="3696" name="Text Box 61"/>
        <xdr:cNvSpPr txBox="1"/>
      </xdr:nvSpPr>
      <xdr:spPr>
        <a:xfrm>
          <a:off x="3171825" y="28927425"/>
          <a:ext cx="76200" cy="67034"/>
        </a:xfrm>
        <a:prstGeom prst="rect">
          <a:avLst/>
        </a:prstGeom>
        <a:noFill/>
        <a:ln w="9525">
          <a:noFill/>
        </a:ln>
      </xdr:spPr>
    </xdr:sp>
    <xdr:clientData/>
  </xdr:twoCellAnchor>
  <xdr:twoCellAnchor editAs="oneCell">
    <xdr:from>
      <xdr:col>7</xdr:col>
      <xdr:colOff>0</xdr:colOff>
      <xdr:row>68</xdr:row>
      <xdr:rowOff>0</xdr:rowOff>
    </xdr:from>
    <xdr:to>
      <xdr:col>7</xdr:col>
      <xdr:colOff>76200</xdr:colOff>
      <xdr:row>68</xdr:row>
      <xdr:rowOff>67034</xdr:rowOff>
    </xdr:to>
    <xdr:sp macro="" textlink="">
      <xdr:nvSpPr>
        <xdr:cNvPr id="3697" name="Text Box 62"/>
        <xdr:cNvSpPr txBox="1"/>
      </xdr:nvSpPr>
      <xdr:spPr>
        <a:xfrm>
          <a:off x="3171825" y="28927425"/>
          <a:ext cx="76200" cy="67034"/>
        </a:xfrm>
        <a:prstGeom prst="rect">
          <a:avLst/>
        </a:prstGeom>
        <a:noFill/>
        <a:ln w="9525">
          <a:noFill/>
        </a:ln>
      </xdr:spPr>
    </xdr:sp>
    <xdr:clientData/>
  </xdr:twoCellAnchor>
  <xdr:twoCellAnchor editAs="oneCell">
    <xdr:from>
      <xdr:col>7</xdr:col>
      <xdr:colOff>0</xdr:colOff>
      <xdr:row>68</xdr:row>
      <xdr:rowOff>0</xdr:rowOff>
    </xdr:from>
    <xdr:to>
      <xdr:col>7</xdr:col>
      <xdr:colOff>76200</xdr:colOff>
      <xdr:row>68</xdr:row>
      <xdr:rowOff>67034</xdr:rowOff>
    </xdr:to>
    <xdr:sp macro="" textlink="">
      <xdr:nvSpPr>
        <xdr:cNvPr id="3698" name="Text Box 63"/>
        <xdr:cNvSpPr txBox="1"/>
      </xdr:nvSpPr>
      <xdr:spPr>
        <a:xfrm>
          <a:off x="3171825" y="28927425"/>
          <a:ext cx="76200" cy="67034"/>
        </a:xfrm>
        <a:prstGeom prst="rect">
          <a:avLst/>
        </a:prstGeom>
        <a:noFill/>
        <a:ln w="9525">
          <a:noFill/>
        </a:ln>
      </xdr:spPr>
    </xdr:sp>
    <xdr:clientData/>
  </xdr:twoCellAnchor>
  <xdr:twoCellAnchor editAs="oneCell">
    <xdr:from>
      <xdr:col>7</xdr:col>
      <xdr:colOff>0</xdr:colOff>
      <xdr:row>68</xdr:row>
      <xdr:rowOff>0</xdr:rowOff>
    </xdr:from>
    <xdr:to>
      <xdr:col>7</xdr:col>
      <xdr:colOff>76200</xdr:colOff>
      <xdr:row>68</xdr:row>
      <xdr:rowOff>67034</xdr:rowOff>
    </xdr:to>
    <xdr:sp macro="" textlink="">
      <xdr:nvSpPr>
        <xdr:cNvPr id="3699" name="Text Box 64"/>
        <xdr:cNvSpPr txBox="1"/>
      </xdr:nvSpPr>
      <xdr:spPr>
        <a:xfrm>
          <a:off x="3171825" y="28927425"/>
          <a:ext cx="76200" cy="67034"/>
        </a:xfrm>
        <a:prstGeom prst="rect">
          <a:avLst/>
        </a:prstGeom>
        <a:noFill/>
        <a:ln w="9525">
          <a:noFill/>
        </a:ln>
      </xdr:spPr>
    </xdr:sp>
    <xdr:clientData/>
  </xdr:twoCellAnchor>
  <xdr:twoCellAnchor editAs="oneCell">
    <xdr:from>
      <xdr:col>7</xdr:col>
      <xdr:colOff>0</xdr:colOff>
      <xdr:row>68</xdr:row>
      <xdr:rowOff>0</xdr:rowOff>
    </xdr:from>
    <xdr:to>
      <xdr:col>7</xdr:col>
      <xdr:colOff>76200</xdr:colOff>
      <xdr:row>68</xdr:row>
      <xdr:rowOff>67034</xdr:rowOff>
    </xdr:to>
    <xdr:sp macro="" textlink="">
      <xdr:nvSpPr>
        <xdr:cNvPr id="3700" name="Text Box 65"/>
        <xdr:cNvSpPr txBox="1"/>
      </xdr:nvSpPr>
      <xdr:spPr>
        <a:xfrm>
          <a:off x="3171825" y="28927425"/>
          <a:ext cx="76200" cy="67034"/>
        </a:xfrm>
        <a:prstGeom prst="rect">
          <a:avLst/>
        </a:prstGeom>
        <a:noFill/>
        <a:ln w="9525">
          <a:noFill/>
        </a:ln>
      </xdr:spPr>
    </xdr:sp>
    <xdr:clientData/>
  </xdr:twoCellAnchor>
  <xdr:twoCellAnchor editAs="oneCell">
    <xdr:from>
      <xdr:col>7</xdr:col>
      <xdr:colOff>0</xdr:colOff>
      <xdr:row>68</xdr:row>
      <xdr:rowOff>0</xdr:rowOff>
    </xdr:from>
    <xdr:to>
      <xdr:col>7</xdr:col>
      <xdr:colOff>76200</xdr:colOff>
      <xdr:row>68</xdr:row>
      <xdr:rowOff>67034</xdr:rowOff>
    </xdr:to>
    <xdr:sp macro="" textlink="">
      <xdr:nvSpPr>
        <xdr:cNvPr id="3701" name="Text Box 66"/>
        <xdr:cNvSpPr txBox="1"/>
      </xdr:nvSpPr>
      <xdr:spPr>
        <a:xfrm>
          <a:off x="3171825" y="28927425"/>
          <a:ext cx="7620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0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03" name="Text Box 66"/>
        <xdr:cNvSpPr txBox="1"/>
      </xdr:nvSpPr>
      <xdr:spPr>
        <a:xfrm>
          <a:off x="11249025" y="28927425"/>
          <a:ext cx="684530" cy="67034"/>
        </a:xfrm>
        <a:prstGeom prst="rect">
          <a:avLst/>
        </a:prstGeom>
        <a:noFill/>
        <a:ln w="9525">
          <a:noFill/>
        </a:ln>
      </xdr:spPr>
    </xdr:sp>
    <xdr:clientData/>
  </xdr:twoCellAnchor>
  <xdr:twoCellAnchor editAs="oneCell">
    <xdr:from>
      <xdr:col>6</xdr:col>
      <xdr:colOff>0</xdr:colOff>
      <xdr:row>67</xdr:row>
      <xdr:rowOff>0</xdr:rowOff>
    </xdr:from>
    <xdr:to>
      <xdr:col>6</xdr:col>
      <xdr:colOff>76200</xdr:colOff>
      <xdr:row>67</xdr:row>
      <xdr:rowOff>67034</xdr:rowOff>
    </xdr:to>
    <xdr:sp macro="" textlink="">
      <xdr:nvSpPr>
        <xdr:cNvPr id="3704" name="Text Box 19"/>
        <xdr:cNvSpPr txBox="1"/>
      </xdr:nvSpPr>
      <xdr:spPr>
        <a:xfrm>
          <a:off x="2781300" y="28508325"/>
          <a:ext cx="76200" cy="67034"/>
        </a:xfrm>
        <a:prstGeom prst="rect">
          <a:avLst/>
        </a:prstGeom>
        <a:noFill/>
        <a:ln w="9525">
          <a:noFill/>
        </a:ln>
      </xdr:spPr>
    </xdr:sp>
    <xdr:clientData/>
  </xdr:twoCellAnchor>
  <xdr:twoCellAnchor editAs="oneCell">
    <xdr:from>
      <xdr:col>6</xdr:col>
      <xdr:colOff>0</xdr:colOff>
      <xdr:row>67</xdr:row>
      <xdr:rowOff>0</xdr:rowOff>
    </xdr:from>
    <xdr:to>
      <xdr:col>6</xdr:col>
      <xdr:colOff>76200</xdr:colOff>
      <xdr:row>67</xdr:row>
      <xdr:rowOff>67034</xdr:rowOff>
    </xdr:to>
    <xdr:sp macro="" textlink="">
      <xdr:nvSpPr>
        <xdr:cNvPr id="3705" name="Text Box 20"/>
        <xdr:cNvSpPr txBox="1"/>
      </xdr:nvSpPr>
      <xdr:spPr>
        <a:xfrm>
          <a:off x="2781300" y="28508325"/>
          <a:ext cx="76200" cy="67034"/>
        </a:xfrm>
        <a:prstGeom prst="rect">
          <a:avLst/>
        </a:prstGeom>
        <a:noFill/>
        <a:ln w="9525">
          <a:noFill/>
        </a:ln>
      </xdr:spPr>
    </xdr:sp>
    <xdr:clientData/>
  </xdr:twoCellAnchor>
  <xdr:twoCellAnchor editAs="oneCell">
    <xdr:from>
      <xdr:col>6</xdr:col>
      <xdr:colOff>0</xdr:colOff>
      <xdr:row>67</xdr:row>
      <xdr:rowOff>0</xdr:rowOff>
    </xdr:from>
    <xdr:to>
      <xdr:col>6</xdr:col>
      <xdr:colOff>76200</xdr:colOff>
      <xdr:row>67</xdr:row>
      <xdr:rowOff>67034</xdr:rowOff>
    </xdr:to>
    <xdr:sp macro="" textlink="">
      <xdr:nvSpPr>
        <xdr:cNvPr id="3706" name="Text Box 21"/>
        <xdr:cNvSpPr txBox="1"/>
      </xdr:nvSpPr>
      <xdr:spPr>
        <a:xfrm>
          <a:off x="2781300" y="28508325"/>
          <a:ext cx="76200" cy="67034"/>
        </a:xfrm>
        <a:prstGeom prst="rect">
          <a:avLst/>
        </a:prstGeom>
        <a:noFill/>
        <a:ln w="9525">
          <a:noFill/>
        </a:ln>
      </xdr:spPr>
    </xdr:sp>
    <xdr:clientData/>
  </xdr:twoCellAnchor>
  <xdr:twoCellAnchor editAs="oneCell">
    <xdr:from>
      <xdr:col>6</xdr:col>
      <xdr:colOff>0</xdr:colOff>
      <xdr:row>67</xdr:row>
      <xdr:rowOff>0</xdr:rowOff>
    </xdr:from>
    <xdr:to>
      <xdr:col>6</xdr:col>
      <xdr:colOff>76200</xdr:colOff>
      <xdr:row>67</xdr:row>
      <xdr:rowOff>67034</xdr:rowOff>
    </xdr:to>
    <xdr:sp macro="" textlink="">
      <xdr:nvSpPr>
        <xdr:cNvPr id="3707" name="Text Box 22"/>
        <xdr:cNvSpPr txBox="1"/>
      </xdr:nvSpPr>
      <xdr:spPr>
        <a:xfrm>
          <a:off x="2781300" y="28508325"/>
          <a:ext cx="76200" cy="67034"/>
        </a:xfrm>
        <a:prstGeom prst="rect">
          <a:avLst/>
        </a:prstGeom>
        <a:noFill/>
        <a:ln w="9525">
          <a:noFill/>
        </a:ln>
      </xdr:spPr>
    </xdr:sp>
    <xdr:clientData/>
  </xdr:twoCellAnchor>
  <xdr:twoCellAnchor editAs="oneCell">
    <xdr:from>
      <xdr:col>6</xdr:col>
      <xdr:colOff>0</xdr:colOff>
      <xdr:row>67</xdr:row>
      <xdr:rowOff>0</xdr:rowOff>
    </xdr:from>
    <xdr:to>
      <xdr:col>6</xdr:col>
      <xdr:colOff>76200</xdr:colOff>
      <xdr:row>67</xdr:row>
      <xdr:rowOff>67034</xdr:rowOff>
    </xdr:to>
    <xdr:sp macro="" textlink="">
      <xdr:nvSpPr>
        <xdr:cNvPr id="3708" name="Text Box 23"/>
        <xdr:cNvSpPr txBox="1"/>
      </xdr:nvSpPr>
      <xdr:spPr>
        <a:xfrm>
          <a:off x="2781300" y="28508325"/>
          <a:ext cx="76200" cy="67034"/>
        </a:xfrm>
        <a:prstGeom prst="rect">
          <a:avLst/>
        </a:prstGeom>
        <a:noFill/>
        <a:ln w="9525">
          <a:noFill/>
        </a:ln>
      </xdr:spPr>
    </xdr:sp>
    <xdr:clientData/>
  </xdr:twoCellAnchor>
  <xdr:twoCellAnchor editAs="oneCell">
    <xdr:from>
      <xdr:col>6</xdr:col>
      <xdr:colOff>0</xdr:colOff>
      <xdr:row>67</xdr:row>
      <xdr:rowOff>0</xdr:rowOff>
    </xdr:from>
    <xdr:to>
      <xdr:col>6</xdr:col>
      <xdr:colOff>76200</xdr:colOff>
      <xdr:row>67</xdr:row>
      <xdr:rowOff>67034</xdr:rowOff>
    </xdr:to>
    <xdr:sp macro="" textlink="">
      <xdr:nvSpPr>
        <xdr:cNvPr id="3709" name="Text Box 24"/>
        <xdr:cNvSpPr txBox="1"/>
      </xdr:nvSpPr>
      <xdr:spPr>
        <a:xfrm>
          <a:off x="2781300" y="28508325"/>
          <a:ext cx="76200" cy="67034"/>
        </a:xfrm>
        <a:prstGeom prst="rect">
          <a:avLst/>
        </a:prstGeom>
        <a:noFill/>
        <a:ln w="9525">
          <a:noFill/>
        </a:ln>
      </xdr:spPr>
    </xdr:sp>
    <xdr:clientData/>
  </xdr:twoCellAnchor>
  <xdr:twoCellAnchor editAs="oneCell">
    <xdr:from>
      <xdr:col>6</xdr:col>
      <xdr:colOff>0</xdr:colOff>
      <xdr:row>67</xdr:row>
      <xdr:rowOff>0</xdr:rowOff>
    </xdr:from>
    <xdr:to>
      <xdr:col>6</xdr:col>
      <xdr:colOff>76200</xdr:colOff>
      <xdr:row>67</xdr:row>
      <xdr:rowOff>67034</xdr:rowOff>
    </xdr:to>
    <xdr:sp macro="" textlink="">
      <xdr:nvSpPr>
        <xdr:cNvPr id="3710" name="Text Box 61"/>
        <xdr:cNvSpPr txBox="1"/>
      </xdr:nvSpPr>
      <xdr:spPr>
        <a:xfrm>
          <a:off x="2781300" y="28508325"/>
          <a:ext cx="76200" cy="67034"/>
        </a:xfrm>
        <a:prstGeom prst="rect">
          <a:avLst/>
        </a:prstGeom>
        <a:noFill/>
        <a:ln w="9525">
          <a:noFill/>
        </a:ln>
      </xdr:spPr>
    </xdr:sp>
    <xdr:clientData/>
  </xdr:twoCellAnchor>
  <xdr:twoCellAnchor editAs="oneCell">
    <xdr:from>
      <xdr:col>6</xdr:col>
      <xdr:colOff>0</xdr:colOff>
      <xdr:row>67</xdr:row>
      <xdr:rowOff>0</xdr:rowOff>
    </xdr:from>
    <xdr:to>
      <xdr:col>6</xdr:col>
      <xdr:colOff>76200</xdr:colOff>
      <xdr:row>67</xdr:row>
      <xdr:rowOff>67034</xdr:rowOff>
    </xdr:to>
    <xdr:sp macro="" textlink="">
      <xdr:nvSpPr>
        <xdr:cNvPr id="3711" name="Text Box 62"/>
        <xdr:cNvSpPr txBox="1"/>
      </xdr:nvSpPr>
      <xdr:spPr>
        <a:xfrm>
          <a:off x="2781300" y="28508325"/>
          <a:ext cx="76200" cy="67034"/>
        </a:xfrm>
        <a:prstGeom prst="rect">
          <a:avLst/>
        </a:prstGeom>
        <a:noFill/>
        <a:ln w="9525">
          <a:noFill/>
        </a:ln>
      </xdr:spPr>
    </xdr:sp>
    <xdr:clientData/>
  </xdr:twoCellAnchor>
  <xdr:twoCellAnchor editAs="oneCell">
    <xdr:from>
      <xdr:col>6</xdr:col>
      <xdr:colOff>0</xdr:colOff>
      <xdr:row>67</xdr:row>
      <xdr:rowOff>0</xdr:rowOff>
    </xdr:from>
    <xdr:to>
      <xdr:col>6</xdr:col>
      <xdr:colOff>76200</xdr:colOff>
      <xdr:row>67</xdr:row>
      <xdr:rowOff>67034</xdr:rowOff>
    </xdr:to>
    <xdr:sp macro="" textlink="">
      <xdr:nvSpPr>
        <xdr:cNvPr id="3712" name="Text Box 63"/>
        <xdr:cNvSpPr txBox="1"/>
      </xdr:nvSpPr>
      <xdr:spPr>
        <a:xfrm>
          <a:off x="2781300" y="28508325"/>
          <a:ext cx="76200" cy="67034"/>
        </a:xfrm>
        <a:prstGeom prst="rect">
          <a:avLst/>
        </a:prstGeom>
        <a:noFill/>
        <a:ln w="9525">
          <a:noFill/>
        </a:ln>
      </xdr:spPr>
    </xdr:sp>
    <xdr:clientData/>
  </xdr:twoCellAnchor>
  <xdr:twoCellAnchor editAs="oneCell">
    <xdr:from>
      <xdr:col>6</xdr:col>
      <xdr:colOff>0</xdr:colOff>
      <xdr:row>67</xdr:row>
      <xdr:rowOff>0</xdr:rowOff>
    </xdr:from>
    <xdr:to>
      <xdr:col>6</xdr:col>
      <xdr:colOff>76200</xdr:colOff>
      <xdr:row>67</xdr:row>
      <xdr:rowOff>67034</xdr:rowOff>
    </xdr:to>
    <xdr:sp macro="" textlink="">
      <xdr:nvSpPr>
        <xdr:cNvPr id="3713" name="Text Box 64"/>
        <xdr:cNvSpPr txBox="1"/>
      </xdr:nvSpPr>
      <xdr:spPr>
        <a:xfrm>
          <a:off x="2781300" y="28508325"/>
          <a:ext cx="76200" cy="67034"/>
        </a:xfrm>
        <a:prstGeom prst="rect">
          <a:avLst/>
        </a:prstGeom>
        <a:noFill/>
        <a:ln w="9525">
          <a:noFill/>
        </a:ln>
      </xdr:spPr>
    </xdr:sp>
    <xdr:clientData/>
  </xdr:twoCellAnchor>
  <xdr:twoCellAnchor editAs="oneCell">
    <xdr:from>
      <xdr:col>6</xdr:col>
      <xdr:colOff>0</xdr:colOff>
      <xdr:row>67</xdr:row>
      <xdr:rowOff>0</xdr:rowOff>
    </xdr:from>
    <xdr:to>
      <xdr:col>6</xdr:col>
      <xdr:colOff>76200</xdr:colOff>
      <xdr:row>67</xdr:row>
      <xdr:rowOff>67034</xdr:rowOff>
    </xdr:to>
    <xdr:sp macro="" textlink="">
      <xdr:nvSpPr>
        <xdr:cNvPr id="3714" name="Text Box 65"/>
        <xdr:cNvSpPr txBox="1"/>
      </xdr:nvSpPr>
      <xdr:spPr>
        <a:xfrm>
          <a:off x="2781300" y="28508325"/>
          <a:ext cx="76200" cy="67034"/>
        </a:xfrm>
        <a:prstGeom prst="rect">
          <a:avLst/>
        </a:prstGeom>
        <a:noFill/>
        <a:ln w="9525">
          <a:noFill/>
        </a:ln>
      </xdr:spPr>
    </xdr:sp>
    <xdr:clientData/>
  </xdr:twoCellAnchor>
  <xdr:twoCellAnchor editAs="oneCell">
    <xdr:from>
      <xdr:col>11</xdr:col>
      <xdr:colOff>0</xdr:colOff>
      <xdr:row>67</xdr:row>
      <xdr:rowOff>0</xdr:rowOff>
    </xdr:from>
    <xdr:to>
      <xdr:col>11</xdr:col>
      <xdr:colOff>76200</xdr:colOff>
      <xdr:row>67</xdr:row>
      <xdr:rowOff>67034</xdr:rowOff>
    </xdr:to>
    <xdr:sp macro="" textlink="">
      <xdr:nvSpPr>
        <xdr:cNvPr id="3715" name="Text Box 19"/>
        <xdr:cNvSpPr txBox="1"/>
      </xdr:nvSpPr>
      <xdr:spPr>
        <a:xfrm>
          <a:off x="4495800" y="28508325"/>
          <a:ext cx="76200" cy="67034"/>
        </a:xfrm>
        <a:prstGeom prst="rect">
          <a:avLst/>
        </a:prstGeom>
        <a:noFill/>
        <a:ln w="9525">
          <a:noFill/>
        </a:ln>
      </xdr:spPr>
    </xdr:sp>
    <xdr:clientData/>
  </xdr:twoCellAnchor>
  <xdr:twoCellAnchor editAs="oneCell">
    <xdr:from>
      <xdr:col>11</xdr:col>
      <xdr:colOff>0</xdr:colOff>
      <xdr:row>67</xdr:row>
      <xdr:rowOff>0</xdr:rowOff>
    </xdr:from>
    <xdr:to>
      <xdr:col>11</xdr:col>
      <xdr:colOff>76200</xdr:colOff>
      <xdr:row>67</xdr:row>
      <xdr:rowOff>67034</xdr:rowOff>
    </xdr:to>
    <xdr:sp macro="" textlink="">
      <xdr:nvSpPr>
        <xdr:cNvPr id="3716" name="Text Box 20"/>
        <xdr:cNvSpPr txBox="1"/>
      </xdr:nvSpPr>
      <xdr:spPr>
        <a:xfrm>
          <a:off x="4495800" y="28508325"/>
          <a:ext cx="76200" cy="67034"/>
        </a:xfrm>
        <a:prstGeom prst="rect">
          <a:avLst/>
        </a:prstGeom>
        <a:noFill/>
        <a:ln w="9525">
          <a:noFill/>
        </a:ln>
      </xdr:spPr>
    </xdr:sp>
    <xdr:clientData/>
  </xdr:twoCellAnchor>
  <xdr:twoCellAnchor editAs="oneCell">
    <xdr:from>
      <xdr:col>11</xdr:col>
      <xdr:colOff>0</xdr:colOff>
      <xdr:row>67</xdr:row>
      <xdr:rowOff>0</xdr:rowOff>
    </xdr:from>
    <xdr:to>
      <xdr:col>11</xdr:col>
      <xdr:colOff>76200</xdr:colOff>
      <xdr:row>67</xdr:row>
      <xdr:rowOff>67034</xdr:rowOff>
    </xdr:to>
    <xdr:sp macro="" textlink="">
      <xdr:nvSpPr>
        <xdr:cNvPr id="3717" name="Text Box 21"/>
        <xdr:cNvSpPr txBox="1"/>
      </xdr:nvSpPr>
      <xdr:spPr>
        <a:xfrm>
          <a:off x="4495800" y="28508325"/>
          <a:ext cx="76200" cy="67034"/>
        </a:xfrm>
        <a:prstGeom prst="rect">
          <a:avLst/>
        </a:prstGeom>
        <a:noFill/>
        <a:ln w="9525">
          <a:noFill/>
        </a:ln>
      </xdr:spPr>
    </xdr:sp>
    <xdr:clientData/>
  </xdr:twoCellAnchor>
  <xdr:twoCellAnchor editAs="oneCell">
    <xdr:from>
      <xdr:col>11</xdr:col>
      <xdr:colOff>0</xdr:colOff>
      <xdr:row>67</xdr:row>
      <xdr:rowOff>0</xdr:rowOff>
    </xdr:from>
    <xdr:to>
      <xdr:col>11</xdr:col>
      <xdr:colOff>76200</xdr:colOff>
      <xdr:row>67</xdr:row>
      <xdr:rowOff>67034</xdr:rowOff>
    </xdr:to>
    <xdr:sp macro="" textlink="">
      <xdr:nvSpPr>
        <xdr:cNvPr id="3718" name="Text Box 22"/>
        <xdr:cNvSpPr txBox="1"/>
      </xdr:nvSpPr>
      <xdr:spPr>
        <a:xfrm>
          <a:off x="4495800" y="28508325"/>
          <a:ext cx="76200" cy="67034"/>
        </a:xfrm>
        <a:prstGeom prst="rect">
          <a:avLst/>
        </a:prstGeom>
        <a:noFill/>
        <a:ln w="9525">
          <a:noFill/>
        </a:ln>
      </xdr:spPr>
    </xdr:sp>
    <xdr:clientData/>
  </xdr:twoCellAnchor>
  <xdr:twoCellAnchor editAs="oneCell">
    <xdr:from>
      <xdr:col>11</xdr:col>
      <xdr:colOff>0</xdr:colOff>
      <xdr:row>67</xdr:row>
      <xdr:rowOff>0</xdr:rowOff>
    </xdr:from>
    <xdr:to>
      <xdr:col>11</xdr:col>
      <xdr:colOff>76200</xdr:colOff>
      <xdr:row>67</xdr:row>
      <xdr:rowOff>67034</xdr:rowOff>
    </xdr:to>
    <xdr:sp macro="" textlink="">
      <xdr:nvSpPr>
        <xdr:cNvPr id="3719" name="Text Box 23"/>
        <xdr:cNvSpPr txBox="1"/>
      </xdr:nvSpPr>
      <xdr:spPr>
        <a:xfrm>
          <a:off x="4495800" y="28508325"/>
          <a:ext cx="76200" cy="67034"/>
        </a:xfrm>
        <a:prstGeom prst="rect">
          <a:avLst/>
        </a:prstGeom>
        <a:noFill/>
        <a:ln w="9525">
          <a:noFill/>
        </a:ln>
      </xdr:spPr>
    </xdr:sp>
    <xdr:clientData/>
  </xdr:twoCellAnchor>
  <xdr:twoCellAnchor editAs="oneCell">
    <xdr:from>
      <xdr:col>11</xdr:col>
      <xdr:colOff>0</xdr:colOff>
      <xdr:row>67</xdr:row>
      <xdr:rowOff>0</xdr:rowOff>
    </xdr:from>
    <xdr:to>
      <xdr:col>11</xdr:col>
      <xdr:colOff>76200</xdr:colOff>
      <xdr:row>67</xdr:row>
      <xdr:rowOff>67034</xdr:rowOff>
    </xdr:to>
    <xdr:sp macro="" textlink="">
      <xdr:nvSpPr>
        <xdr:cNvPr id="3720" name="Text Box 24"/>
        <xdr:cNvSpPr txBox="1"/>
      </xdr:nvSpPr>
      <xdr:spPr>
        <a:xfrm>
          <a:off x="4495800" y="28508325"/>
          <a:ext cx="76200" cy="67034"/>
        </a:xfrm>
        <a:prstGeom prst="rect">
          <a:avLst/>
        </a:prstGeom>
        <a:noFill/>
        <a:ln w="9525">
          <a:noFill/>
        </a:ln>
      </xdr:spPr>
    </xdr:sp>
    <xdr:clientData/>
  </xdr:twoCellAnchor>
  <xdr:twoCellAnchor editAs="oneCell">
    <xdr:from>
      <xdr:col>11</xdr:col>
      <xdr:colOff>0</xdr:colOff>
      <xdr:row>67</xdr:row>
      <xdr:rowOff>0</xdr:rowOff>
    </xdr:from>
    <xdr:to>
      <xdr:col>11</xdr:col>
      <xdr:colOff>76200</xdr:colOff>
      <xdr:row>67</xdr:row>
      <xdr:rowOff>67034</xdr:rowOff>
    </xdr:to>
    <xdr:sp macro="" textlink="">
      <xdr:nvSpPr>
        <xdr:cNvPr id="3721" name="Text Box 61"/>
        <xdr:cNvSpPr txBox="1"/>
      </xdr:nvSpPr>
      <xdr:spPr>
        <a:xfrm>
          <a:off x="4495800" y="28508325"/>
          <a:ext cx="76200" cy="67034"/>
        </a:xfrm>
        <a:prstGeom prst="rect">
          <a:avLst/>
        </a:prstGeom>
        <a:noFill/>
        <a:ln w="9525">
          <a:noFill/>
        </a:ln>
      </xdr:spPr>
    </xdr:sp>
    <xdr:clientData/>
  </xdr:twoCellAnchor>
  <xdr:twoCellAnchor editAs="oneCell">
    <xdr:from>
      <xdr:col>11</xdr:col>
      <xdr:colOff>0</xdr:colOff>
      <xdr:row>67</xdr:row>
      <xdr:rowOff>0</xdr:rowOff>
    </xdr:from>
    <xdr:to>
      <xdr:col>11</xdr:col>
      <xdr:colOff>76200</xdr:colOff>
      <xdr:row>67</xdr:row>
      <xdr:rowOff>67034</xdr:rowOff>
    </xdr:to>
    <xdr:sp macro="" textlink="">
      <xdr:nvSpPr>
        <xdr:cNvPr id="3722" name="Text Box 62"/>
        <xdr:cNvSpPr txBox="1"/>
      </xdr:nvSpPr>
      <xdr:spPr>
        <a:xfrm>
          <a:off x="4495800" y="28508325"/>
          <a:ext cx="76200" cy="67034"/>
        </a:xfrm>
        <a:prstGeom prst="rect">
          <a:avLst/>
        </a:prstGeom>
        <a:noFill/>
        <a:ln w="9525">
          <a:noFill/>
        </a:ln>
      </xdr:spPr>
    </xdr:sp>
    <xdr:clientData/>
  </xdr:twoCellAnchor>
  <xdr:twoCellAnchor editAs="oneCell">
    <xdr:from>
      <xdr:col>11</xdr:col>
      <xdr:colOff>0</xdr:colOff>
      <xdr:row>67</xdr:row>
      <xdr:rowOff>0</xdr:rowOff>
    </xdr:from>
    <xdr:to>
      <xdr:col>11</xdr:col>
      <xdr:colOff>76200</xdr:colOff>
      <xdr:row>67</xdr:row>
      <xdr:rowOff>67034</xdr:rowOff>
    </xdr:to>
    <xdr:sp macro="" textlink="">
      <xdr:nvSpPr>
        <xdr:cNvPr id="3723" name="Text Box 63"/>
        <xdr:cNvSpPr txBox="1"/>
      </xdr:nvSpPr>
      <xdr:spPr>
        <a:xfrm>
          <a:off x="4495800" y="28508325"/>
          <a:ext cx="76200" cy="67034"/>
        </a:xfrm>
        <a:prstGeom prst="rect">
          <a:avLst/>
        </a:prstGeom>
        <a:noFill/>
        <a:ln w="9525">
          <a:noFill/>
        </a:ln>
      </xdr:spPr>
    </xdr:sp>
    <xdr:clientData/>
  </xdr:twoCellAnchor>
  <xdr:twoCellAnchor editAs="oneCell">
    <xdr:from>
      <xdr:col>11</xdr:col>
      <xdr:colOff>0</xdr:colOff>
      <xdr:row>67</xdr:row>
      <xdr:rowOff>0</xdr:rowOff>
    </xdr:from>
    <xdr:to>
      <xdr:col>11</xdr:col>
      <xdr:colOff>76200</xdr:colOff>
      <xdr:row>67</xdr:row>
      <xdr:rowOff>67034</xdr:rowOff>
    </xdr:to>
    <xdr:sp macro="" textlink="">
      <xdr:nvSpPr>
        <xdr:cNvPr id="3724" name="Text Box 64"/>
        <xdr:cNvSpPr txBox="1"/>
      </xdr:nvSpPr>
      <xdr:spPr>
        <a:xfrm>
          <a:off x="4495800" y="28508325"/>
          <a:ext cx="76200" cy="67034"/>
        </a:xfrm>
        <a:prstGeom prst="rect">
          <a:avLst/>
        </a:prstGeom>
        <a:noFill/>
        <a:ln w="9525">
          <a:noFill/>
        </a:ln>
      </xdr:spPr>
    </xdr:sp>
    <xdr:clientData/>
  </xdr:twoCellAnchor>
  <xdr:twoCellAnchor editAs="oneCell">
    <xdr:from>
      <xdr:col>11</xdr:col>
      <xdr:colOff>0</xdr:colOff>
      <xdr:row>67</xdr:row>
      <xdr:rowOff>0</xdr:rowOff>
    </xdr:from>
    <xdr:to>
      <xdr:col>11</xdr:col>
      <xdr:colOff>76200</xdr:colOff>
      <xdr:row>67</xdr:row>
      <xdr:rowOff>67034</xdr:rowOff>
    </xdr:to>
    <xdr:sp macro="" textlink="">
      <xdr:nvSpPr>
        <xdr:cNvPr id="3725" name="Text Box 65"/>
        <xdr:cNvSpPr txBox="1"/>
      </xdr:nvSpPr>
      <xdr:spPr>
        <a:xfrm>
          <a:off x="4495800" y="28508325"/>
          <a:ext cx="76200" cy="67034"/>
        </a:xfrm>
        <a:prstGeom prst="rect">
          <a:avLst/>
        </a:prstGeom>
        <a:noFill/>
        <a:ln w="9525">
          <a:noFill/>
        </a:ln>
      </xdr:spPr>
    </xdr:sp>
    <xdr:clientData/>
  </xdr:twoCellAnchor>
  <xdr:twoCellAnchor editAs="oneCell">
    <xdr:from>
      <xdr:col>11</xdr:col>
      <xdr:colOff>0</xdr:colOff>
      <xdr:row>67</xdr:row>
      <xdr:rowOff>0</xdr:rowOff>
    </xdr:from>
    <xdr:to>
      <xdr:col>11</xdr:col>
      <xdr:colOff>76200</xdr:colOff>
      <xdr:row>67</xdr:row>
      <xdr:rowOff>67034</xdr:rowOff>
    </xdr:to>
    <xdr:sp macro="" textlink="">
      <xdr:nvSpPr>
        <xdr:cNvPr id="3726" name="Text Box 66"/>
        <xdr:cNvSpPr txBox="1"/>
      </xdr:nvSpPr>
      <xdr:spPr>
        <a:xfrm>
          <a:off x="4495800" y="28508325"/>
          <a:ext cx="76200" cy="67034"/>
        </a:xfrm>
        <a:prstGeom prst="rect">
          <a:avLst/>
        </a:prstGeom>
        <a:noFill/>
        <a:ln w="9525">
          <a:noFill/>
        </a:ln>
      </xdr:spPr>
    </xdr:sp>
    <xdr:clientData/>
  </xdr:twoCellAnchor>
  <xdr:twoCellAnchor editAs="oneCell">
    <xdr:from>
      <xdr:col>4</xdr:col>
      <xdr:colOff>0</xdr:colOff>
      <xdr:row>68</xdr:row>
      <xdr:rowOff>0</xdr:rowOff>
    </xdr:from>
    <xdr:to>
      <xdr:col>4</xdr:col>
      <xdr:colOff>76835</xdr:colOff>
      <xdr:row>68</xdr:row>
      <xdr:rowOff>67034</xdr:rowOff>
    </xdr:to>
    <xdr:sp macro="" textlink="">
      <xdr:nvSpPr>
        <xdr:cNvPr id="3727" name="Text Box 19"/>
        <xdr:cNvSpPr txBox="1"/>
      </xdr:nvSpPr>
      <xdr:spPr>
        <a:xfrm>
          <a:off x="1447800" y="28927425"/>
          <a:ext cx="76835" cy="67034"/>
        </a:xfrm>
        <a:prstGeom prst="rect">
          <a:avLst/>
        </a:prstGeom>
        <a:noFill/>
        <a:ln w="9525">
          <a:noFill/>
        </a:ln>
      </xdr:spPr>
    </xdr:sp>
    <xdr:clientData/>
  </xdr:twoCellAnchor>
  <xdr:twoCellAnchor editAs="oneCell">
    <xdr:from>
      <xdr:col>4</xdr:col>
      <xdr:colOff>0</xdr:colOff>
      <xdr:row>68</xdr:row>
      <xdr:rowOff>0</xdr:rowOff>
    </xdr:from>
    <xdr:to>
      <xdr:col>4</xdr:col>
      <xdr:colOff>76835</xdr:colOff>
      <xdr:row>68</xdr:row>
      <xdr:rowOff>67034</xdr:rowOff>
    </xdr:to>
    <xdr:sp macro="" textlink="">
      <xdr:nvSpPr>
        <xdr:cNvPr id="3728" name="Text Box 20"/>
        <xdr:cNvSpPr txBox="1"/>
      </xdr:nvSpPr>
      <xdr:spPr>
        <a:xfrm>
          <a:off x="1447800" y="28927425"/>
          <a:ext cx="76835" cy="67034"/>
        </a:xfrm>
        <a:prstGeom prst="rect">
          <a:avLst/>
        </a:prstGeom>
        <a:noFill/>
        <a:ln w="9525">
          <a:noFill/>
        </a:ln>
      </xdr:spPr>
    </xdr:sp>
    <xdr:clientData/>
  </xdr:twoCellAnchor>
  <xdr:twoCellAnchor editAs="oneCell">
    <xdr:from>
      <xdr:col>4</xdr:col>
      <xdr:colOff>0</xdr:colOff>
      <xdr:row>68</xdr:row>
      <xdr:rowOff>0</xdr:rowOff>
    </xdr:from>
    <xdr:to>
      <xdr:col>4</xdr:col>
      <xdr:colOff>76835</xdr:colOff>
      <xdr:row>68</xdr:row>
      <xdr:rowOff>67034</xdr:rowOff>
    </xdr:to>
    <xdr:sp macro="" textlink="">
      <xdr:nvSpPr>
        <xdr:cNvPr id="3729" name="Text Box 21"/>
        <xdr:cNvSpPr txBox="1"/>
      </xdr:nvSpPr>
      <xdr:spPr>
        <a:xfrm>
          <a:off x="1447800" y="28927425"/>
          <a:ext cx="76835" cy="67034"/>
        </a:xfrm>
        <a:prstGeom prst="rect">
          <a:avLst/>
        </a:prstGeom>
        <a:noFill/>
        <a:ln w="9525">
          <a:noFill/>
        </a:ln>
      </xdr:spPr>
    </xdr:sp>
    <xdr:clientData/>
  </xdr:twoCellAnchor>
  <xdr:twoCellAnchor editAs="oneCell">
    <xdr:from>
      <xdr:col>4</xdr:col>
      <xdr:colOff>0</xdr:colOff>
      <xdr:row>68</xdr:row>
      <xdr:rowOff>0</xdr:rowOff>
    </xdr:from>
    <xdr:to>
      <xdr:col>4</xdr:col>
      <xdr:colOff>76835</xdr:colOff>
      <xdr:row>68</xdr:row>
      <xdr:rowOff>67034</xdr:rowOff>
    </xdr:to>
    <xdr:sp macro="" textlink="">
      <xdr:nvSpPr>
        <xdr:cNvPr id="3730" name="Text Box 22"/>
        <xdr:cNvSpPr txBox="1"/>
      </xdr:nvSpPr>
      <xdr:spPr>
        <a:xfrm>
          <a:off x="1447800" y="28927425"/>
          <a:ext cx="76835" cy="67034"/>
        </a:xfrm>
        <a:prstGeom prst="rect">
          <a:avLst/>
        </a:prstGeom>
        <a:noFill/>
        <a:ln w="9525">
          <a:noFill/>
        </a:ln>
      </xdr:spPr>
    </xdr:sp>
    <xdr:clientData/>
  </xdr:twoCellAnchor>
  <xdr:twoCellAnchor editAs="oneCell">
    <xdr:from>
      <xdr:col>4</xdr:col>
      <xdr:colOff>0</xdr:colOff>
      <xdr:row>68</xdr:row>
      <xdr:rowOff>0</xdr:rowOff>
    </xdr:from>
    <xdr:to>
      <xdr:col>4</xdr:col>
      <xdr:colOff>76835</xdr:colOff>
      <xdr:row>68</xdr:row>
      <xdr:rowOff>67034</xdr:rowOff>
    </xdr:to>
    <xdr:sp macro="" textlink="">
      <xdr:nvSpPr>
        <xdr:cNvPr id="3731" name="Text Box 23"/>
        <xdr:cNvSpPr txBox="1"/>
      </xdr:nvSpPr>
      <xdr:spPr>
        <a:xfrm>
          <a:off x="1447800" y="28927425"/>
          <a:ext cx="76835" cy="67034"/>
        </a:xfrm>
        <a:prstGeom prst="rect">
          <a:avLst/>
        </a:prstGeom>
        <a:noFill/>
        <a:ln w="9525">
          <a:noFill/>
        </a:ln>
      </xdr:spPr>
    </xdr:sp>
    <xdr:clientData/>
  </xdr:twoCellAnchor>
  <xdr:twoCellAnchor editAs="oneCell">
    <xdr:from>
      <xdr:col>4</xdr:col>
      <xdr:colOff>0</xdr:colOff>
      <xdr:row>68</xdr:row>
      <xdr:rowOff>0</xdr:rowOff>
    </xdr:from>
    <xdr:to>
      <xdr:col>4</xdr:col>
      <xdr:colOff>76835</xdr:colOff>
      <xdr:row>68</xdr:row>
      <xdr:rowOff>67034</xdr:rowOff>
    </xdr:to>
    <xdr:sp macro="" textlink="">
      <xdr:nvSpPr>
        <xdr:cNvPr id="3732" name="Text Box 24"/>
        <xdr:cNvSpPr txBox="1"/>
      </xdr:nvSpPr>
      <xdr:spPr>
        <a:xfrm>
          <a:off x="1447800" y="28927425"/>
          <a:ext cx="76835" cy="67034"/>
        </a:xfrm>
        <a:prstGeom prst="rect">
          <a:avLst/>
        </a:prstGeom>
        <a:noFill/>
        <a:ln w="9525">
          <a:noFill/>
        </a:ln>
      </xdr:spPr>
    </xdr:sp>
    <xdr:clientData/>
  </xdr:twoCellAnchor>
  <xdr:twoCellAnchor editAs="oneCell">
    <xdr:from>
      <xdr:col>4</xdr:col>
      <xdr:colOff>0</xdr:colOff>
      <xdr:row>68</xdr:row>
      <xdr:rowOff>0</xdr:rowOff>
    </xdr:from>
    <xdr:to>
      <xdr:col>4</xdr:col>
      <xdr:colOff>76835</xdr:colOff>
      <xdr:row>68</xdr:row>
      <xdr:rowOff>67034</xdr:rowOff>
    </xdr:to>
    <xdr:sp macro="" textlink="">
      <xdr:nvSpPr>
        <xdr:cNvPr id="3733" name="Text Box 61"/>
        <xdr:cNvSpPr txBox="1"/>
      </xdr:nvSpPr>
      <xdr:spPr>
        <a:xfrm>
          <a:off x="1447800" y="28927425"/>
          <a:ext cx="76835" cy="67034"/>
        </a:xfrm>
        <a:prstGeom prst="rect">
          <a:avLst/>
        </a:prstGeom>
        <a:noFill/>
        <a:ln w="9525">
          <a:noFill/>
        </a:ln>
      </xdr:spPr>
    </xdr:sp>
    <xdr:clientData/>
  </xdr:twoCellAnchor>
  <xdr:twoCellAnchor editAs="oneCell">
    <xdr:from>
      <xdr:col>4</xdr:col>
      <xdr:colOff>0</xdr:colOff>
      <xdr:row>68</xdr:row>
      <xdr:rowOff>0</xdr:rowOff>
    </xdr:from>
    <xdr:to>
      <xdr:col>4</xdr:col>
      <xdr:colOff>76835</xdr:colOff>
      <xdr:row>68</xdr:row>
      <xdr:rowOff>67034</xdr:rowOff>
    </xdr:to>
    <xdr:sp macro="" textlink="">
      <xdr:nvSpPr>
        <xdr:cNvPr id="3734" name="Text Box 62"/>
        <xdr:cNvSpPr txBox="1"/>
      </xdr:nvSpPr>
      <xdr:spPr>
        <a:xfrm>
          <a:off x="1447800" y="28927425"/>
          <a:ext cx="76835" cy="67034"/>
        </a:xfrm>
        <a:prstGeom prst="rect">
          <a:avLst/>
        </a:prstGeom>
        <a:noFill/>
        <a:ln w="9525">
          <a:noFill/>
        </a:ln>
      </xdr:spPr>
    </xdr:sp>
    <xdr:clientData/>
  </xdr:twoCellAnchor>
  <xdr:twoCellAnchor editAs="oneCell">
    <xdr:from>
      <xdr:col>4</xdr:col>
      <xdr:colOff>0</xdr:colOff>
      <xdr:row>68</xdr:row>
      <xdr:rowOff>0</xdr:rowOff>
    </xdr:from>
    <xdr:to>
      <xdr:col>4</xdr:col>
      <xdr:colOff>76835</xdr:colOff>
      <xdr:row>68</xdr:row>
      <xdr:rowOff>67034</xdr:rowOff>
    </xdr:to>
    <xdr:sp macro="" textlink="">
      <xdr:nvSpPr>
        <xdr:cNvPr id="3735" name="Text Box 63"/>
        <xdr:cNvSpPr txBox="1"/>
      </xdr:nvSpPr>
      <xdr:spPr>
        <a:xfrm>
          <a:off x="1447800" y="28927425"/>
          <a:ext cx="76835" cy="67034"/>
        </a:xfrm>
        <a:prstGeom prst="rect">
          <a:avLst/>
        </a:prstGeom>
        <a:noFill/>
        <a:ln w="9525">
          <a:noFill/>
        </a:ln>
      </xdr:spPr>
    </xdr:sp>
    <xdr:clientData/>
  </xdr:twoCellAnchor>
  <xdr:twoCellAnchor editAs="oneCell">
    <xdr:from>
      <xdr:col>4</xdr:col>
      <xdr:colOff>0</xdr:colOff>
      <xdr:row>68</xdr:row>
      <xdr:rowOff>0</xdr:rowOff>
    </xdr:from>
    <xdr:to>
      <xdr:col>4</xdr:col>
      <xdr:colOff>76835</xdr:colOff>
      <xdr:row>68</xdr:row>
      <xdr:rowOff>67034</xdr:rowOff>
    </xdr:to>
    <xdr:sp macro="" textlink="">
      <xdr:nvSpPr>
        <xdr:cNvPr id="3736" name="Text Box 64"/>
        <xdr:cNvSpPr txBox="1"/>
      </xdr:nvSpPr>
      <xdr:spPr>
        <a:xfrm>
          <a:off x="1447800" y="28927425"/>
          <a:ext cx="76835" cy="67034"/>
        </a:xfrm>
        <a:prstGeom prst="rect">
          <a:avLst/>
        </a:prstGeom>
        <a:noFill/>
        <a:ln w="9525">
          <a:noFill/>
        </a:ln>
      </xdr:spPr>
    </xdr:sp>
    <xdr:clientData/>
  </xdr:twoCellAnchor>
  <xdr:twoCellAnchor editAs="oneCell">
    <xdr:from>
      <xdr:col>4</xdr:col>
      <xdr:colOff>0</xdr:colOff>
      <xdr:row>68</xdr:row>
      <xdr:rowOff>0</xdr:rowOff>
    </xdr:from>
    <xdr:to>
      <xdr:col>4</xdr:col>
      <xdr:colOff>76835</xdr:colOff>
      <xdr:row>68</xdr:row>
      <xdr:rowOff>67034</xdr:rowOff>
    </xdr:to>
    <xdr:sp macro="" textlink="">
      <xdr:nvSpPr>
        <xdr:cNvPr id="3737" name="Text Box 65"/>
        <xdr:cNvSpPr txBox="1"/>
      </xdr:nvSpPr>
      <xdr:spPr>
        <a:xfrm>
          <a:off x="1447800" y="28927425"/>
          <a:ext cx="76835" cy="67034"/>
        </a:xfrm>
        <a:prstGeom prst="rect">
          <a:avLst/>
        </a:prstGeom>
        <a:noFill/>
        <a:ln w="9525">
          <a:noFill/>
        </a:ln>
      </xdr:spPr>
    </xdr:sp>
    <xdr:clientData/>
  </xdr:twoCellAnchor>
  <xdr:twoCellAnchor editAs="oneCell">
    <xdr:from>
      <xdr:col>7</xdr:col>
      <xdr:colOff>0</xdr:colOff>
      <xdr:row>68</xdr:row>
      <xdr:rowOff>0</xdr:rowOff>
    </xdr:from>
    <xdr:to>
      <xdr:col>7</xdr:col>
      <xdr:colOff>76200</xdr:colOff>
      <xdr:row>68</xdr:row>
      <xdr:rowOff>67034</xdr:rowOff>
    </xdr:to>
    <xdr:sp macro="" textlink="">
      <xdr:nvSpPr>
        <xdr:cNvPr id="3738" name="Text Box 19"/>
        <xdr:cNvSpPr txBox="1"/>
      </xdr:nvSpPr>
      <xdr:spPr>
        <a:xfrm>
          <a:off x="3171825" y="28927425"/>
          <a:ext cx="76200" cy="67034"/>
        </a:xfrm>
        <a:prstGeom prst="rect">
          <a:avLst/>
        </a:prstGeom>
        <a:noFill/>
        <a:ln w="9525">
          <a:noFill/>
        </a:ln>
      </xdr:spPr>
    </xdr:sp>
    <xdr:clientData/>
  </xdr:twoCellAnchor>
  <xdr:twoCellAnchor editAs="oneCell">
    <xdr:from>
      <xdr:col>7</xdr:col>
      <xdr:colOff>0</xdr:colOff>
      <xdr:row>68</xdr:row>
      <xdr:rowOff>0</xdr:rowOff>
    </xdr:from>
    <xdr:to>
      <xdr:col>7</xdr:col>
      <xdr:colOff>76200</xdr:colOff>
      <xdr:row>68</xdr:row>
      <xdr:rowOff>67034</xdr:rowOff>
    </xdr:to>
    <xdr:sp macro="" textlink="">
      <xdr:nvSpPr>
        <xdr:cNvPr id="3739" name="Text Box 20"/>
        <xdr:cNvSpPr txBox="1"/>
      </xdr:nvSpPr>
      <xdr:spPr>
        <a:xfrm>
          <a:off x="3171825" y="28927425"/>
          <a:ext cx="76200" cy="67034"/>
        </a:xfrm>
        <a:prstGeom prst="rect">
          <a:avLst/>
        </a:prstGeom>
        <a:noFill/>
        <a:ln w="9525">
          <a:noFill/>
        </a:ln>
      </xdr:spPr>
    </xdr:sp>
    <xdr:clientData/>
  </xdr:twoCellAnchor>
  <xdr:twoCellAnchor editAs="oneCell">
    <xdr:from>
      <xdr:col>7</xdr:col>
      <xdr:colOff>0</xdr:colOff>
      <xdr:row>68</xdr:row>
      <xdr:rowOff>0</xdr:rowOff>
    </xdr:from>
    <xdr:to>
      <xdr:col>7</xdr:col>
      <xdr:colOff>76200</xdr:colOff>
      <xdr:row>68</xdr:row>
      <xdr:rowOff>67034</xdr:rowOff>
    </xdr:to>
    <xdr:sp macro="" textlink="">
      <xdr:nvSpPr>
        <xdr:cNvPr id="3740" name="Text Box 21"/>
        <xdr:cNvSpPr txBox="1"/>
      </xdr:nvSpPr>
      <xdr:spPr>
        <a:xfrm>
          <a:off x="3171825" y="28927425"/>
          <a:ext cx="76200" cy="67034"/>
        </a:xfrm>
        <a:prstGeom prst="rect">
          <a:avLst/>
        </a:prstGeom>
        <a:noFill/>
        <a:ln w="9525">
          <a:noFill/>
        </a:ln>
      </xdr:spPr>
    </xdr:sp>
    <xdr:clientData/>
  </xdr:twoCellAnchor>
  <xdr:twoCellAnchor editAs="oneCell">
    <xdr:from>
      <xdr:col>7</xdr:col>
      <xdr:colOff>0</xdr:colOff>
      <xdr:row>68</xdr:row>
      <xdr:rowOff>0</xdr:rowOff>
    </xdr:from>
    <xdr:to>
      <xdr:col>7</xdr:col>
      <xdr:colOff>76200</xdr:colOff>
      <xdr:row>68</xdr:row>
      <xdr:rowOff>67034</xdr:rowOff>
    </xdr:to>
    <xdr:sp macro="" textlink="">
      <xdr:nvSpPr>
        <xdr:cNvPr id="3741" name="Text Box 22"/>
        <xdr:cNvSpPr txBox="1"/>
      </xdr:nvSpPr>
      <xdr:spPr>
        <a:xfrm>
          <a:off x="3171825" y="28927425"/>
          <a:ext cx="76200" cy="67034"/>
        </a:xfrm>
        <a:prstGeom prst="rect">
          <a:avLst/>
        </a:prstGeom>
        <a:noFill/>
        <a:ln w="9525">
          <a:noFill/>
        </a:ln>
      </xdr:spPr>
    </xdr:sp>
    <xdr:clientData/>
  </xdr:twoCellAnchor>
  <xdr:twoCellAnchor editAs="oneCell">
    <xdr:from>
      <xdr:col>7</xdr:col>
      <xdr:colOff>0</xdr:colOff>
      <xdr:row>68</xdr:row>
      <xdr:rowOff>0</xdr:rowOff>
    </xdr:from>
    <xdr:to>
      <xdr:col>7</xdr:col>
      <xdr:colOff>76200</xdr:colOff>
      <xdr:row>68</xdr:row>
      <xdr:rowOff>67034</xdr:rowOff>
    </xdr:to>
    <xdr:sp macro="" textlink="">
      <xdr:nvSpPr>
        <xdr:cNvPr id="3742" name="Text Box 23"/>
        <xdr:cNvSpPr txBox="1"/>
      </xdr:nvSpPr>
      <xdr:spPr>
        <a:xfrm>
          <a:off x="3171825" y="28927425"/>
          <a:ext cx="76200" cy="67034"/>
        </a:xfrm>
        <a:prstGeom prst="rect">
          <a:avLst/>
        </a:prstGeom>
        <a:noFill/>
        <a:ln w="9525">
          <a:noFill/>
        </a:ln>
      </xdr:spPr>
    </xdr:sp>
    <xdr:clientData/>
  </xdr:twoCellAnchor>
  <xdr:twoCellAnchor editAs="oneCell">
    <xdr:from>
      <xdr:col>7</xdr:col>
      <xdr:colOff>0</xdr:colOff>
      <xdr:row>68</xdr:row>
      <xdr:rowOff>0</xdr:rowOff>
    </xdr:from>
    <xdr:to>
      <xdr:col>7</xdr:col>
      <xdr:colOff>76200</xdr:colOff>
      <xdr:row>68</xdr:row>
      <xdr:rowOff>67034</xdr:rowOff>
    </xdr:to>
    <xdr:sp macro="" textlink="">
      <xdr:nvSpPr>
        <xdr:cNvPr id="3743" name="Text Box 24"/>
        <xdr:cNvSpPr txBox="1"/>
      </xdr:nvSpPr>
      <xdr:spPr>
        <a:xfrm>
          <a:off x="3171825" y="28927425"/>
          <a:ext cx="76200" cy="67034"/>
        </a:xfrm>
        <a:prstGeom prst="rect">
          <a:avLst/>
        </a:prstGeom>
        <a:noFill/>
        <a:ln w="9525">
          <a:noFill/>
        </a:ln>
      </xdr:spPr>
    </xdr:sp>
    <xdr:clientData/>
  </xdr:twoCellAnchor>
  <xdr:twoCellAnchor editAs="oneCell">
    <xdr:from>
      <xdr:col>7</xdr:col>
      <xdr:colOff>0</xdr:colOff>
      <xdr:row>68</xdr:row>
      <xdr:rowOff>0</xdr:rowOff>
    </xdr:from>
    <xdr:to>
      <xdr:col>7</xdr:col>
      <xdr:colOff>76200</xdr:colOff>
      <xdr:row>68</xdr:row>
      <xdr:rowOff>67034</xdr:rowOff>
    </xdr:to>
    <xdr:sp macro="" textlink="">
      <xdr:nvSpPr>
        <xdr:cNvPr id="3744" name="Text Box 61"/>
        <xdr:cNvSpPr txBox="1"/>
      </xdr:nvSpPr>
      <xdr:spPr>
        <a:xfrm>
          <a:off x="3171825" y="28927425"/>
          <a:ext cx="76200" cy="67034"/>
        </a:xfrm>
        <a:prstGeom prst="rect">
          <a:avLst/>
        </a:prstGeom>
        <a:noFill/>
        <a:ln w="9525">
          <a:noFill/>
        </a:ln>
      </xdr:spPr>
    </xdr:sp>
    <xdr:clientData/>
  </xdr:twoCellAnchor>
  <xdr:twoCellAnchor editAs="oneCell">
    <xdr:from>
      <xdr:col>7</xdr:col>
      <xdr:colOff>0</xdr:colOff>
      <xdr:row>68</xdr:row>
      <xdr:rowOff>0</xdr:rowOff>
    </xdr:from>
    <xdr:to>
      <xdr:col>7</xdr:col>
      <xdr:colOff>76200</xdr:colOff>
      <xdr:row>68</xdr:row>
      <xdr:rowOff>67034</xdr:rowOff>
    </xdr:to>
    <xdr:sp macro="" textlink="">
      <xdr:nvSpPr>
        <xdr:cNvPr id="3745" name="Text Box 62"/>
        <xdr:cNvSpPr txBox="1"/>
      </xdr:nvSpPr>
      <xdr:spPr>
        <a:xfrm>
          <a:off x="3171825" y="28927425"/>
          <a:ext cx="76200" cy="67034"/>
        </a:xfrm>
        <a:prstGeom prst="rect">
          <a:avLst/>
        </a:prstGeom>
        <a:noFill/>
        <a:ln w="9525">
          <a:noFill/>
        </a:ln>
      </xdr:spPr>
    </xdr:sp>
    <xdr:clientData/>
  </xdr:twoCellAnchor>
  <xdr:twoCellAnchor editAs="oneCell">
    <xdr:from>
      <xdr:col>7</xdr:col>
      <xdr:colOff>0</xdr:colOff>
      <xdr:row>68</xdr:row>
      <xdr:rowOff>0</xdr:rowOff>
    </xdr:from>
    <xdr:to>
      <xdr:col>7</xdr:col>
      <xdr:colOff>76200</xdr:colOff>
      <xdr:row>68</xdr:row>
      <xdr:rowOff>67034</xdr:rowOff>
    </xdr:to>
    <xdr:sp macro="" textlink="">
      <xdr:nvSpPr>
        <xdr:cNvPr id="3746" name="Text Box 63"/>
        <xdr:cNvSpPr txBox="1"/>
      </xdr:nvSpPr>
      <xdr:spPr>
        <a:xfrm>
          <a:off x="3171825" y="28927425"/>
          <a:ext cx="76200" cy="67034"/>
        </a:xfrm>
        <a:prstGeom prst="rect">
          <a:avLst/>
        </a:prstGeom>
        <a:noFill/>
        <a:ln w="9525">
          <a:noFill/>
        </a:ln>
      </xdr:spPr>
    </xdr:sp>
    <xdr:clientData/>
  </xdr:twoCellAnchor>
  <xdr:twoCellAnchor editAs="oneCell">
    <xdr:from>
      <xdr:col>7</xdr:col>
      <xdr:colOff>0</xdr:colOff>
      <xdr:row>68</xdr:row>
      <xdr:rowOff>0</xdr:rowOff>
    </xdr:from>
    <xdr:to>
      <xdr:col>7</xdr:col>
      <xdr:colOff>76200</xdr:colOff>
      <xdr:row>68</xdr:row>
      <xdr:rowOff>67034</xdr:rowOff>
    </xdr:to>
    <xdr:sp macro="" textlink="">
      <xdr:nvSpPr>
        <xdr:cNvPr id="3747" name="Text Box 64"/>
        <xdr:cNvSpPr txBox="1"/>
      </xdr:nvSpPr>
      <xdr:spPr>
        <a:xfrm>
          <a:off x="3171825" y="28927425"/>
          <a:ext cx="76200" cy="67034"/>
        </a:xfrm>
        <a:prstGeom prst="rect">
          <a:avLst/>
        </a:prstGeom>
        <a:noFill/>
        <a:ln w="9525">
          <a:noFill/>
        </a:ln>
      </xdr:spPr>
    </xdr:sp>
    <xdr:clientData/>
  </xdr:twoCellAnchor>
  <xdr:twoCellAnchor editAs="oneCell">
    <xdr:from>
      <xdr:col>7</xdr:col>
      <xdr:colOff>0</xdr:colOff>
      <xdr:row>68</xdr:row>
      <xdr:rowOff>0</xdr:rowOff>
    </xdr:from>
    <xdr:to>
      <xdr:col>7</xdr:col>
      <xdr:colOff>76200</xdr:colOff>
      <xdr:row>68</xdr:row>
      <xdr:rowOff>67034</xdr:rowOff>
    </xdr:to>
    <xdr:sp macro="" textlink="">
      <xdr:nvSpPr>
        <xdr:cNvPr id="3748" name="Text Box 65"/>
        <xdr:cNvSpPr txBox="1"/>
      </xdr:nvSpPr>
      <xdr:spPr>
        <a:xfrm>
          <a:off x="3171825" y="28927425"/>
          <a:ext cx="76200" cy="67034"/>
        </a:xfrm>
        <a:prstGeom prst="rect">
          <a:avLst/>
        </a:prstGeom>
        <a:noFill/>
        <a:ln w="9525">
          <a:noFill/>
        </a:ln>
      </xdr:spPr>
    </xdr:sp>
    <xdr:clientData/>
  </xdr:twoCellAnchor>
  <xdr:twoCellAnchor editAs="oneCell">
    <xdr:from>
      <xdr:col>7</xdr:col>
      <xdr:colOff>0</xdr:colOff>
      <xdr:row>68</xdr:row>
      <xdr:rowOff>0</xdr:rowOff>
    </xdr:from>
    <xdr:to>
      <xdr:col>7</xdr:col>
      <xdr:colOff>76200</xdr:colOff>
      <xdr:row>68</xdr:row>
      <xdr:rowOff>67034</xdr:rowOff>
    </xdr:to>
    <xdr:sp macro="" textlink="">
      <xdr:nvSpPr>
        <xdr:cNvPr id="3749" name="Text Box 66"/>
        <xdr:cNvSpPr txBox="1"/>
      </xdr:nvSpPr>
      <xdr:spPr>
        <a:xfrm>
          <a:off x="3171825" y="28927425"/>
          <a:ext cx="7620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5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5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5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5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5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5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5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5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5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5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6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6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6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6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6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6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6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6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6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6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7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7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7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7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7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7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7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7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7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7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8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8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8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8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8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8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8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8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8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8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9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9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9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9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9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9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9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9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9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79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0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0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0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0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0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0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0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0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0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0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1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1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1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1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1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1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1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1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1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1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2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2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2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2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2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2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2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2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2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2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3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3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3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3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3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3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3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3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3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3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4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4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4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4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4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4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4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4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4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4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5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5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5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5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5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5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5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5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5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5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6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6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6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6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6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6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6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6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6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6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7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7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7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7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7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7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7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7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7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7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8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8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8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8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8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8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8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8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8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8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9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9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9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9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9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9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9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9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9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89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0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0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0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0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0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0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0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0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0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0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1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1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1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1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1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1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1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1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1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1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2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2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2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2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2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2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2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2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2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2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3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3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3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3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3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3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3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3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3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3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4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4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4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4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4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4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4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4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4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4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5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5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5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5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5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5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5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5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5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5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6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6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6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6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6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6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6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6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6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6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7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7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7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7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7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7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7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7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7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7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8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8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8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8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8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8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8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8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8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8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9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9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9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9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9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9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9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9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9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399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0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0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0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0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0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0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0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0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0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0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1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1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1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1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1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1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1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1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1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1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2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2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2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2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2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2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2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2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2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2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3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3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3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3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3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3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3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3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3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3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4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4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4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4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4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4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4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4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4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4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5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5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5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5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5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5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5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5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5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5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6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6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6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6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6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6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6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6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6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6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7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7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7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7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7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7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7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7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7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7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8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8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8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8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8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8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8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8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8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8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9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9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9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9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9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9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9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9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9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09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0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0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0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0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0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0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0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0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0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0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1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1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1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1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1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1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1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1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1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1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2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2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2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2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2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2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2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2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2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2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3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3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3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3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3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3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3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3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3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3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4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4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4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4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4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4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4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4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4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4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5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5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5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5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5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5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5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5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5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5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6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6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6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6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6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6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6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6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6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6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7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7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7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7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7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7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7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7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7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7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8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8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8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8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8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8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8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8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8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8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9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9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9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9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9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9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9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9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9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19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0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0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0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0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0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0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0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0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0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0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1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1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1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1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1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1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1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1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1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1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2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2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2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2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2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2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2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2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2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2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3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3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3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3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3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3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3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3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3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3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4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4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4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4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4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4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4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4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4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4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5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5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5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5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5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5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5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5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5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5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6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6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6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6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6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6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6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6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6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6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7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7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7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7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7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7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7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7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7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7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8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8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8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8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8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8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8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8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8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8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9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9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9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9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9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9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9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9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9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29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0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0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0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0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0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0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0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0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0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0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1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1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1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1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1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1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1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1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1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1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2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2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2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2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2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2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2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2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2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2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3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3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3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3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3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3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3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3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3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3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4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4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4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4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4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4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4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4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4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4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5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5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5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5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5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5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5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5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5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5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6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6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6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6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6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6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6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6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6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6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7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7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7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73"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74"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75"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76"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77"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78"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79"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80"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81"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82" name="Text Box 66"/>
        <xdr:cNvSpPr txBox="1"/>
      </xdr:nvSpPr>
      <xdr:spPr>
        <a:xfrm>
          <a:off x="11249025" y="28927425"/>
          <a:ext cx="684530" cy="67034"/>
        </a:xfrm>
        <a:prstGeom prst="rect">
          <a:avLst/>
        </a:prstGeom>
        <a:noFill/>
        <a:ln w="9525">
          <a:noFill/>
        </a:ln>
      </xdr:spPr>
    </xdr:sp>
    <xdr:clientData/>
  </xdr:twoCellAnchor>
  <xdr:twoCellAnchor editAs="oneCell">
    <xdr:from>
      <xdr:col>30</xdr:col>
      <xdr:colOff>0</xdr:colOff>
      <xdr:row>68</xdr:row>
      <xdr:rowOff>0</xdr:rowOff>
    </xdr:from>
    <xdr:to>
      <xdr:col>31</xdr:col>
      <xdr:colOff>351155</xdr:colOff>
      <xdr:row>68</xdr:row>
      <xdr:rowOff>67034</xdr:rowOff>
    </xdr:to>
    <xdr:sp macro="" textlink="">
      <xdr:nvSpPr>
        <xdr:cNvPr id="4383" name="Text Box 66"/>
        <xdr:cNvSpPr txBox="1"/>
      </xdr:nvSpPr>
      <xdr:spPr>
        <a:xfrm>
          <a:off x="11249025" y="28927425"/>
          <a:ext cx="684530" cy="67034"/>
        </a:xfrm>
        <a:prstGeom prst="rect">
          <a:avLst/>
        </a:prstGeom>
        <a:noFill/>
        <a:ln w="9525">
          <a:noFill/>
        </a:ln>
      </xdr:spPr>
    </xdr:sp>
    <xdr:clientData/>
  </xdr:twoCellAnchor>
  <xdr:oneCellAnchor>
    <xdr:from>
      <xdr:col>37</xdr:col>
      <xdr:colOff>0</xdr:colOff>
      <xdr:row>391</xdr:row>
      <xdr:rowOff>0</xdr:rowOff>
    </xdr:from>
    <xdr:ext cx="685800" cy="627289"/>
    <xdr:sp macro="" textlink="">
      <xdr:nvSpPr>
        <xdr:cNvPr id="4384" name="Text Box 66"/>
        <xdr:cNvSpPr txBox="1">
          <a:spLocks noChangeArrowheads="1"/>
        </xdr:cNvSpPr>
      </xdr:nvSpPr>
      <xdr:spPr>
        <a:xfrm>
          <a:off x="13630275" y="166839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391</xdr:row>
      <xdr:rowOff>0</xdr:rowOff>
    </xdr:from>
    <xdr:ext cx="685800" cy="627289"/>
    <xdr:sp macro="" textlink="">
      <xdr:nvSpPr>
        <xdr:cNvPr id="4385" name="Text Box 66"/>
        <xdr:cNvSpPr txBox="1">
          <a:spLocks noChangeArrowheads="1"/>
        </xdr:cNvSpPr>
      </xdr:nvSpPr>
      <xdr:spPr>
        <a:xfrm>
          <a:off x="13630275" y="166839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391</xdr:row>
      <xdr:rowOff>0</xdr:rowOff>
    </xdr:from>
    <xdr:ext cx="685800" cy="627289"/>
    <xdr:sp macro="" textlink="">
      <xdr:nvSpPr>
        <xdr:cNvPr id="4386" name="Text Box 66"/>
        <xdr:cNvSpPr txBox="1">
          <a:spLocks noChangeArrowheads="1"/>
        </xdr:cNvSpPr>
      </xdr:nvSpPr>
      <xdr:spPr>
        <a:xfrm>
          <a:off x="13630275" y="166839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391</xdr:row>
      <xdr:rowOff>0</xdr:rowOff>
    </xdr:from>
    <xdr:ext cx="685800" cy="627289"/>
    <xdr:sp macro="" textlink="">
      <xdr:nvSpPr>
        <xdr:cNvPr id="4387" name="Text Box 66"/>
        <xdr:cNvSpPr txBox="1">
          <a:spLocks noChangeArrowheads="1"/>
        </xdr:cNvSpPr>
      </xdr:nvSpPr>
      <xdr:spPr>
        <a:xfrm>
          <a:off x="13630275" y="166839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391</xdr:row>
      <xdr:rowOff>0</xdr:rowOff>
    </xdr:from>
    <xdr:ext cx="685800" cy="627289"/>
    <xdr:sp macro="" textlink="">
      <xdr:nvSpPr>
        <xdr:cNvPr id="4388" name="Text Box 66"/>
        <xdr:cNvSpPr txBox="1">
          <a:spLocks noChangeArrowheads="1"/>
        </xdr:cNvSpPr>
      </xdr:nvSpPr>
      <xdr:spPr>
        <a:xfrm>
          <a:off x="13630275" y="166839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391</xdr:row>
      <xdr:rowOff>0</xdr:rowOff>
    </xdr:from>
    <xdr:ext cx="685800" cy="627289"/>
    <xdr:sp macro="" textlink="">
      <xdr:nvSpPr>
        <xdr:cNvPr id="4389" name="Text Box 66"/>
        <xdr:cNvSpPr txBox="1">
          <a:spLocks noChangeArrowheads="1"/>
        </xdr:cNvSpPr>
      </xdr:nvSpPr>
      <xdr:spPr>
        <a:xfrm>
          <a:off x="13630275" y="166839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391</xdr:row>
      <xdr:rowOff>0</xdr:rowOff>
    </xdr:from>
    <xdr:ext cx="685800" cy="627289"/>
    <xdr:sp macro="" textlink="">
      <xdr:nvSpPr>
        <xdr:cNvPr id="4390" name="Text Box 66"/>
        <xdr:cNvSpPr txBox="1">
          <a:spLocks noChangeArrowheads="1"/>
        </xdr:cNvSpPr>
      </xdr:nvSpPr>
      <xdr:spPr>
        <a:xfrm>
          <a:off x="13630275" y="166839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391</xdr:row>
      <xdr:rowOff>0</xdr:rowOff>
    </xdr:from>
    <xdr:ext cx="685800" cy="627289"/>
    <xdr:sp macro="" textlink="">
      <xdr:nvSpPr>
        <xdr:cNvPr id="4391" name="Text Box 66"/>
        <xdr:cNvSpPr txBox="1">
          <a:spLocks noChangeArrowheads="1"/>
        </xdr:cNvSpPr>
      </xdr:nvSpPr>
      <xdr:spPr>
        <a:xfrm>
          <a:off x="13630275" y="166839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391</xdr:row>
      <xdr:rowOff>0</xdr:rowOff>
    </xdr:from>
    <xdr:ext cx="685800" cy="627289"/>
    <xdr:sp macro="" textlink="">
      <xdr:nvSpPr>
        <xdr:cNvPr id="4392" name="Text Box 66"/>
        <xdr:cNvSpPr txBox="1">
          <a:spLocks noChangeArrowheads="1"/>
        </xdr:cNvSpPr>
      </xdr:nvSpPr>
      <xdr:spPr>
        <a:xfrm>
          <a:off x="13630275" y="166839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391</xdr:row>
      <xdr:rowOff>0</xdr:rowOff>
    </xdr:from>
    <xdr:ext cx="685800" cy="627289"/>
    <xdr:sp macro="" textlink="">
      <xdr:nvSpPr>
        <xdr:cNvPr id="4393" name="Text Box 66"/>
        <xdr:cNvSpPr txBox="1">
          <a:spLocks noChangeArrowheads="1"/>
        </xdr:cNvSpPr>
      </xdr:nvSpPr>
      <xdr:spPr>
        <a:xfrm>
          <a:off x="13630275" y="166839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391</xdr:row>
      <xdr:rowOff>0</xdr:rowOff>
    </xdr:from>
    <xdr:ext cx="685800" cy="627289"/>
    <xdr:sp macro="" textlink="">
      <xdr:nvSpPr>
        <xdr:cNvPr id="4394" name="Text Box 66"/>
        <xdr:cNvSpPr txBox="1">
          <a:spLocks noChangeArrowheads="1"/>
        </xdr:cNvSpPr>
      </xdr:nvSpPr>
      <xdr:spPr>
        <a:xfrm>
          <a:off x="13630275" y="166839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391</xdr:row>
      <xdr:rowOff>0</xdr:rowOff>
    </xdr:from>
    <xdr:ext cx="685800" cy="627289"/>
    <xdr:sp macro="" textlink="">
      <xdr:nvSpPr>
        <xdr:cNvPr id="4395" name="Text Box 66"/>
        <xdr:cNvSpPr txBox="1">
          <a:spLocks noChangeArrowheads="1"/>
        </xdr:cNvSpPr>
      </xdr:nvSpPr>
      <xdr:spPr>
        <a:xfrm>
          <a:off x="13630275" y="1668399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393</xdr:row>
      <xdr:rowOff>0</xdr:rowOff>
    </xdr:from>
    <xdr:ext cx="685800" cy="627289"/>
    <xdr:sp macro="" textlink="">
      <xdr:nvSpPr>
        <xdr:cNvPr id="4396" name="Text Box 66"/>
        <xdr:cNvSpPr txBox="1">
          <a:spLocks noChangeArrowheads="1"/>
        </xdr:cNvSpPr>
      </xdr:nvSpPr>
      <xdr:spPr>
        <a:xfrm>
          <a:off x="13630275" y="167678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393</xdr:row>
      <xdr:rowOff>0</xdr:rowOff>
    </xdr:from>
    <xdr:ext cx="685800" cy="627289"/>
    <xdr:sp macro="" textlink="">
      <xdr:nvSpPr>
        <xdr:cNvPr id="4397" name="Text Box 66"/>
        <xdr:cNvSpPr txBox="1">
          <a:spLocks noChangeArrowheads="1"/>
        </xdr:cNvSpPr>
      </xdr:nvSpPr>
      <xdr:spPr>
        <a:xfrm>
          <a:off x="13630275" y="167678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393</xdr:row>
      <xdr:rowOff>0</xdr:rowOff>
    </xdr:from>
    <xdr:ext cx="685800" cy="627289"/>
    <xdr:sp macro="" textlink="">
      <xdr:nvSpPr>
        <xdr:cNvPr id="4398" name="Text Box 66"/>
        <xdr:cNvSpPr txBox="1">
          <a:spLocks noChangeArrowheads="1"/>
        </xdr:cNvSpPr>
      </xdr:nvSpPr>
      <xdr:spPr>
        <a:xfrm>
          <a:off x="13630275" y="167678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393</xdr:row>
      <xdr:rowOff>0</xdr:rowOff>
    </xdr:from>
    <xdr:ext cx="685800" cy="627289"/>
    <xdr:sp macro="" textlink="">
      <xdr:nvSpPr>
        <xdr:cNvPr id="4399" name="Text Box 66"/>
        <xdr:cNvSpPr txBox="1">
          <a:spLocks noChangeArrowheads="1"/>
        </xdr:cNvSpPr>
      </xdr:nvSpPr>
      <xdr:spPr>
        <a:xfrm>
          <a:off x="13630275" y="167678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393</xdr:row>
      <xdr:rowOff>0</xdr:rowOff>
    </xdr:from>
    <xdr:ext cx="685800" cy="627289"/>
    <xdr:sp macro="" textlink="">
      <xdr:nvSpPr>
        <xdr:cNvPr id="4400" name="Text Box 66"/>
        <xdr:cNvSpPr txBox="1">
          <a:spLocks noChangeArrowheads="1"/>
        </xdr:cNvSpPr>
      </xdr:nvSpPr>
      <xdr:spPr>
        <a:xfrm>
          <a:off x="13630275" y="167678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393</xdr:row>
      <xdr:rowOff>0</xdr:rowOff>
    </xdr:from>
    <xdr:ext cx="685800" cy="627289"/>
    <xdr:sp macro="" textlink="">
      <xdr:nvSpPr>
        <xdr:cNvPr id="4401" name="Text Box 66"/>
        <xdr:cNvSpPr txBox="1">
          <a:spLocks noChangeArrowheads="1"/>
        </xdr:cNvSpPr>
      </xdr:nvSpPr>
      <xdr:spPr>
        <a:xfrm>
          <a:off x="13630275" y="167678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393</xdr:row>
      <xdr:rowOff>0</xdr:rowOff>
    </xdr:from>
    <xdr:ext cx="685800" cy="627289"/>
    <xdr:sp macro="" textlink="">
      <xdr:nvSpPr>
        <xdr:cNvPr id="4402" name="Text Box 66"/>
        <xdr:cNvSpPr txBox="1">
          <a:spLocks noChangeArrowheads="1"/>
        </xdr:cNvSpPr>
      </xdr:nvSpPr>
      <xdr:spPr>
        <a:xfrm>
          <a:off x="13630275" y="167678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393</xdr:row>
      <xdr:rowOff>0</xdr:rowOff>
    </xdr:from>
    <xdr:ext cx="685800" cy="627289"/>
    <xdr:sp macro="" textlink="">
      <xdr:nvSpPr>
        <xdr:cNvPr id="4403" name="Text Box 66"/>
        <xdr:cNvSpPr txBox="1">
          <a:spLocks noChangeArrowheads="1"/>
        </xdr:cNvSpPr>
      </xdr:nvSpPr>
      <xdr:spPr>
        <a:xfrm>
          <a:off x="13630275" y="167678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393</xdr:row>
      <xdr:rowOff>0</xdr:rowOff>
    </xdr:from>
    <xdr:ext cx="685800" cy="627289"/>
    <xdr:sp macro="" textlink="">
      <xdr:nvSpPr>
        <xdr:cNvPr id="4404" name="Text Box 66"/>
        <xdr:cNvSpPr txBox="1">
          <a:spLocks noChangeArrowheads="1"/>
        </xdr:cNvSpPr>
      </xdr:nvSpPr>
      <xdr:spPr>
        <a:xfrm>
          <a:off x="13630275" y="167678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393</xdr:row>
      <xdr:rowOff>0</xdr:rowOff>
    </xdr:from>
    <xdr:ext cx="685800" cy="627289"/>
    <xdr:sp macro="" textlink="">
      <xdr:nvSpPr>
        <xdr:cNvPr id="4405" name="Text Box 66"/>
        <xdr:cNvSpPr txBox="1">
          <a:spLocks noChangeArrowheads="1"/>
        </xdr:cNvSpPr>
      </xdr:nvSpPr>
      <xdr:spPr>
        <a:xfrm>
          <a:off x="13630275" y="167678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393</xdr:row>
      <xdr:rowOff>0</xdr:rowOff>
    </xdr:from>
    <xdr:ext cx="685800" cy="627289"/>
    <xdr:sp macro="" textlink="">
      <xdr:nvSpPr>
        <xdr:cNvPr id="4406" name="Text Box 66"/>
        <xdr:cNvSpPr txBox="1">
          <a:spLocks noChangeArrowheads="1"/>
        </xdr:cNvSpPr>
      </xdr:nvSpPr>
      <xdr:spPr>
        <a:xfrm>
          <a:off x="13630275" y="167678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37</xdr:col>
      <xdr:colOff>0</xdr:colOff>
      <xdr:row>393</xdr:row>
      <xdr:rowOff>0</xdr:rowOff>
    </xdr:from>
    <xdr:ext cx="685800" cy="627289"/>
    <xdr:sp macro="" textlink="">
      <xdr:nvSpPr>
        <xdr:cNvPr id="4407" name="Text Box 66"/>
        <xdr:cNvSpPr txBox="1">
          <a:spLocks noChangeArrowheads="1"/>
        </xdr:cNvSpPr>
      </xdr:nvSpPr>
      <xdr:spPr>
        <a:xfrm>
          <a:off x="13630275" y="167678100"/>
          <a:ext cx="685800" cy="6272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twoCellAnchor editAs="oneCell">
    <xdr:from>
      <xdr:col>4</xdr:col>
      <xdr:colOff>0</xdr:colOff>
      <xdr:row>393</xdr:row>
      <xdr:rowOff>0</xdr:rowOff>
    </xdr:from>
    <xdr:to>
      <xdr:col>4</xdr:col>
      <xdr:colOff>76835</xdr:colOff>
      <xdr:row>393</xdr:row>
      <xdr:rowOff>67035</xdr:rowOff>
    </xdr:to>
    <xdr:sp macro="" textlink="">
      <xdr:nvSpPr>
        <xdr:cNvPr id="4408" name="Text Box 19"/>
        <xdr:cNvSpPr txBox="1"/>
      </xdr:nvSpPr>
      <xdr:spPr>
        <a:xfrm>
          <a:off x="1447800" y="167678100"/>
          <a:ext cx="76835" cy="67035"/>
        </a:xfrm>
        <a:prstGeom prst="rect">
          <a:avLst/>
        </a:prstGeom>
        <a:noFill/>
        <a:ln w="9525">
          <a:noFill/>
        </a:ln>
      </xdr:spPr>
    </xdr:sp>
    <xdr:clientData/>
  </xdr:twoCellAnchor>
  <xdr:twoCellAnchor editAs="oneCell">
    <xdr:from>
      <xdr:col>4</xdr:col>
      <xdr:colOff>0</xdr:colOff>
      <xdr:row>393</xdr:row>
      <xdr:rowOff>0</xdr:rowOff>
    </xdr:from>
    <xdr:to>
      <xdr:col>4</xdr:col>
      <xdr:colOff>76835</xdr:colOff>
      <xdr:row>393</xdr:row>
      <xdr:rowOff>67035</xdr:rowOff>
    </xdr:to>
    <xdr:sp macro="" textlink="">
      <xdr:nvSpPr>
        <xdr:cNvPr id="4409" name="Text Box 20"/>
        <xdr:cNvSpPr txBox="1"/>
      </xdr:nvSpPr>
      <xdr:spPr>
        <a:xfrm>
          <a:off x="1447800" y="167678100"/>
          <a:ext cx="76835" cy="67035"/>
        </a:xfrm>
        <a:prstGeom prst="rect">
          <a:avLst/>
        </a:prstGeom>
        <a:noFill/>
        <a:ln w="9525">
          <a:noFill/>
        </a:ln>
      </xdr:spPr>
    </xdr:sp>
    <xdr:clientData/>
  </xdr:twoCellAnchor>
  <xdr:twoCellAnchor editAs="oneCell">
    <xdr:from>
      <xdr:col>4</xdr:col>
      <xdr:colOff>0</xdr:colOff>
      <xdr:row>393</xdr:row>
      <xdr:rowOff>0</xdr:rowOff>
    </xdr:from>
    <xdr:to>
      <xdr:col>4</xdr:col>
      <xdr:colOff>76835</xdr:colOff>
      <xdr:row>393</xdr:row>
      <xdr:rowOff>67035</xdr:rowOff>
    </xdr:to>
    <xdr:sp macro="" textlink="">
      <xdr:nvSpPr>
        <xdr:cNvPr id="4410" name="Text Box 21"/>
        <xdr:cNvSpPr txBox="1"/>
      </xdr:nvSpPr>
      <xdr:spPr>
        <a:xfrm>
          <a:off x="1447800" y="167678100"/>
          <a:ext cx="76835" cy="67035"/>
        </a:xfrm>
        <a:prstGeom prst="rect">
          <a:avLst/>
        </a:prstGeom>
        <a:noFill/>
        <a:ln w="9525">
          <a:noFill/>
        </a:ln>
      </xdr:spPr>
    </xdr:sp>
    <xdr:clientData/>
  </xdr:twoCellAnchor>
  <xdr:twoCellAnchor editAs="oneCell">
    <xdr:from>
      <xdr:col>4</xdr:col>
      <xdr:colOff>0</xdr:colOff>
      <xdr:row>393</xdr:row>
      <xdr:rowOff>0</xdr:rowOff>
    </xdr:from>
    <xdr:to>
      <xdr:col>4</xdr:col>
      <xdr:colOff>76835</xdr:colOff>
      <xdr:row>393</xdr:row>
      <xdr:rowOff>67035</xdr:rowOff>
    </xdr:to>
    <xdr:sp macro="" textlink="">
      <xdr:nvSpPr>
        <xdr:cNvPr id="4411" name="Text Box 22"/>
        <xdr:cNvSpPr txBox="1"/>
      </xdr:nvSpPr>
      <xdr:spPr>
        <a:xfrm>
          <a:off x="1447800" y="167678100"/>
          <a:ext cx="76835" cy="67035"/>
        </a:xfrm>
        <a:prstGeom prst="rect">
          <a:avLst/>
        </a:prstGeom>
        <a:noFill/>
        <a:ln w="9525">
          <a:noFill/>
        </a:ln>
      </xdr:spPr>
    </xdr:sp>
    <xdr:clientData/>
  </xdr:twoCellAnchor>
  <xdr:twoCellAnchor editAs="oneCell">
    <xdr:from>
      <xdr:col>4</xdr:col>
      <xdr:colOff>0</xdr:colOff>
      <xdr:row>393</xdr:row>
      <xdr:rowOff>0</xdr:rowOff>
    </xdr:from>
    <xdr:to>
      <xdr:col>4</xdr:col>
      <xdr:colOff>76835</xdr:colOff>
      <xdr:row>393</xdr:row>
      <xdr:rowOff>67035</xdr:rowOff>
    </xdr:to>
    <xdr:sp macro="" textlink="">
      <xdr:nvSpPr>
        <xdr:cNvPr id="4412" name="Text Box 23"/>
        <xdr:cNvSpPr txBox="1"/>
      </xdr:nvSpPr>
      <xdr:spPr>
        <a:xfrm>
          <a:off x="1447800" y="167678100"/>
          <a:ext cx="76835" cy="67035"/>
        </a:xfrm>
        <a:prstGeom prst="rect">
          <a:avLst/>
        </a:prstGeom>
        <a:noFill/>
        <a:ln w="9525">
          <a:noFill/>
        </a:ln>
      </xdr:spPr>
    </xdr:sp>
    <xdr:clientData/>
  </xdr:twoCellAnchor>
  <xdr:twoCellAnchor editAs="oneCell">
    <xdr:from>
      <xdr:col>4</xdr:col>
      <xdr:colOff>0</xdr:colOff>
      <xdr:row>393</xdr:row>
      <xdr:rowOff>0</xdr:rowOff>
    </xdr:from>
    <xdr:to>
      <xdr:col>4</xdr:col>
      <xdr:colOff>76835</xdr:colOff>
      <xdr:row>393</xdr:row>
      <xdr:rowOff>67035</xdr:rowOff>
    </xdr:to>
    <xdr:sp macro="" textlink="">
      <xdr:nvSpPr>
        <xdr:cNvPr id="4413" name="Text Box 24"/>
        <xdr:cNvSpPr txBox="1"/>
      </xdr:nvSpPr>
      <xdr:spPr>
        <a:xfrm>
          <a:off x="1447800" y="167678100"/>
          <a:ext cx="76835" cy="67035"/>
        </a:xfrm>
        <a:prstGeom prst="rect">
          <a:avLst/>
        </a:prstGeom>
        <a:noFill/>
        <a:ln w="9525">
          <a:noFill/>
        </a:ln>
      </xdr:spPr>
    </xdr:sp>
    <xdr:clientData/>
  </xdr:twoCellAnchor>
  <xdr:twoCellAnchor editAs="oneCell">
    <xdr:from>
      <xdr:col>4</xdr:col>
      <xdr:colOff>0</xdr:colOff>
      <xdr:row>393</xdr:row>
      <xdr:rowOff>0</xdr:rowOff>
    </xdr:from>
    <xdr:to>
      <xdr:col>4</xdr:col>
      <xdr:colOff>76835</xdr:colOff>
      <xdr:row>393</xdr:row>
      <xdr:rowOff>67035</xdr:rowOff>
    </xdr:to>
    <xdr:sp macro="" textlink="">
      <xdr:nvSpPr>
        <xdr:cNvPr id="4414" name="Text Box 61"/>
        <xdr:cNvSpPr txBox="1"/>
      </xdr:nvSpPr>
      <xdr:spPr>
        <a:xfrm>
          <a:off x="1447800" y="167678100"/>
          <a:ext cx="76835" cy="67035"/>
        </a:xfrm>
        <a:prstGeom prst="rect">
          <a:avLst/>
        </a:prstGeom>
        <a:noFill/>
        <a:ln w="9525">
          <a:noFill/>
        </a:ln>
      </xdr:spPr>
    </xdr:sp>
    <xdr:clientData/>
  </xdr:twoCellAnchor>
  <xdr:twoCellAnchor editAs="oneCell">
    <xdr:from>
      <xdr:col>4</xdr:col>
      <xdr:colOff>0</xdr:colOff>
      <xdr:row>393</xdr:row>
      <xdr:rowOff>0</xdr:rowOff>
    </xdr:from>
    <xdr:to>
      <xdr:col>4</xdr:col>
      <xdr:colOff>76835</xdr:colOff>
      <xdr:row>393</xdr:row>
      <xdr:rowOff>67035</xdr:rowOff>
    </xdr:to>
    <xdr:sp macro="" textlink="">
      <xdr:nvSpPr>
        <xdr:cNvPr id="4415" name="Text Box 62"/>
        <xdr:cNvSpPr txBox="1"/>
      </xdr:nvSpPr>
      <xdr:spPr>
        <a:xfrm>
          <a:off x="1447800" y="167678100"/>
          <a:ext cx="76835" cy="67035"/>
        </a:xfrm>
        <a:prstGeom prst="rect">
          <a:avLst/>
        </a:prstGeom>
        <a:noFill/>
        <a:ln w="9525">
          <a:noFill/>
        </a:ln>
      </xdr:spPr>
    </xdr:sp>
    <xdr:clientData/>
  </xdr:twoCellAnchor>
  <xdr:twoCellAnchor editAs="oneCell">
    <xdr:from>
      <xdr:col>4</xdr:col>
      <xdr:colOff>0</xdr:colOff>
      <xdr:row>393</xdr:row>
      <xdr:rowOff>0</xdr:rowOff>
    </xdr:from>
    <xdr:to>
      <xdr:col>4</xdr:col>
      <xdr:colOff>76835</xdr:colOff>
      <xdr:row>393</xdr:row>
      <xdr:rowOff>67035</xdr:rowOff>
    </xdr:to>
    <xdr:sp macro="" textlink="">
      <xdr:nvSpPr>
        <xdr:cNvPr id="4416" name="Text Box 63"/>
        <xdr:cNvSpPr txBox="1"/>
      </xdr:nvSpPr>
      <xdr:spPr>
        <a:xfrm>
          <a:off x="1447800" y="167678100"/>
          <a:ext cx="76835" cy="67035"/>
        </a:xfrm>
        <a:prstGeom prst="rect">
          <a:avLst/>
        </a:prstGeom>
        <a:noFill/>
        <a:ln w="9525">
          <a:noFill/>
        </a:ln>
      </xdr:spPr>
    </xdr:sp>
    <xdr:clientData/>
  </xdr:twoCellAnchor>
  <xdr:twoCellAnchor editAs="oneCell">
    <xdr:from>
      <xdr:col>4</xdr:col>
      <xdr:colOff>0</xdr:colOff>
      <xdr:row>393</xdr:row>
      <xdr:rowOff>0</xdr:rowOff>
    </xdr:from>
    <xdr:to>
      <xdr:col>4</xdr:col>
      <xdr:colOff>76835</xdr:colOff>
      <xdr:row>393</xdr:row>
      <xdr:rowOff>67035</xdr:rowOff>
    </xdr:to>
    <xdr:sp macro="" textlink="">
      <xdr:nvSpPr>
        <xdr:cNvPr id="4417" name="Text Box 64"/>
        <xdr:cNvSpPr txBox="1"/>
      </xdr:nvSpPr>
      <xdr:spPr>
        <a:xfrm>
          <a:off x="1447800" y="167678100"/>
          <a:ext cx="76835" cy="67035"/>
        </a:xfrm>
        <a:prstGeom prst="rect">
          <a:avLst/>
        </a:prstGeom>
        <a:noFill/>
        <a:ln w="9525">
          <a:noFill/>
        </a:ln>
      </xdr:spPr>
    </xdr:sp>
    <xdr:clientData/>
  </xdr:twoCellAnchor>
  <xdr:twoCellAnchor editAs="oneCell">
    <xdr:from>
      <xdr:col>4</xdr:col>
      <xdr:colOff>0</xdr:colOff>
      <xdr:row>393</xdr:row>
      <xdr:rowOff>0</xdr:rowOff>
    </xdr:from>
    <xdr:to>
      <xdr:col>4</xdr:col>
      <xdr:colOff>76835</xdr:colOff>
      <xdr:row>393</xdr:row>
      <xdr:rowOff>67035</xdr:rowOff>
    </xdr:to>
    <xdr:sp macro="" textlink="">
      <xdr:nvSpPr>
        <xdr:cNvPr id="4418" name="Text Box 65"/>
        <xdr:cNvSpPr txBox="1"/>
      </xdr:nvSpPr>
      <xdr:spPr>
        <a:xfrm>
          <a:off x="1447800" y="167678100"/>
          <a:ext cx="76835" cy="67035"/>
        </a:xfrm>
        <a:prstGeom prst="rect">
          <a:avLst/>
        </a:prstGeom>
        <a:noFill/>
        <a:ln w="9525">
          <a:noFill/>
        </a:ln>
      </xdr:spPr>
    </xdr:sp>
    <xdr:clientData/>
  </xdr:twoCellAnchor>
  <xdr:twoCellAnchor editAs="oneCell">
    <xdr:from>
      <xdr:col>7</xdr:col>
      <xdr:colOff>0</xdr:colOff>
      <xdr:row>393</xdr:row>
      <xdr:rowOff>0</xdr:rowOff>
    </xdr:from>
    <xdr:to>
      <xdr:col>7</xdr:col>
      <xdr:colOff>76200</xdr:colOff>
      <xdr:row>393</xdr:row>
      <xdr:rowOff>67035</xdr:rowOff>
    </xdr:to>
    <xdr:sp macro="" textlink="">
      <xdr:nvSpPr>
        <xdr:cNvPr id="4419" name="Text Box 19"/>
        <xdr:cNvSpPr txBox="1"/>
      </xdr:nvSpPr>
      <xdr:spPr>
        <a:xfrm>
          <a:off x="3171825" y="167678100"/>
          <a:ext cx="76200" cy="67035"/>
        </a:xfrm>
        <a:prstGeom prst="rect">
          <a:avLst/>
        </a:prstGeom>
        <a:noFill/>
        <a:ln w="9525">
          <a:noFill/>
        </a:ln>
      </xdr:spPr>
    </xdr:sp>
    <xdr:clientData/>
  </xdr:twoCellAnchor>
  <xdr:twoCellAnchor editAs="oneCell">
    <xdr:from>
      <xdr:col>7</xdr:col>
      <xdr:colOff>0</xdr:colOff>
      <xdr:row>393</xdr:row>
      <xdr:rowOff>0</xdr:rowOff>
    </xdr:from>
    <xdr:to>
      <xdr:col>7</xdr:col>
      <xdr:colOff>76200</xdr:colOff>
      <xdr:row>393</xdr:row>
      <xdr:rowOff>67035</xdr:rowOff>
    </xdr:to>
    <xdr:sp macro="" textlink="">
      <xdr:nvSpPr>
        <xdr:cNvPr id="4420" name="Text Box 20"/>
        <xdr:cNvSpPr txBox="1"/>
      </xdr:nvSpPr>
      <xdr:spPr>
        <a:xfrm>
          <a:off x="3171825" y="167678100"/>
          <a:ext cx="76200" cy="67035"/>
        </a:xfrm>
        <a:prstGeom prst="rect">
          <a:avLst/>
        </a:prstGeom>
        <a:noFill/>
        <a:ln w="9525">
          <a:noFill/>
        </a:ln>
      </xdr:spPr>
    </xdr:sp>
    <xdr:clientData/>
  </xdr:twoCellAnchor>
  <xdr:twoCellAnchor editAs="oneCell">
    <xdr:from>
      <xdr:col>7</xdr:col>
      <xdr:colOff>0</xdr:colOff>
      <xdr:row>393</xdr:row>
      <xdr:rowOff>0</xdr:rowOff>
    </xdr:from>
    <xdr:to>
      <xdr:col>7</xdr:col>
      <xdr:colOff>76200</xdr:colOff>
      <xdr:row>393</xdr:row>
      <xdr:rowOff>67035</xdr:rowOff>
    </xdr:to>
    <xdr:sp macro="" textlink="">
      <xdr:nvSpPr>
        <xdr:cNvPr id="4421" name="Text Box 21"/>
        <xdr:cNvSpPr txBox="1"/>
      </xdr:nvSpPr>
      <xdr:spPr>
        <a:xfrm>
          <a:off x="3171825" y="167678100"/>
          <a:ext cx="76200" cy="67035"/>
        </a:xfrm>
        <a:prstGeom prst="rect">
          <a:avLst/>
        </a:prstGeom>
        <a:noFill/>
        <a:ln w="9525">
          <a:noFill/>
        </a:ln>
      </xdr:spPr>
    </xdr:sp>
    <xdr:clientData/>
  </xdr:twoCellAnchor>
  <xdr:twoCellAnchor editAs="oneCell">
    <xdr:from>
      <xdr:col>7</xdr:col>
      <xdr:colOff>0</xdr:colOff>
      <xdr:row>393</xdr:row>
      <xdr:rowOff>0</xdr:rowOff>
    </xdr:from>
    <xdr:to>
      <xdr:col>7</xdr:col>
      <xdr:colOff>76200</xdr:colOff>
      <xdr:row>393</xdr:row>
      <xdr:rowOff>67035</xdr:rowOff>
    </xdr:to>
    <xdr:sp macro="" textlink="">
      <xdr:nvSpPr>
        <xdr:cNvPr id="4422" name="Text Box 22"/>
        <xdr:cNvSpPr txBox="1"/>
      </xdr:nvSpPr>
      <xdr:spPr>
        <a:xfrm>
          <a:off x="3171825" y="167678100"/>
          <a:ext cx="76200" cy="67035"/>
        </a:xfrm>
        <a:prstGeom prst="rect">
          <a:avLst/>
        </a:prstGeom>
        <a:noFill/>
        <a:ln w="9525">
          <a:noFill/>
        </a:ln>
      </xdr:spPr>
    </xdr:sp>
    <xdr:clientData/>
  </xdr:twoCellAnchor>
  <xdr:twoCellAnchor editAs="oneCell">
    <xdr:from>
      <xdr:col>7</xdr:col>
      <xdr:colOff>0</xdr:colOff>
      <xdr:row>393</xdr:row>
      <xdr:rowOff>0</xdr:rowOff>
    </xdr:from>
    <xdr:to>
      <xdr:col>7</xdr:col>
      <xdr:colOff>76200</xdr:colOff>
      <xdr:row>393</xdr:row>
      <xdr:rowOff>67035</xdr:rowOff>
    </xdr:to>
    <xdr:sp macro="" textlink="">
      <xdr:nvSpPr>
        <xdr:cNvPr id="4423" name="Text Box 23"/>
        <xdr:cNvSpPr txBox="1"/>
      </xdr:nvSpPr>
      <xdr:spPr>
        <a:xfrm>
          <a:off x="3171825" y="167678100"/>
          <a:ext cx="76200" cy="67035"/>
        </a:xfrm>
        <a:prstGeom prst="rect">
          <a:avLst/>
        </a:prstGeom>
        <a:noFill/>
        <a:ln w="9525">
          <a:noFill/>
        </a:ln>
      </xdr:spPr>
    </xdr:sp>
    <xdr:clientData/>
  </xdr:twoCellAnchor>
  <xdr:twoCellAnchor editAs="oneCell">
    <xdr:from>
      <xdr:col>7</xdr:col>
      <xdr:colOff>0</xdr:colOff>
      <xdr:row>393</xdr:row>
      <xdr:rowOff>0</xdr:rowOff>
    </xdr:from>
    <xdr:to>
      <xdr:col>7</xdr:col>
      <xdr:colOff>76200</xdr:colOff>
      <xdr:row>393</xdr:row>
      <xdr:rowOff>67035</xdr:rowOff>
    </xdr:to>
    <xdr:sp macro="" textlink="">
      <xdr:nvSpPr>
        <xdr:cNvPr id="4424" name="Text Box 24"/>
        <xdr:cNvSpPr txBox="1"/>
      </xdr:nvSpPr>
      <xdr:spPr>
        <a:xfrm>
          <a:off x="3171825" y="167678100"/>
          <a:ext cx="76200" cy="67035"/>
        </a:xfrm>
        <a:prstGeom prst="rect">
          <a:avLst/>
        </a:prstGeom>
        <a:noFill/>
        <a:ln w="9525">
          <a:noFill/>
        </a:ln>
      </xdr:spPr>
    </xdr:sp>
    <xdr:clientData/>
  </xdr:twoCellAnchor>
  <xdr:twoCellAnchor editAs="oneCell">
    <xdr:from>
      <xdr:col>7</xdr:col>
      <xdr:colOff>0</xdr:colOff>
      <xdr:row>393</xdr:row>
      <xdr:rowOff>0</xdr:rowOff>
    </xdr:from>
    <xdr:to>
      <xdr:col>7</xdr:col>
      <xdr:colOff>76200</xdr:colOff>
      <xdr:row>393</xdr:row>
      <xdr:rowOff>67035</xdr:rowOff>
    </xdr:to>
    <xdr:sp macro="" textlink="">
      <xdr:nvSpPr>
        <xdr:cNvPr id="4425" name="Text Box 61"/>
        <xdr:cNvSpPr txBox="1"/>
      </xdr:nvSpPr>
      <xdr:spPr>
        <a:xfrm>
          <a:off x="3171825" y="167678100"/>
          <a:ext cx="76200" cy="67035"/>
        </a:xfrm>
        <a:prstGeom prst="rect">
          <a:avLst/>
        </a:prstGeom>
        <a:noFill/>
        <a:ln w="9525">
          <a:noFill/>
        </a:ln>
      </xdr:spPr>
    </xdr:sp>
    <xdr:clientData/>
  </xdr:twoCellAnchor>
  <xdr:twoCellAnchor editAs="oneCell">
    <xdr:from>
      <xdr:col>7</xdr:col>
      <xdr:colOff>0</xdr:colOff>
      <xdr:row>393</xdr:row>
      <xdr:rowOff>0</xdr:rowOff>
    </xdr:from>
    <xdr:to>
      <xdr:col>7</xdr:col>
      <xdr:colOff>76200</xdr:colOff>
      <xdr:row>393</xdr:row>
      <xdr:rowOff>67035</xdr:rowOff>
    </xdr:to>
    <xdr:sp macro="" textlink="">
      <xdr:nvSpPr>
        <xdr:cNvPr id="4426" name="Text Box 62"/>
        <xdr:cNvSpPr txBox="1"/>
      </xdr:nvSpPr>
      <xdr:spPr>
        <a:xfrm>
          <a:off x="3171825" y="167678100"/>
          <a:ext cx="76200" cy="67035"/>
        </a:xfrm>
        <a:prstGeom prst="rect">
          <a:avLst/>
        </a:prstGeom>
        <a:noFill/>
        <a:ln w="9525">
          <a:noFill/>
        </a:ln>
      </xdr:spPr>
    </xdr:sp>
    <xdr:clientData/>
  </xdr:twoCellAnchor>
  <xdr:twoCellAnchor editAs="oneCell">
    <xdr:from>
      <xdr:col>7</xdr:col>
      <xdr:colOff>0</xdr:colOff>
      <xdr:row>393</xdr:row>
      <xdr:rowOff>0</xdr:rowOff>
    </xdr:from>
    <xdr:to>
      <xdr:col>7</xdr:col>
      <xdr:colOff>76200</xdr:colOff>
      <xdr:row>393</xdr:row>
      <xdr:rowOff>67035</xdr:rowOff>
    </xdr:to>
    <xdr:sp macro="" textlink="">
      <xdr:nvSpPr>
        <xdr:cNvPr id="4427" name="Text Box 63"/>
        <xdr:cNvSpPr txBox="1"/>
      </xdr:nvSpPr>
      <xdr:spPr>
        <a:xfrm>
          <a:off x="3171825" y="167678100"/>
          <a:ext cx="76200" cy="67035"/>
        </a:xfrm>
        <a:prstGeom prst="rect">
          <a:avLst/>
        </a:prstGeom>
        <a:noFill/>
        <a:ln w="9525">
          <a:noFill/>
        </a:ln>
      </xdr:spPr>
    </xdr:sp>
    <xdr:clientData/>
  </xdr:twoCellAnchor>
  <xdr:twoCellAnchor editAs="oneCell">
    <xdr:from>
      <xdr:col>7</xdr:col>
      <xdr:colOff>0</xdr:colOff>
      <xdr:row>393</xdr:row>
      <xdr:rowOff>0</xdr:rowOff>
    </xdr:from>
    <xdr:to>
      <xdr:col>7</xdr:col>
      <xdr:colOff>76200</xdr:colOff>
      <xdr:row>393</xdr:row>
      <xdr:rowOff>67035</xdr:rowOff>
    </xdr:to>
    <xdr:sp macro="" textlink="">
      <xdr:nvSpPr>
        <xdr:cNvPr id="4428" name="Text Box 64"/>
        <xdr:cNvSpPr txBox="1"/>
      </xdr:nvSpPr>
      <xdr:spPr>
        <a:xfrm>
          <a:off x="3171825" y="167678100"/>
          <a:ext cx="76200" cy="67035"/>
        </a:xfrm>
        <a:prstGeom prst="rect">
          <a:avLst/>
        </a:prstGeom>
        <a:noFill/>
        <a:ln w="9525">
          <a:noFill/>
        </a:ln>
      </xdr:spPr>
    </xdr:sp>
    <xdr:clientData/>
  </xdr:twoCellAnchor>
  <xdr:twoCellAnchor editAs="oneCell">
    <xdr:from>
      <xdr:col>7</xdr:col>
      <xdr:colOff>0</xdr:colOff>
      <xdr:row>393</xdr:row>
      <xdr:rowOff>0</xdr:rowOff>
    </xdr:from>
    <xdr:to>
      <xdr:col>7</xdr:col>
      <xdr:colOff>76200</xdr:colOff>
      <xdr:row>393</xdr:row>
      <xdr:rowOff>67035</xdr:rowOff>
    </xdr:to>
    <xdr:sp macro="" textlink="">
      <xdr:nvSpPr>
        <xdr:cNvPr id="4429" name="Text Box 65"/>
        <xdr:cNvSpPr txBox="1"/>
      </xdr:nvSpPr>
      <xdr:spPr>
        <a:xfrm>
          <a:off x="3171825" y="167678100"/>
          <a:ext cx="76200" cy="67035"/>
        </a:xfrm>
        <a:prstGeom prst="rect">
          <a:avLst/>
        </a:prstGeom>
        <a:noFill/>
        <a:ln w="9525">
          <a:noFill/>
        </a:ln>
      </xdr:spPr>
    </xdr:sp>
    <xdr:clientData/>
  </xdr:twoCellAnchor>
  <xdr:twoCellAnchor editAs="oneCell">
    <xdr:from>
      <xdr:col>7</xdr:col>
      <xdr:colOff>0</xdr:colOff>
      <xdr:row>393</xdr:row>
      <xdr:rowOff>0</xdr:rowOff>
    </xdr:from>
    <xdr:to>
      <xdr:col>7</xdr:col>
      <xdr:colOff>76200</xdr:colOff>
      <xdr:row>393</xdr:row>
      <xdr:rowOff>67035</xdr:rowOff>
    </xdr:to>
    <xdr:sp macro="" textlink="">
      <xdr:nvSpPr>
        <xdr:cNvPr id="4430" name="Text Box 66"/>
        <xdr:cNvSpPr txBox="1"/>
      </xdr:nvSpPr>
      <xdr:spPr>
        <a:xfrm>
          <a:off x="3171825" y="167678100"/>
          <a:ext cx="76200" cy="67035"/>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43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432" name="Text Box 66"/>
        <xdr:cNvSpPr txBox="1"/>
      </xdr:nvSpPr>
      <xdr:spPr>
        <a:xfrm>
          <a:off x="12344400" y="167678100"/>
          <a:ext cx="686435" cy="67162"/>
        </a:xfrm>
        <a:prstGeom prst="rect">
          <a:avLst/>
        </a:prstGeom>
        <a:noFill/>
        <a:ln w="9525">
          <a:noFill/>
        </a:ln>
      </xdr:spPr>
    </xdr:sp>
    <xdr:clientData/>
  </xdr:twoCellAnchor>
  <xdr:twoCellAnchor editAs="oneCell">
    <xdr:from>
      <xdr:col>4</xdr:col>
      <xdr:colOff>0</xdr:colOff>
      <xdr:row>393</xdr:row>
      <xdr:rowOff>0</xdr:rowOff>
    </xdr:from>
    <xdr:to>
      <xdr:col>4</xdr:col>
      <xdr:colOff>76835</xdr:colOff>
      <xdr:row>393</xdr:row>
      <xdr:rowOff>67035</xdr:rowOff>
    </xdr:to>
    <xdr:sp macro="" textlink="">
      <xdr:nvSpPr>
        <xdr:cNvPr id="4433" name="Text Box 19"/>
        <xdr:cNvSpPr txBox="1"/>
      </xdr:nvSpPr>
      <xdr:spPr>
        <a:xfrm>
          <a:off x="1447800" y="167678100"/>
          <a:ext cx="76835" cy="67035"/>
        </a:xfrm>
        <a:prstGeom prst="rect">
          <a:avLst/>
        </a:prstGeom>
        <a:noFill/>
        <a:ln w="9525">
          <a:noFill/>
        </a:ln>
      </xdr:spPr>
    </xdr:sp>
    <xdr:clientData/>
  </xdr:twoCellAnchor>
  <xdr:twoCellAnchor editAs="oneCell">
    <xdr:from>
      <xdr:col>4</xdr:col>
      <xdr:colOff>0</xdr:colOff>
      <xdr:row>393</xdr:row>
      <xdr:rowOff>0</xdr:rowOff>
    </xdr:from>
    <xdr:to>
      <xdr:col>4</xdr:col>
      <xdr:colOff>76835</xdr:colOff>
      <xdr:row>393</xdr:row>
      <xdr:rowOff>67035</xdr:rowOff>
    </xdr:to>
    <xdr:sp macro="" textlink="">
      <xdr:nvSpPr>
        <xdr:cNvPr id="4434" name="Text Box 20"/>
        <xdr:cNvSpPr txBox="1"/>
      </xdr:nvSpPr>
      <xdr:spPr>
        <a:xfrm>
          <a:off x="1447800" y="167678100"/>
          <a:ext cx="76835" cy="67035"/>
        </a:xfrm>
        <a:prstGeom prst="rect">
          <a:avLst/>
        </a:prstGeom>
        <a:noFill/>
        <a:ln w="9525">
          <a:noFill/>
        </a:ln>
      </xdr:spPr>
    </xdr:sp>
    <xdr:clientData/>
  </xdr:twoCellAnchor>
  <xdr:twoCellAnchor editAs="oneCell">
    <xdr:from>
      <xdr:col>4</xdr:col>
      <xdr:colOff>0</xdr:colOff>
      <xdr:row>393</xdr:row>
      <xdr:rowOff>0</xdr:rowOff>
    </xdr:from>
    <xdr:to>
      <xdr:col>4</xdr:col>
      <xdr:colOff>76835</xdr:colOff>
      <xdr:row>393</xdr:row>
      <xdr:rowOff>67035</xdr:rowOff>
    </xdr:to>
    <xdr:sp macro="" textlink="">
      <xdr:nvSpPr>
        <xdr:cNvPr id="4435" name="Text Box 21"/>
        <xdr:cNvSpPr txBox="1"/>
      </xdr:nvSpPr>
      <xdr:spPr>
        <a:xfrm>
          <a:off x="1447800" y="167678100"/>
          <a:ext cx="76835" cy="67035"/>
        </a:xfrm>
        <a:prstGeom prst="rect">
          <a:avLst/>
        </a:prstGeom>
        <a:noFill/>
        <a:ln w="9525">
          <a:noFill/>
        </a:ln>
      </xdr:spPr>
    </xdr:sp>
    <xdr:clientData/>
  </xdr:twoCellAnchor>
  <xdr:twoCellAnchor editAs="oneCell">
    <xdr:from>
      <xdr:col>4</xdr:col>
      <xdr:colOff>0</xdr:colOff>
      <xdr:row>393</xdr:row>
      <xdr:rowOff>0</xdr:rowOff>
    </xdr:from>
    <xdr:to>
      <xdr:col>4</xdr:col>
      <xdr:colOff>76835</xdr:colOff>
      <xdr:row>393</xdr:row>
      <xdr:rowOff>67035</xdr:rowOff>
    </xdr:to>
    <xdr:sp macro="" textlink="">
      <xdr:nvSpPr>
        <xdr:cNvPr id="4436" name="Text Box 22"/>
        <xdr:cNvSpPr txBox="1"/>
      </xdr:nvSpPr>
      <xdr:spPr>
        <a:xfrm>
          <a:off x="1447800" y="167678100"/>
          <a:ext cx="76835" cy="67035"/>
        </a:xfrm>
        <a:prstGeom prst="rect">
          <a:avLst/>
        </a:prstGeom>
        <a:noFill/>
        <a:ln w="9525">
          <a:noFill/>
        </a:ln>
      </xdr:spPr>
    </xdr:sp>
    <xdr:clientData/>
  </xdr:twoCellAnchor>
  <xdr:twoCellAnchor editAs="oneCell">
    <xdr:from>
      <xdr:col>4</xdr:col>
      <xdr:colOff>0</xdr:colOff>
      <xdr:row>393</xdr:row>
      <xdr:rowOff>0</xdr:rowOff>
    </xdr:from>
    <xdr:to>
      <xdr:col>4</xdr:col>
      <xdr:colOff>76835</xdr:colOff>
      <xdr:row>393</xdr:row>
      <xdr:rowOff>67035</xdr:rowOff>
    </xdr:to>
    <xdr:sp macro="" textlink="">
      <xdr:nvSpPr>
        <xdr:cNvPr id="4437" name="Text Box 23"/>
        <xdr:cNvSpPr txBox="1"/>
      </xdr:nvSpPr>
      <xdr:spPr>
        <a:xfrm>
          <a:off x="1447800" y="167678100"/>
          <a:ext cx="76835" cy="67035"/>
        </a:xfrm>
        <a:prstGeom prst="rect">
          <a:avLst/>
        </a:prstGeom>
        <a:noFill/>
        <a:ln w="9525">
          <a:noFill/>
        </a:ln>
      </xdr:spPr>
    </xdr:sp>
    <xdr:clientData/>
  </xdr:twoCellAnchor>
  <xdr:twoCellAnchor editAs="oneCell">
    <xdr:from>
      <xdr:col>4</xdr:col>
      <xdr:colOff>0</xdr:colOff>
      <xdr:row>393</xdr:row>
      <xdr:rowOff>0</xdr:rowOff>
    </xdr:from>
    <xdr:to>
      <xdr:col>4</xdr:col>
      <xdr:colOff>76835</xdr:colOff>
      <xdr:row>393</xdr:row>
      <xdr:rowOff>67035</xdr:rowOff>
    </xdr:to>
    <xdr:sp macro="" textlink="">
      <xdr:nvSpPr>
        <xdr:cNvPr id="4438" name="Text Box 24"/>
        <xdr:cNvSpPr txBox="1"/>
      </xdr:nvSpPr>
      <xdr:spPr>
        <a:xfrm>
          <a:off x="1447800" y="167678100"/>
          <a:ext cx="76835" cy="67035"/>
        </a:xfrm>
        <a:prstGeom prst="rect">
          <a:avLst/>
        </a:prstGeom>
        <a:noFill/>
        <a:ln w="9525">
          <a:noFill/>
        </a:ln>
      </xdr:spPr>
    </xdr:sp>
    <xdr:clientData/>
  </xdr:twoCellAnchor>
  <xdr:twoCellAnchor editAs="oneCell">
    <xdr:from>
      <xdr:col>4</xdr:col>
      <xdr:colOff>0</xdr:colOff>
      <xdr:row>393</xdr:row>
      <xdr:rowOff>0</xdr:rowOff>
    </xdr:from>
    <xdr:to>
      <xdr:col>4</xdr:col>
      <xdr:colOff>76835</xdr:colOff>
      <xdr:row>393</xdr:row>
      <xdr:rowOff>67035</xdr:rowOff>
    </xdr:to>
    <xdr:sp macro="" textlink="">
      <xdr:nvSpPr>
        <xdr:cNvPr id="4439" name="Text Box 61"/>
        <xdr:cNvSpPr txBox="1"/>
      </xdr:nvSpPr>
      <xdr:spPr>
        <a:xfrm>
          <a:off x="1447800" y="167678100"/>
          <a:ext cx="76835" cy="67035"/>
        </a:xfrm>
        <a:prstGeom prst="rect">
          <a:avLst/>
        </a:prstGeom>
        <a:noFill/>
        <a:ln w="9525">
          <a:noFill/>
        </a:ln>
      </xdr:spPr>
    </xdr:sp>
    <xdr:clientData/>
  </xdr:twoCellAnchor>
  <xdr:twoCellAnchor editAs="oneCell">
    <xdr:from>
      <xdr:col>4</xdr:col>
      <xdr:colOff>0</xdr:colOff>
      <xdr:row>393</xdr:row>
      <xdr:rowOff>0</xdr:rowOff>
    </xdr:from>
    <xdr:to>
      <xdr:col>4</xdr:col>
      <xdr:colOff>76835</xdr:colOff>
      <xdr:row>393</xdr:row>
      <xdr:rowOff>67035</xdr:rowOff>
    </xdr:to>
    <xdr:sp macro="" textlink="">
      <xdr:nvSpPr>
        <xdr:cNvPr id="4440" name="Text Box 62"/>
        <xdr:cNvSpPr txBox="1"/>
      </xdr:nvSpPr>
      <xdr:spPr>
        <a:xfrm>
          <a:off x="1447800" y="167678100"/>
          <a:ext cx="76835" cy="67035"/>
        </a:xfrm>
        <a:prstGeom prst="rect">
          <a:avLst/>
        </a:prstGeom>
        <a:noFill/>
        <a:ln w="9525">
          <a:noFill/>
        </a:ln>
      </xdr:spPr>
    </xdr:sp>
    <xdr:clientData/>
  </xdr:twoCellAnchor>
  <xdr:twoCellAnchor editAs="oneCell">
    <xdr:from>
      <xdr:col>4</xdr:col>
      <xdr:colOff>0</xdr:colOff>
      <xdr:row>393</xdr:row>
      <xdr:rowOff>0</xdr:rowOff>
    </xdr:from>
    <xdr:to>
      <xdr:col>4</xdr:col>
      <xdr:colOff>76835</xdr:colOff>
      <xdr:row>393</xdr:row>
      <xdr:rowOff>67035</xdr:rowOff>
    </xdr:to>
    <xdr:sp macro="" textlink="">
      <xdr:nvSpPr>
        <xdr:cNvPr id="4441" name="Text Box 63"/>
        <xdr:cNvSpPr txBox="1"/>
      </xdr:nvSpPr>
      <xdr:spPr>
        <a:xfrm>
          <a:off x="1447800" y="167678100"/>
          <a:ext cx="76835" cy="67035"/>
        </a:xfrm>
        <a:prstGeom prst="rect">
          <a:avLst/>
        </a:prstGeom>
        <a:noFill/>
        <a:ln w="9525">
          <a:noFill/>
        </a:ln>
      </xdr:spPr>
    </xdr:sp>
    <xdr:clientData/>
  </xdr:twoCellAnchor>
  <xdr:twoCellAnchor editAs="oneCell">
    <xdr:from>
      <xdr:col>4</xdr:col>
      <xdr:colOff>0</xdr:colOff>
      <xdr:row>393</xdr:row>
      <xdr:rowOff>0</xdr:rowOff>
    </xdr:from>
    <xdr:to>
      <xdr:col>4</xdr:col>
      <xdr:colOff>76835</xdr:colOff>
      <xdr:row>393</xdr:row>
      <xdr:rowOff>67035</xdr:rowOff>
    </xdr:to>
    <xdr:sp macro="" textlink="">
      <xdr:nvSpPr>
        <xdr:cNvPr id="4442" name="Text Box 64"/>
        <xdr:cNvSpPr txBox="1"/>
      </xdr:nvSpPr>
      <xdr:spPr>
        <a:xfrm>
          <a:off x="1447800" y="167678100"/>
          <a:ext cx="76835" cy="67035"/>
        </a:xfrm>
        <a:prstGeom prst="rect">
          <a:avLst/>
        </a:prstGeom>
        <a:noFill/>
        <a:ln w="9525">
          <a:noFill/>
        </a:ln>
      </xdr:spPr>
    </xdr:sp>
    <xdr:clientData/>
  </xdr:twoCellAnchor>
  <xdr:twoCellAnchor editAs="oneCell">
    <xdr:from>
      <xdr:col>4</xdr:col>
      <xdr:colOff>0</xdr:colOff>
      <xdr:row>393</xdr:row>
      <xdr:rowOff>0</xdr:rowOff>
    </xdr:from>
    <xdr:to>
      <xdr:col>4</xdr:col>
      <xdr:colOff>76835</xdr:colOff>
      <xdr:row>393</xdr:row>
      <xdr:rowOff>67035</xdr:rowOff>
    </xdr:to>
    <xdr:sp macro="" textlink="">
      <xdr:nvSpPr>
        <xdr:cNvPr id="4443" name="Text Box 65"/>
        <xdr:cNvSpPr txBox="1"/>
      </xdr:nvSpPr>
      <xdr:spPr>
        <a:xfrm>
          <a:off x="1447800" y="167678100"/>
          <a:ext cx="76835" cy="67035"/>
        </a:xfrm>
        <a:prstGeom prst="rect">
          <a:avLst/>
        </a:prstGeom>
        <a:noFill/>
        <a:ln w="9525">
          <a:noFill/>
        </a:ln>
      </xdr:spPr>
    </xdr:sp>
    <xdr:clientData/>
  </xdr:twoCellAnchor>
  <xdr:twoCellAnchor editAs="oneCell">
    <xdr:from>
      <xdr:col>7</xdr:col>
      <xdr:colOff>0</xdr:colOff>
      <xdr:row>393</xdr:row>
      <xdr:rowOff>0</xdr:rowOff>
    </xdr:from>
    <xdr:to>
      <xdr:col>7</xdr:col>
      <xdr:colOff>76200</xdr:colOff>
      <xdr:row>393</xdr:row>
      <xdr:rowOff>67035</xdr:rowOff>
    </xdr:to>
    <xdr:sp macro="" textlink="">
      <xdr:nvSpPr>
        <xdr:cNvPr id="4444" name="Text Box 19"/>
        <xdr:cNvSpPr txBox="1"/>
      </xdr:nvSpPr>
      <xdr:spPr>
        <a:xfrm>
          <a:off x="3171825" y="167678100"/>
          <a:ext cx="76200" cy="67035"/>
        </a:xfrm>
        <a:prstGeom prst="rect">
          <a:avLst/>
        </a:prstGeom>
        <a:noFill/>
        <a:ln w="9525">
          <a:noFill/>
        </a:ln>
      </xdr:spPr>
    </xdr:sp>
    <xdr:clientData/>
  </xdr:twoCellAnchor>
  <xdr:twoCellAnchor editAs="oneCell">
    <xdr:from>
      <xdr:col>7</xdr:col>
      <xdr:colOff>0</xdr:colOff>
      <xdr:row>393</xdr:row>
      <xdr:rowOff>0</xdr:rowOff>
    </xdr:from>
    <xdr:to>
      <xdr:col>7</xdr:col>
      <xdr:colOff>76200</xdr:colOff>
      <xdr:row>393</xdr:row>
      <xdr:rowOff>67035</xdr:rowOff>
    </xdr:to>
    <xdr:sp macro="" textlink="">
      <xdr:nvSpPr>
        <xdr:cNvPr id="4445" name="Text Box 20"/>
        <xdr:cNvSpPr txBox="1"/>
      </xdr:nvSpPr>
      <xdr:spPr>
        <a:xfrm>
          <a:off x="3171825" y="167678100"/>
          <a:ext cx="76200" cy="67035"/>
        </a:xfrm>
        <a:prstGeom prst="rect">
          <a:avLst/>
        </a:prstGeom>
        <a:noFill/>
        <a:ln w="9525">
          <a:noFill/>
        </a:ln>
      </xdr:spPr>
    </xdr:sp>
    <xdr:clientData/>
  </xdr:twoCellAnchor>
  <xdr:twoCellAnchor editAs="oneCell">
    <xdr:from>
      <xdr:col>7</xdr:col>
      <xdr:colOff>0</xdr:colOff>
      <xdr:row>393</xdr:row>
      <xdr:rowOff>0</xdr:rowOff>
    </xdr:from>
    <xdr:to>
      <xdr:col>7</xdr:col>
      <xdr:colOff>76200</xdr:colOff>
      <xdr:row>393</xdr:row>
      <xdr:rowOff>67035</xdr:rowOff>
    </xdr:to>
    <xdr:sp macro="" textlink="">
      <xdr:nvSpPr>
        <xdr:cNvPr id="4446" name="Text Box 21"/>
        <xdr:cNvSpPr txBox="1"/>
      </xdr:nvSpPr>
      <xdr:spPr>
        <a:xfrm>
          <a:off x="3171825" y="167678100"/>
          <a:ext cx="76200" cy="67035"/>
        </a:xfrm>
        <a:prstGeom prst="rect">
          <a:avLst/>
        </a:prstGeom>
        <a:noFill/>
        <a:ln w="9525">
          <a:noFill/>
        </a:ln>
      </xdr:spPr>
    </xdr:sp>
    <xdr:clientData/>
  </xdr:twoCellAnchor>
  <xdr:twoCellAnchor editAs="oneCell">
    <xdr:from>
      <xdr:col>7</xdr:col>
      <xdr:colOff>0</xdr:colOff>
      <xdr:row>393</xdr:row>
      <xdr:rowOff>0</xdr:rowOff>
    </xdr:from>
    <xdr:to>
      <xdr:col>7</xdr:col>
      <xdr:colOff>76200</xdr:colOff>
      <xdr:row>393</xdr:row>
      <xdr:rowOff>67035</xdr:rowOff>
    </xdr:to>
    <xdr:sp macro="" textlink="">
      <xdr:nvSpPr>
        <xdr:cNvPr id="4447" name="Text Box 22"/>
        <xdr:cNvSpPr txBox="1"/>
      </xdr:nvSpPr>
      <xdr:spPr>
        <a:xfrm>
          <a:off x="3171825" y="167678100"/>
          <a:ext cx="76200" cy="67035"/>
        </a:xfrm>
        <a:prstGeom prst="rect">
          <a:avLst/>
        </a:prstGeom>
        <a:noFill/>
        <a:ln w="9525">
          <a:noFill/>
        </a:ln>
      </xdr:spPr>
    </xdr:sp>
    <xdr:clientData/>
  </xdr:twoCellAnchor>
  <xdr:twoCellAnchor editAs="oneCell">
    <xdr:from>
      <xdr:col>7</xdr:col>
      <xdr:colOff>0</xdr:colOff>
      <xdr:row>393</xdr:row>
      <xdr:rowOff>0</xdr:rowOff>
    </xdr:from>
    <xdr:to>
      <xdr:col>7</xdr:col>
      <xdr:colOff>76200</xdr:colOff>
      <xdr:row>393</xdr:row>
      <xdr:rowOff>67035</xdr:rowOff>
    </xdr:to>
    <xdr:sp macro="" textlink="">
      <xdr:nvSpPr>
        <xdr:cNvPr id="4448" name="Text Box 23"/>
        <xdr:cNvSpPr txBox="1"/>
      </xdr:nvSpPr>
      <xdr:spPr>
        <a:xfrm>
          <a:off x="3171825" y="167678100"/>
          <a:ext cx="76200" cy="67035"/>
        </a:xfrm>
        <a:prstGeom prst="rect">
          <a:avLst/>
        </a:prstGeom>
        <a:noFill/>
        <a:ln w="9525">
          <a:noFill/>
        </a:ln>
      </xdr:spPr>
    </xdr:sp>
    <xdr:clientData/>
  </xdr:twoCellAnchor>
  <xdr:twoCellAnchor editAs="oneCell">
    <xdr:from>
      <xdr:col>7</xdr:col>
      <xdr:colOff>0</xdr:colOff>
      <xdr:row>393</xdr:row>
      <xdr:rowOff>0</xdr:rowOff>
    </xdr:from>
    <xdr:to>
      <xdr:col>7</xdr:col>
      <xdr:colOff>76200</xdr:colOff>
      <xdr:row>393</xdr:row>
      <xdr:rowOff>67035</xdr:rowOff>
    </xdr:to>
    <xdr:sp macro="" textlink="">
      <xdr:nvSpPr>
        <xdr:cNvPr id="4449" name="Text Box 24"/>
        <xdr:cNvSpPr txBox="1"/>
      </xdr:nvSpPr>
      <xdr:spPr>
        <a:xfrm>
          <a:off x="3171825" y="167678100"/>
          <a:ext cx="76200" cy="67035"/>
        </a:xfrm>
        <a:prstGeom prst="rect">
          <a:avLst/>
        </a:prstGeom>
        <a:noFill/>
        <a:ln w="9525">
          <a:noFill/>
        </a:ln>
      </xdr:spPr>
    </xdr:sp>
    <xdr:clientData/>
  </xdr:twoCellAnchor>
  <xdr:twoCellAnchor editAs="oneCell">
    <xdr:from>
      <xdr:col>7</xdr:col>
      <xdr:colOff>0</xdr:colOff>
      <xdr:row>393</xdr:row>
      <xdr:rowOff>0</xdr:rowOff>
    </xdr:from>
    <xdr:to>
      <xdr:col>7</xdr:col>
      <xdr:colOff>76200</xdr:colOff>
      <xdr:row>393</xdr:row>
      <xdr:rowOff>67035</xdr:rowOff>
    </xdr:to>
    <xdr:sp macro="" textlink="">
      <xdr:nvSpPr>
        <xdr:cNvPr id="4450" name="Text Box 61"/>
        <xdr:cNvSpPr txBox="1"/>
      </xdr:nvSpPr>
      <xdr:spPr>
        <a:xfrm>
          <a:off x="3171825" y="167678100"/>
          <a:ext cx="76200" cy="67035"/>
        </a:xfrm>
        <a:prstGeom prst="rect">
          <a:avLst/>
        </a:prstGeom>
        <a:noFill/>
        <a:ln w="9525">
          <a:noFill/>
        </a:ln>
      </xdr:spPr>
    </xdr:sp>
    <xdr:clientData/>
  </xdr:twoCellAnchor>
  <xdr:twoCellAnchor editAs="oneCell">
    <xdr:from>
      <xdr:col>7</xdr:col>
      <xdr:colOff>0</xdr:colOff>
      <xdr:row>393</xdr:row>
      <xdr:rowOff>0</xdr:rowOff>
    </xdr:from>
    <xdr:to>
      <xdr:col>7</xdr:col>
      <xdr:colOff>76200</xdr:colOff>
      <xdr:row>393</xdr:row>
      <xdr:rowOff>67035</xdr:rowOff>
    </xdr:to>
    <xdr:sp macro="" textlink="">
      <xdr:nvSpPr>
        <xdr:cNvPr id="4451" name="Text Box 62"/>
        <xdr:cNvSpPr txBox="1"/>
      </xdr:nvSpPr>
      <xdr:spPr>
        <a:xfrm>
          <a:off x="3171825" y="167678100"/>
          <a:ext cx="76200" cy="67035"/>
        </a:xfrm>
        <a:prstGeom prst="rect">
          <a:avLst/>
        </a:prstGeom>
        <a:noFill/>
        <a:ln w="9525">
          <a:noFill/>
        </a:ln>
      </xdr:spPr>
    </xdr:sp>
    <xdr:clientData/>
  </xdr:twoCellAnchor>
  <xdr:twoCellAnchor editAs="oneCell">
    <xdr:from>
      <xdr:col>7</xdr:col>
      <xdr:colOff>0</xdr:colOff>
      <xdr:row>393</xdr:row>
      <xdr:rowOff>0</xdr:rowOff>
    </xdr:from>
    <xdr:to>
      <xdr:col>7</xdr:col>
      <xdr:colOff>76200</xdr:colOff>
      <xdr:row>393</xdr:row>
      <xdr:rowOff>67035</xdr:rowOff>
    </xdr:to>
    <xdr:sp macro="" textlink="">
      <xdr:nvSpPr>
        <xdr:cNvPr id="4452" name="Text Box 63"/>
        <xdr:cNvSpPr txBox="1"/>
      </xdr:nvSpPr>
      <xdr:spPr>
        <a:xfrm>
          <a:off x="3171825" y="167678100"/>
          <a:ext cx="76200" cy="67035"/>
        </a:xfrm>
        <a:prstGeom prst="rect">
          <a:avLst/>
        </a:prstGeom>
        <a:noFill/>
        <a:ln w="9525">
          <a:noFill/>
        </a:ln>
      </xdr:spPr>
    </xdr:sp>
    <xdr:clientData/>
  </xdr:twoCellAnchor>
  <xdr:twoCellAnchor editAs="oneCell">
    <xdr:from>
      <xdr:col>7</xdr:col>
      <xdr:colOff>0</xdr:colOff>
      <xdr:row>393</xdr:row>
      <xdr:rowOff>0</xdr:rowOff>
    </xdr:from>
    <xdr:to>
      <xdr:col>7</xdr:col>
      <xdr:colOff>76200</xdr:colOff>
      <xdr:row>393</xdr:row>
      <xdr:rowOff>67035</xdr:rowOff>
    </xdr:to>
    <xdr:sp macro="" textlink="">
      <xdr:nvSpPr>
        <xdr:cNvPr id="4453" name="Text Box 64"/>
        <xdr:cNvSpPr txBox="1"/>
      </xdr:nvSpPr>
      <xdr:spPr>
        <a:xfrm>
          <a:off x="3171825" y="167678100"/>
          <a:ext cx="76200" cy="67035"/>
        </a:xfrm>
        <a:prstGeom prst="rect">
          <a:avLst/>
        </a:prstGeom>
        <a:noFill/>
        <a:ln w="9525">
          <a:noFill/>
        </a:ln>
      </xdr:spPr>
    </xdr:sp>
    <xdr:clientData/>
  </xdr:twoCellAnchor>
  <xdr:twoCellAnchor editAs="oneCell">
    <xdr:from>
      <xdr:col>7</xdr:col>
      <xdr:colOff>0</xdr:colOff>
      <xdr:row>393</xdr:row>
      <xdr:rowOff>0</xdr:rowOff>
    </xdr:from>
    <xdr:to>
      <xdr:col>7</xdr:col>
      <xdr:colOff>76200</xdr:colOff>
      <xdr:row>393</xdr:row>
      <xdr:rowOff>67035</xdr:rowOff>
    </xdr:to>
    <xdr:sp macro="" textlink="">
      <xdr:nvSpPr>
        <xdr:cNvPr id="4454" name="Text Box 65"/>
        <xdr:cNvSpPr txBox="1"/>
      </xdr:nvSpPr>
      <xdr:spPr>
        <a:xfrm>
          <a:off x="3171825" y="167678100"/>
          <a:ext cx="76200" cy="67035"/>
        </a:xfrm>
        <a:prstGeom prst="rect">
          <a:avLst/>
        </a:prstGeom>
        <a:noFill/>
        <a:ln w="9525">
          <a:noFill/>
        </a:ln>
      </xdr:spPr>
    </xdr:sp>
    <xdr:clientData/>
  </xdr:twoCellAnchor>
  <xdr:twoCellAnchor editAs="oneCell">
    <xdr:from>
      <xdr:col>7</xdr:col>
      <xdr:colOff>0</xdr:colOff>
      <xdr:row>393</xdr:row>
      <xdr:rowOff>0</xdr:rowOff>
    </xdr:from>
    <xdr:to>
      <xdr:col>7</xdr:col>
      <xdr:colOff>76200</xdr:colOff>
      <xdr:row>393</xdr:row>
      <xdr:rowOff>67035</xdr:rowOff>
    </xdr:to>
    <xdr:sp macro="" textlink="">
      <xdr:nvSpPr>
        <xdr:cNvPr id="4455" name="Text Box 66"/>
        <xdr:cNvSpPr txBox="1"/>
      </xdr:nvSpPr>
      <xdr:spPr>
        <a:xfrm>
          <a:off x="3171825" y="167678100"/>
          <a:ext cx="76200" cy="67035"/>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45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45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45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45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46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46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46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46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46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46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46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46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46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46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47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47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47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47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47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47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47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47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47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47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48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48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48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48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48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48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48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48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48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48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49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49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49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49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49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49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49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49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49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49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0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0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0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0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0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0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0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0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0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0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1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1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1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1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1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1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1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1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1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1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2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2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2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2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2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2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2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2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2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2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3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3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3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3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3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3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3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3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3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3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4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4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4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4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4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4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4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4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4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4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5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5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5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5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5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5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5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5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5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5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6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6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6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6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6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6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6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6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6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6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7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7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7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7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7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7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7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7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7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7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8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8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8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8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8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8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8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8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8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8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9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9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9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9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9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9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9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9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9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59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0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0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0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0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0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0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0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0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0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0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1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1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1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1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1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1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1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1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1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1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2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2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2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2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2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2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2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2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2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2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3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3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3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3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3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3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3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3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3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3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4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4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4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4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4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4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4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4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4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4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5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5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5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5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5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5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5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5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5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5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6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6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6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6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6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6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6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6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6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6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7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7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7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7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7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7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7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7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7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7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8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8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8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8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8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8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8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8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8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8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9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9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9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9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9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9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9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9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9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69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0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0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0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0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0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0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0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0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0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0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1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1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1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1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1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1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1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1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1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1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2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2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2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2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2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2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2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2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2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2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3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3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3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3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3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3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3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3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3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3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4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4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4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4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4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4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4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4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4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4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5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5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5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5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5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5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5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5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5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5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6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6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6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6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6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6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6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6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6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6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7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7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7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7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7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7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7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7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7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7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8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8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8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8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8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8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8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8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8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8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9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9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9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9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9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9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9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9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9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79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0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0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0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0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0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0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0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0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0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0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1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1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1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1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1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1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1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1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1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1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2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2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2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2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2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2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2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2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2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2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3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3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3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3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3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3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3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3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3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3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4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4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4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4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4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4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4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4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4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4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5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5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5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5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5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5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5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5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5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5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6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6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6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6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6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6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6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6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6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6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7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7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7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7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7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7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7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7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7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7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8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8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8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8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8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8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8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8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8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8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9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9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9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9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9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9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9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9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9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89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0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0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0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0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0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0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0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0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0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0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1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1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1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1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1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1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1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1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1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1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2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2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2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2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2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2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2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2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2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2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3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3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3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3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3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3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3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3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3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3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4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4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4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4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4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4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4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4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4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4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5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5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5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5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5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5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5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5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5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5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6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6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6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6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6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6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6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6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6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6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7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7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7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7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7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7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7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7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7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7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8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8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8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8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8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8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8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8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8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8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9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9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9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9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9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9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9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9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9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499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0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0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0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0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0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0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0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0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0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0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1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1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1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1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1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1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1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1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1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1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2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2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2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2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2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2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2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2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2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2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3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3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3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3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3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3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3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3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3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3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4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4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4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4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4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4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4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4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4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4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5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5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5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5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5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5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5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5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5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5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6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6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6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6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6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6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6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6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6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6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7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7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7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7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7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7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7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7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7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79"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80"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81"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82"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83"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84"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85"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86"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87"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88" name="Text Box 66"/>
        <xdr:cNvSpPr txBox="1"/>
      </xdr:nvSpPr>
      <xdr:spPr>
        <a:xfrm>
          <a:off x="12344400" y="167678100"/>
          <a:ext cx="686435" cy="67162"/>
        </a:xfrm>
        <a:prstGeom prst="rect">
          <a:avLst/>
        </a:prstGeom>
        <a:noFill/>
        <a:ln w="9525">
          <a:noFill/>
        </a:ln>
      </xdr:spPr>
    </xdr:sp>
    <xdr:clientData/>
  </xdr:twoCellAnchor>
  <xdr:twoCellAnchor editAs="oneCell">
    <xdr:from>
      <xdr:col>34</xdr:col>
      <xdr:colOff>0</xdr:colOff>
      <xdr:row>393</xdr:row>
      <xdr:rowOff>0</xdr:rowOff>
    </xdr:from>
    <xdr:to>
      <xdr:col>34</xdr:col>
      <xdr:colOff>686435</xdr:colOff>
      <xdr:row>393</xdr:row>
      <xdr:rowOff>67162</xdr:rowOff>
    </xdr:to>
    <xdr:sp macro="" textlink="">
      <xdr:nvSpPr>
        <xdr:cNvPr id="5089" name="Text Box 66"/>
        <xdr:cNvSpPr txBox="1"/>
      </xdr:nvSpPr>
      <xdr:spPr>
        <a:xfrm>
          <a:off x="12344400" y="167678100"/>
          <a:ext cx="686435" cy="67162"/>
        </a:xfrm>
        <a:prstGeom prst="rect">
          <a:avLst/>
        </a:prstGeom>
        <a:noFill/>
        <a:ln w="9525">
          <a:noFill/>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XFD457"/>
  <sheetViews>
    <sheetView topLeftCell="A31" workbookViewId="0">
      <selection activeCell="A6" sqref="A6:F6"/>
    </sheetView>
  </sheetViews>
  <sheetFormatPr defaultColWidth="9" defaultRowHeight="14.25"/>
  <cols>
    <col min="1" max="1" width="3.625" style="405" customWidth="1"/>
    <col min="2" max="2" width="4.125" style="405" customWidth="1"/>
    <col min="3" max="3" width="6.125" style="405" customWidth="1"/>
    <col min="4" max="4" width="5.125" style="405" customWidth="1"/>
    <col min="5" max="5" width="8.625" style="170" customWidth="1"/>
    <col min="6" max="6" width="8.875" style="170" customWidth="1"/>
    <col min="7" max="7" width="5.125" style="170" customWidth="1"/>
    <col min="8" max="8" width="8.625" style="170" customWidth="1"/>
    <col min="9" max="9" width="8.75" style="170" customWidth="1"/>
    <col min="10" max="11" width="11.25" style="170" hidden="1" customWidth="1"/>
    <col min="12" max="12" width="8.875" style="170" customWidth="1"/>
    <col min="13" max="13" width="3.375" style="263" hidden="1" customWidth="1"/>
    <col min="14" max="14" width="3.625" style="440" customWidth="1"/>
    <col min="15" max="15" width="5" style="170" customWidth="1"/>
    <col min="16" max="16" width="4.625" style="170" customWidth="1"/>
    <col min="17" max="17" width="4.875" style="170" customWidth="1"/>
    <col min="18" max="19" width="9" style="263" hidden="1" customWidth="1"/>
    <col min="20" max="20" width="5.125" style="170" customWidth="1"/>
    <col min="21" max="21" width="10" style="170" customWidth="1"/>
    <col min="22" max="22" width="4.625" style="170" customWidth="1"/>
    <col min="23" max="23" width="4" style="170" customWidth="1"/>
    <col min="24" max="24" width="6.5" style="170" customWidth="1"/>
    <col min="25" max="25" width="4.125" style="170" customWidth="1"/>
    <col min="26" max="26" width="8.125" style="170" customWidth="1"/>
    <col min="27" max="27" width="5" style="170" customWidth="1"/>
    <col min="28" max="28" width="8.375" style="263" hidden="1" customWidth="1"/>
    <col min="29" max="29" width="9.125" style="406" customWidth="1"/>
    <col min="30" max="30" width="5" style="170" customWidth="1"/>
    <col min="31" max="31" width="4.375" style="170" customWidth="1"/>
    <col min="32" max="32" width="5.5" style="170" customWidth="1"/>
    <col min="33" max="33" width="4.5" style="170" customWidth="1"/>
    <col min="34" max="34" width="9" style="263" hidden="1" customWidth="1"/>
    <col min="35" max="35" width="16.875" style="170" customWidth="1"/>
    <col min="36" max="52" width="9" style="263" hidden="1" customWidth="1"/>
    <col min="53" max="53" width="7.75" style="263" hidden="1" customWidth="1"/>
    <col min="54" max="54" width="8.875" style="263" hidden="1" customWidth="1"/>
    <col min="55" max="55" width="8.25" style="263" hidden="1" customWidth="1"/>
    <col min="56" max="56" width="23" style="263" hidden="1" customWidth="1"/>
    <col min="57" max="57" width="7.125" style="263" hidden="1" customWidth="1"/>
    <col min="58" max="58" width="9" style="263" hidden="1" customWidth="1"/>
    <col min="59" max="60" width="9" style="407" hidden="1" customWidth="1"/>
    <col min="61" max="71" width="9" style="263" hidden="1" customWidth="1"/>
    <col min="72" max="72" width="8.5" style="170" hidden="1" customWidth="1"/>
    <col min="73" max="73" width="6.875" style="408" hidden="1" customWidth="1"/>
    <col min="74" max="74" width="6.125" style="170" hidden="1" customWidth="1"/>
    <col min="75" max="77" width="6.25" style="170" hidden="1" customWidth="1"/>
    <col min="78" max="78" width="10.125" style="140" hidden="1" customWidth="1"/>
    <col min="79" max="79" width="8.375" style="170" hidden="1" customWidth="1"/>
    <col min="80" max="81" width="9" style="170" hidden="1" customWidth="1"/>
    <col min="82" max="159" width="9" style="170" customWidth="1"/>
    <col min="160" max="16384" width="9" style="170"/>
  </cols>
  <sheetData>
    <row r="1" spans="1:81" s="139" customFormat="1">
      <c r="A1" s="470" t="s">
        <v>2453</v>
      </c>
      <c r="B1" s="470"/>
      <c r="C1" s="470"/>
      <c r="M1" s="140"/>
      <c r="N1" s="154"/>
      <c r="R1" s="140"/>
      <c r="S1" s="140"/>
      <c r="AB1" s="140"/>
      <c r="AC1" s="141"/>
      <c r="AH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2"/>
      <c r="BH1" s="142"/>
      <c r="BI1" s="140"/>
      <c r="BJ1" s="140"/>
      <c r="BK1" s="140"/>
      <c r="BL1" s="140"/>
      <c r="BM1" s="140"/>
      <c r="BN1" s="140"/>
      <c r="BO1" s="140"/>
      <c r="BP1" s="140"/>
      <c r="BQ1" s="140"/>
      <c r="BR1" s="140"/>
      <c r="BS1" s="140"/>
      <c r="BZ1" s="140"/>
    </row>
    <row r="2" spans="1:81" s="155" customFormat="1" ht="22.5" customHeight="1">
      <c r="A2" s="472" t="s">
        <v>2315</v>
      </c>
      <c r="B2" s="472"/>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143"/>
      <c r="AK2" s="143"/>
      <c r="AL2" s="143"/>
      <c r="AM2" s="143"/>
      <c r="AN2" s="143"/>
      <c r="AO2" s="143"/>
      <c r="AP2" s="143"/>
      <c r="AQ2" s="143"/>
      <c r="AR2" s="143"/>
      <c r="AS2" s="143"/>
      <c r="AT2" s="143"/>
      <c r="AU2" s="143"/>
      <c r="AV2" s="143"/>
      <c r="AW2" s="143"/>
      <c r="AX2" s="143"/>
      <c r="AY2" s="143"/>
      <c r="AZ2" s="143"/>
      <c r="BA2" s="143"/>
      <c r="BB2" s="143"/>
      <c r="BC2" s="143"/>
      <c r="BD2" s="144"/>
      <c r="BE2" s="151"/>
      <c r="BF2" s="145"/>
      <c r="BG2" s="145"/>
      <c r="BH2" s="146"/>
      <c r="BI2" s="146"/>
      <c r="BJ2" s="146"/>
      <c r="BK2" s="147"/>
      <c r="BL2" s="147"/>
      <c r="BM2" s="147"/>
      <c r="BN2" s="147"/>
      <c r="BO2" s="147"/>
      <c r="BP2" s="147"/>
      <c r="BQ2" s="147"/>
      <c r="BR2" s="147"/>
      <c r="BS2" s="148"/>
      <c r="BZ2" s="142"/>
      <c r="CA2" s="149"/>
    </row>
    <row r="3" spans="1:81" s="155" customFormat="1" ht="28.5" customHeight="1">
      <c r="A3" s="473" t="s">
        <v>0</v>
      </c>
      <c r="B3" s="473" t="s">
        <v>741</v>
      </c>
      <c r="C3" s="473" t="s">
        <v>742</v>
      </c>
      <c r="D3" s="473" t="s">
        <v>743</v>
      </c>
      <c r="E3" s="473"/>
      <c r="F3" s="473"/>
      <c r="G3" s="473" t="s">
        <v>744</v>
      </c>
      <c r="H3" s="473"/>
      <c r="I3" s="473"/>
      <c r="J3" s="150"/>
      <c r="K3" s="150"/>
      <c r="L3" s="474" t="s">
        <v>745</v>
      </c>
      <c r="M3" s="475" t="s">
        <v>746</v>
      </c>
      <c r="N3" s="473" t="s">
        <v>747</v>
      </c>
      <c r="O3" s="473" t="s">
        <v>748</v>
      </c>
      <c r="P3" s="473" t="s">
        <v>749</v>
      </c>
      <c r="Q3" s="473" t="s">
        <v>750</v>
      </c>
      <c r="R3" s="473"/>
      <c r="S3" s="473"/>
      <c r="T3" s="473"/>
      <c r="U3" s="473"/>
      <c r="V3" s="473"/>
      <c r="W3" s="473"/>
      <c r="X3" s="473"/>
      <c r="Y3" s="473"/>
      <c r="Z3" s="473"/>
      <c r="AA3" s="473"/>
      <c r="AB3" s="481" t="s">
        <v>751</v>
      </c>
      <c r="AC3" s="482" t="s">
        <v>449</v>
      </c>
      <c r="AD3" s="473" t="s">
        <v>752</v>
      </c>
      <c r="AE3" s="473" t="s">
        <v>753</v>
      </c>
      <c r="AF3" s="473" t="s">
        <v>754</v>
      </c>
      <c r="AG3" s="473" t="s">
        <v>755</v>
      </c>
      <c r="AH3" s="475" t="s">
        <v>756</v>
      </c>
      <c r="AI3" s="476" t="s">
        <v>419</v>
      </c>
      <c r="AJ3" s="477" t="s">
        <v>757</v>
      </c>
      <c r="AK3" s="478" t="s">
        <v>758</v>
      </c>
      <c r="AL3" s="491" t="s">
        <v>759</v>
      </c>
      <c r="AM3" s="475" t="s">
        <v>760</v>
      </c>
      <c r="AN3" s="475" t="s">
        <v>761</v>
      </c>
      <c r="AO3" s="492" t="s">
        <v>762</v>
      </c>
      <c r="AP3" s="475" t="s">
        <v>763</v>
      </c>
      <c r="AQ3" s="475" t="s">
        <v>764</v>
      </c>
      <c r="AR3" s="475" t="s">
        <v>765</v>
      </c>
      <c r="AS3" s="475" t="s">
        <v>766</v>
      </c>
      <c r="AT3" s="475" t="s">
        <v>767</v>
      </c>
      <c r="AU3" s="475" t="s">
        <v>768</v>
      </c>
      <c r="AV3" s="475" t="s">
        <v>769</v>
      </c>
      <c r="AW3" s="475" t="s">
        <v>770</v>
      </c>
      <c r="AX3" s="473" t="s">
        <v>771</v>
      </c>
      <c r="AY3" s="473" t="s">
        <v>772</v>
      </c>
      <c r="AZ3" s="152" t="s">
        <v>773</v>
      </c>
      <c r="BA3" s="473" t="s">
        <v>746</v>
      </c>
      <c r="BB3" s="473"/>
      <c r="BC3" s="473"/>
      <c r="BD3" s="473" t="s">
        <v>774</v>
      </c>
      <c r="BE3" s="475" t="s">
        <v>775</v>
      </c>
      <c r="BF3" s="473" t="s">
        <v>776</v>
      </c>
      <c r="BG3" s="487" t="s">
        <v>777</v>
      </c>
      <c r="BH3" s="488" t="s">
        <v>778</v>
      </c>
      <c r="BI3" s="488" t="s">
        <v>779</v>
      </c>
      <c r="BJ3" s="488" t="s">
        <v>780</v>
      </c>
      <c r="BK3" s="485" t="s">
        <v>781</v>
      </c>
      <c r="BL3" s="485" t="s">
        <v>782</v>
      </c>
      <c r="BM3" s="485" t="s">
        <v>783</v>
      </c>
      <c r="BN3" s="485" t="s">
        <v>784</v>
      </c>
      <c r="BO3" s="485" t="s">
        <v>785</v>
      </c>
      <c r="BP3" s="485" t="s">
        <v>786</v>
      </c>
      <c r="BQ3" s="486" t="s">
        <v>787</v>
      </c>
      <c r="BR3" s="485" t="s">
        <v>788</v>
      </c>
      <c r="BS3" s="148"/>
      <c r="BU3" s="489" t="s">
        <v>789</v>
      </c>
      <c r="BV3" s="489"/>
      <c r="BW3" s="489"/>
      <c r="BX3" s="154"/>
      <c r="BY3" s="154"/>
      <c r="BZ3" s="142"/>
      <c r="CA3" s="489" t="s">
        <v>790</v>
      </c>
      <c r="CB3" s="490" t="s">
        <v>791</v>
      </c>
      <c r="CC3" s="483" t="s">
        <v>792</v>
      </c>
    </row>
    <row r="4" spans="1:81" s="155" customFormat="1" ht="14.25" customHeight="1">
      <c r="A4" s="473"/>
      <c r="B4" s="473"/>
      <c r="C4" s="473"/>
      <c r="D4" s="473" t="s">
        <v>793</v>
      </c>
      <c r="E4" s="484" t="s">
        <v>794</v>
      </c>
      <c r="F4" s="484" t="s">
        <v>795</v>
      </c>
      <c r="G4" s="473" t="s">
        <v>793</v>
      </c>
      <c r="H4" s="484" t="s">
        <v>794</v>
      </c>
      <c r="I4" s="484" t="s">
        <v>795</v>
      </c>
      <c r="J4" s="156"/>
      <c r="K4" s="156"/>
      <c r="L4" s="474"/>
      <c r="M4" s="475"/>
      <c r="N4" s="473"/>
      <c r="O4" s="473"/>
      <c r="P4" s="473"/>
      <c r="Q4" s="473" t="s">
        <v>796</v>
      </c>
      <c r="R4" s="475" t="s">
        <v>797</v>
      </c>
      <c r="S4" s="475" t="s">
        <v>798</v>
      </c>
      <c r="T4" s="473" t="s">
        <v>799</v>
      </c>
      <c r="U4" s="473"/>
      <c r="V4" s="473"/>
      <c r="W4" s="473"/>
      <c r="X4" s="473"/>
      <c r="Y4" s="473"/>
      <c r="Z4" s="473" t="s">
        <v>800</v>
      </c>
      <c r="AA4" s="482" t="s">
        <v>801</v>
      </c>
      <c r="AB4" s="481"/>
      <c r="AC4" s="482"/>
      <c r="AD4" s="473"/>
      <c r="AE4" s="473"/>
      <c r="AF4" s="473"/>
      <c r="AG4" s="473"/>
      <c r="AH4" s="475"/>
      <c r="AI4" s="476"/>
      <c r="AJ4" s="477"/>
      <c r="AK4" s="479"/>
      <c r="AL4" s="491"/>
      <c r="AM4" s="475"/>
      <c r="AN4" s="475"/>
      <c r="AO4" s="492"/>
      <c r="AP4" s="475"/>
      <c r="AQ4" s="475"/>
      <c r="AR4" s="475"/>
      <c r="AS4" s="475"/>
      <c r="AT4" s="475"/>
      <c r="AU4" s="475"/>
      <c r="AV4" s="475"/>
      <c r="AW4" s="475"/>
      <c r="AX4" s="473"/>
      <c r="AY4" s="473"/>
      <c r="AZ4" s="152"/>
      <c r="BA4" s="473"/>
      <c r="BB4" s="473"/>
      <c r="BC4" s="473"/>
      <c r="BD4" s="473"/>
      <c r="BE4" s="475"/>
      <c r="BF4" s="473"/>
      <c r="BG4" s="487"/>
      <c r="BH4" s="488"/>
      <c r="BI4" s="488"/>
      <c r="BJ4" s="488"/>
      <c r="BK4" s="485"/>
      <c r="BL4" s="485"/>
      <c r="BM4" s="485"/>
      <c r="BN4" s="485"/>
      <c r="BO4" s="485"/>
      <c r="BP4" s="485"/>
      <c r="BQ4" s="486"/>
      <c r="BR4" s="485"/>
      <c r="BS4" s="148"/>
      <c r="BU4" s="489"/>
      <c r="BV4" s="489"/>
      <c r="BW4" s="489"/>
      <c r="BX4" s="154"/>
      <c r="BY4" s="154"/>
      <c r="BZ4" s="142"/>
      <c r="CA4" s="489"/>
      <c r="CB4" s="490"/>
      <c r="CC4" s="483"/>
    </row>
    <row r="5" spans="1:81" s="155" customFormat="1" ht="99.75">
      <c r="A5" s="473"/>
      <c r="B5" s="473"/>
      <c r="C5" s="473"/>
      <c r="D5" s="473"/>
      <c r="E5" s="484"/>
      <c r="F5" s="484"/>
      <c r="G5" s="473"/>
      <c r="H5" s="484"/>
      <c r="I5" s="484"/>
      <c r="J5" s="156" t="s">
        <v>802</v>
      </c>
      <c r="K5" s="156" t="s">
        <v>803</v>
      </c>
      <c r="L5" s="474"/>
      <c r="M5" s="475"/>
      <c r="N5" s="473"/>
      <c r="O5" s="473"/>
      <c r="P5" s="473"/>
      <c r="Q5" s="473"/>
      <c r="R5" s="475"/>
      <c r="S5" s="475"/>
      <c r="T5" s="150" t="s">
        <v>804</v>
      </c>
      <c r="U5" s="150" t="s">
        <v>805</v>
      </c>
      <c r="V5" s="150" t="s">
        <v>806</v>
      </c>
      <c r="W5" s="150" t="s">
        <v>807</v>
      </c>
      <c r="X5" s="150" t="s">
        <v>808</v>
      </c>
      <c r="Y5" s="150" t="s">
        <v>809</v>
      </c>
      <c r="Z5" s="473"/>
      <c r="AA5" s="482"/>
      <c r="AB5" s="481"/>
      <c r="AC5" s="482"/>
      <c r="AD5" s="473"/>
      <c r="AE5" s="473"/>
      <c r="AF5" s="473"/>
      <c r="AG5" s="473"/>
      <c r="AH5" s="475"/>
      <c r="AI5" s="476"/>
      <c r="AJ5" s="477"/>
      <c r="AK5" s="480"/>
      <c r="AL5" s="491"/>
      <c r="AM5" s="475"/>
      <c r="AN5" s="475"/>
      <c r="AO5" s="492"/>
      <c r="AP5" s="475"/>
      <c r="AQ5" s="475"/>
      <c r="AR5" s="475"/>
      <c r="AS5" s="475"/>
      <c r="AT5" s="475"/>
      <c r="AU5" s="475"/>
      <c r="AV5" s="475"/>
      <c r="AW5" s="475"/>
      <c r="AX5" s="473"/>
      <c r="AY5" s="473"/>
      <c r="AZ5" s="152"/>
      <c r="BA5" s="150" t="s">
        <v>810</v>
      </c>
      <c r="BB5" s="150" t="s">
        <v>811</v>
      </c>
      <c r="BC5" s="150" t="s">
        <v>812</v>
      </c>
      <c r="BD5" s="473"/>
      <c r="BE5" s="475"/>
      <c r="BF5" s="473"/>
      <c r="BG5" s="487"/>
      <c r="BH5" s="488"/>
      <c r="BI5" s="488"/>
      <c r="BJ5" s="488"/>
      <c r="BK5" s="485"/>
      <c r="BL5" s="485"/>
      <c r="BM5" s="485"/>
      <c r="BN5" s="485"/>
      <c r="BO5" s="485"/>
      <c r="BP5" s="485"/>
      <c r="BQ5" s="486"/>
      <c r="BR5" s="485"/>
      <c r="BS5" s="148"/>
      <c r="BU5" s="153" t="s">
        <v>813</v>
      </c>
      <c r="BV5" s="153" t="s">
        <v>814</v>
      </c>
      <c r="BW5" s="153" t="s">
        <v>815</v>
      </c>
      <c r="BX5" s="154" t="s">
        <v>816</v>
      </c>
      <c r="BY5" s="154" t="s">
        <v>817</v>
      </c>
      <c r="BZ5" s="142" t="s">
        <v>419</v>
      </c>
      <c r="CA5" s="489"/>
      <c r="CB5" s="490"/>
      <c r="CC5" s="483"/>
    </row>
    <row r="6" spans="1:81" ht="14.25" customHeight="1">
      <c r="A6" s="466" t="s">
        <v>818</v>
      </c>
      <c r="B6" s="466"/>
      <c r="C6" s="466"/>
      <c r="D6" s="466"/>
      <c r="E6" s="469"/>
      <c r="F6" s="469"/>
      <c r="G6" s="157"/>
      <c r="H6" s="158"/>
      <c r="I6" s="158"/>
      <c r="J6" s="158"/>
      <c r="K6" s="158"/>
      <c r="L6" s="159">
        <f>SUM(L7,L52,L87,L98,L112,L159,L177,L202,L238,L272,L309,L347,L394,L426)</f>
        <v>492.85399999999998</v>
      </c>
      <c r="M6" s="301"/>
      <c r="N6" s="157"/>
      <c r="O6" s="157"/>
      <c r="P6" s="157"/>
      <c r="Q6" s="157"/>
      <c r="R6" s="301"/>
      <c r="S6" s="301"/>
      <c r="T6" s="157"/>
      <c r="U6" s="157"/>
      <c r="V6" s="157"/>
      <c r="W6" s="157"/>
      <c r="X6" s="157"/>
      <c r="Y6" s="157"/>
      <c r="Z6" s="157"/>
      <c r="AA6" s="160"/>
      <c r="AB6" s="160"/>
      <c r="AC6" s="160">
        <f>SUM(AC7,AC52,AC87,AC98,AC112,AC159,AC177,AC202,AC238,AC272,AC309,AC347,AC394,AC426)</f>
        <v>63343.428049999988</v>
      </c>
      <c r="AD6" s="157"/>
      <c r="AE6" s="157"/>
      <c r="AF6" s="157"/>
      <c r="AG6" s="157"/>
      <c r="AH6" s="301"/>
      <c r="AI6" s="161"/>
      <c r="AJ6" s="162"/>
      <c r="AK6" s="162"/>
      <c r="AL6" s="163"/>
      <c r="AM6" s="301"/>
      <c r="AN6" s="301"/>
      <c r="AO6" s="164"/>
      <c r="AP6" s="301"/>
      <c r="AQ6" s="301"/>
      <c r="AR6" s="301"/>
      <c r="AS6" s="301"/>
      <c r="AT6" s="301"/>
      <c r="AU6" s="301"/>
      <c r="AV6" s="301"/>
      <c r="AW6" s="301"/>
      <c r="AX6" s="157"/>
      <c r="AY6" s="157"/>
      <c r="AZ6" s="157"/>
      <c r="BA6" s="157"/>
      <c r="BB6" s="157"/>
      <c r="BC6" s="157"/>
      <c r="BD6" s="157"/>
      <c r="BE6" s="301"/>
      <c r="BF6" s="157"/>
      <c r="BG6" s="165"/>
      <c r="BH6" s="165"/>
      <c r="BI6" s="165"/>
      <c r="BJ6" s="165"/>
      <c r="BK6" s="301"/>
      <c r="BL6" s="301"/>
      <c r="BM6" s="301"/>
      <c r="BN6" s="301"/>
      <c r="BO6" s="301"/>
      <c r="BP6" s="301"/>
      <c r="BQ6" s="253"/>
      <c r="BR6" s="301"/>
      <c r="BS6" s="166"/>
      <c r="BT6" s="167"/>
      <c r="BU6" s="167"/>
      <c r="BV6" s="167"/>
      <c r="BW6" s="167"/>
      <c r="BX6" s="167"/>
      <c r="BY6" s="167"/>
      <c r="BZ6" s="168"/>
      <c r="CA6" s="169"/>
    </row>
    <row r="7" spans="1:81" ht="14.25" customHeight="1">
      <c r="A7" s="466" t="s">
        <v>819</v>
      </c>
      <c r="B7" s="466"/>
      <c r="C7" s="466"/>
      <c r="D7" s="466"/>
      <c r="E7" s="171"/>
      <c r="F7" s="171"/>
      <c r="G7" s="157"/>
      <c r="H7" s="158"/>
      <c r="I7" s="158"/>
      <c r="J7" s="158"/>
      <c r="K7" s="158"/>
      <c r="L7" s="157">
        <f>SUM(L8,L9,L15,L39)</f>
        <v>62.422999999999995</v>
      </c>
      <c r="M7" s="157"/>
      <c r="N7" s="157"/>
      <c r="O7" s="157"/>
      <c r="P7" s="157"/>
      <c r="Q7" s="157"/>
      <c r="R7" s="157"/>
      <c r="S7" s="157"/>
      <c r="T7" s="157"/>
      <c r="U7" s="157"/>
      <c r="V7" s="157"/>
      <c r="W7" s="157"/>
      <c r="X7" s="157"/>
      <c r="Y7" s="157"/>
      <c r="Z7" s="157"/>
      <c r="AA7" s="160"/>
      <c r="AB7" s="157">
        <f>SUM(AB8,AB9,AB15,AB39)</f>
        <v>7341.844000000001</v>
      </c>
      <c r="AC7" s="172">
        <f>SUM(AC8,AC15,AC39)</f>
        <v>6675.9639999999999</v>
      </c>
      <c r="AD7" s="157"/>
      <c r="AE7" s="157"/>
      <c r="AF7" s="157"/>
      <c r="AG7" s="157"/>
      <c r="AH7" s="157"/>
      <c r="AI7" s="161"/>
      <c r="AJ7" s="162"/>
      <c r="AK7" s="162"/>
      <c r="AL7" s="157"/>
      <c r="AM7" s="157"/>
      <c r="AN7" s="157"/>
      <c r="AO7" s="157"/>
      <c r="AP7" s="157"/>
      <c r="AQ7" s="157"/>
      <c r="AR7" s="157"/>
      <c r="AS7" s="157"/>
      <c r="AT7" s="157"/>
      <c r="AU7" s="157"/>
      <c r="AV7" s="157"/>
      <c r="AW7" s="157"/>
      <c r="AX7" s="157"/>
      <c r="AY7" s="157"/>
      <c r="AZ7" s="157"/>
      <c r="BA7" s="157"/>
      <c r="BB7" s="157"/>
      <c r="BC7" s="157"/>
      <c r="BD7" s="173"/>
      <c r="BE7" s="171"/>
      <c r="BF7" s="171"/>
      <c r="BG7" s="171"/>
      <c r="BH7" s="174"/>
      <c r="BI7" s="174"/>
      <c r="BJ7" s="174"/>
      <c r="BK7" s="175"/>
      <c r="BL7" s="175"/>
      <c r="BM7" s="175"/>
      <c r="BN7" s="175"/>
      <c r="BO7" s="175"/>
      <c r="BP7" s="175"/>
      <c r="BQ7" s="175" t="s">
        <v>820</v>
      </c>
      <c r="BR7" s="175">
        <v>2</v>
      </c>
      <c r="BS7" s="166"/>
      <c r="BT7" s="167"/>
      <c r="BU7" s="167"/>
      <c r="BV7" s="167"/>
      <c r="BW7" s="167"/>
      <c r="BX7" s="167"/>
      <c r="BY7" s="167"/>
      <c r="BZ7" s="168"/>
      <c r="CA7" s="166"/>
    </row>
    <row r="8" spans="1:81" ht="28.5" customHeight="1">
      <c r="A8" s="466" t="s">
        <v>821</v>
      </c>
      <c r="B8" s="466"/>
      <c r="C8" s="466"/>
      <c r="D8" s="466"/>
      <c r="E8" s="158"/>
      <c r="F8" s="158"/>
      <c r="G8" s="157"/>
      <c r="H8" s="158"/>
      <c r="I8" s="158"/>
      <c r="J8" s="158"/>
      <c r="K8" s="158"/>
      <c r="L8" s="157">
        <v>0</v>
      </c>
      <c r="M8" s="157"/>
      <c r="N8" s="157"/>
      <c r="O8" s="157"/>
      <c r="P8" s="157"/>
      <c r="Q8" s="157"/>
      <c r="R8" s="157"/>
      <c r="S8" s="157"/>
      <c r="T8" s="157"/>
      <c r="U8" s="157"/>
      <c r="V8" s="157"/>
      <c r="W8" s="157"/>
      <c r="X8" s="157"/>
      <c r="Y8" s="157"/>
      <c r="Z8" s="157"/>
      <c r="AA8" s="160"/>
      <c r="AB8" s="176">
        <v>0</v>
      </c>
      <c r="AC8" s="160">
        <v>0</v>
      </c>
      <c r="AD8" s="157"/>
      <c r="AE8" s="157"/>
      <c r="AF8" s="157"/>
      <c r="AG8" s="157"/>
      <c r="AH8" s="157"/>
      <c r="AI8" s="161"/>
      <c r="AJ8" s="162"/>
      <c r="AK8" s="162"/>
      <c r="AL8" s="157"/>
      <c r="AM8" s="157"/>
      <c r="AN8" s="157"/>
      <c r="AO8" s="157"/>
      <c r="AP8" s="157"/>
      <c r="AQ8" s="157"/>
      <c r="AR8" s="157"/>
      <c r="AS8" s="157"/>
      <c r="AT8" s="157"/>
      <c r="AU8" s="157"/>
      <c r="AV8" s="157"/>
      <c r="AW8" s="157"/>
      <c r="AX8" s="157"/>
      <c r="AY8" s="157"/>
      <c r="AZ8" s="157"/>
      <c r="BA8" s="157"/>
      <c r="BB8" s="157"/>
      <c r="BC8" s="157"/>
      <c r="BD8" s="173"/>
      <c r="BE8" s="171"/>
      <c r="BF8" s="171"/>
      <c r="BG8" s="171"/>
      <c r="BH8" s="174"/>
      <c r="BI8" s="174"/>
      <c r="BJ8" s="174"/>
      <c r="BK8" s="175"/>
      <c r="BL8" s="175"/>
      <c r="BM8" s="175"/>
      <c r="BN8" s="175"/>
      <c r="BO8" s="175"/>
      <c r="BP8" s="175"/>
      <c r="BQ8" s="175" t="s">
        <v>820</v>
      </c>
      <c r="BR8" s="175">
        <v>2</v>
      </c>
      <c r="BS8" s="166"/>
      <c r="BT8" s="167"/>
      <c r="BU8" s="167"/>
      <c r="BV8" s="167"/>
      <c r="BW8" s="167"/>
      <c r="BX8" s="167"/>
      <c r="BY8" s="167"/>
      <c r="BZ8" s="168"/>
      <c r="CA8" s="166"/>
    </row>
    <row r="9" spans="1:81" ht="28.5" customHeight="1">
      <c r="A9" s="466" t="s">
        <v>822</v>
      </c>
      <c r="B9" s="466"/>
      <c r="C9" s="466"/>
      <c r="D9" s="466"/>
      <c r="E9" s="158"/>
      <c r="F9" s="158"/>
      <c r="G9" s="157"/>
      <c r="H9" s="158"/>
      <c r="I9" s="158"/>
      <c r="J9" s="158"/>
      <c r="K9" s="158"/>
      <c r="L9" s="157">
        <f>SUM(L10,L14)</f>
        <v>9.65</v>
      </c>
      <c r="M9" s="157"/>
      <c r="N9" s="157"/>
      <c r="O9" s="157"/>
      <c r="P9" s="157"/>
      <c r="Q9" s="157"/>
      <c r="R9" s="157"/>
      <c r="S9" s="157"/>
      <c r="T9" s="157"/>
      <c r="U9" s="157"/>
      <c r="V9" s="157"/>
      <c r="W9" s="157"/>
      <c r="X9" s="157"/>
      <c r="Y9" s="157"/>
      <c r="Z9" s="157"/>
      <c r="AA9" s="160"/>
      <c r="AB9" s="176">
        <f>SUM(AB10,AB14)</f>
        <v>1261.7750000000001</v>
      </c>
      <c r="AC9" s="409">
        <f>SUM(AC10,AC14)</f>
        <v>1261.7750000000001</v>
      </c>
      <c r="AD9" s="157"/>
      <c r="AE9" s="157"/>
      <c r="AF9" s="157"/>
      <c r="AG9" s="157"/>
      <c r="AH9" s="157"/>
      <c r="AI9" s="161"/>
      <c r="AJ9" s="162"/>
      <c r="AK9" s="162"/>
      <c r="AL9" s="157"/>
      <c r="AM9" s="157"/>
      <c r="AN9" s="157"/>
      <c r="AO9" s="157"/>
      <c r="AP9" s="157"/>
      <c r="AQ9" s="157"/>
      <c r="AR9" s="157"/>
      <c r="AS9" s="157"/>
      <c r="AT9" s="157"/>
      <c r="AU9" s="157"/>
      <c r="AV9" s="157"/>
      <c r="AW9" s="157"/>
      <c r="AX9" s="157"/>
      <c r="AY9" s="157"/>
      <c r="AZ9" s="157"/>
      <c r="BA9" s="157"/>
      <c r="BB9" s="157"/>
      <c r="BC9" s="157"/>
      <c r="BD9" s="173"/>
      <c r="BE9" s="171"/>
      <c r="BF9" s="171"/>
      <c r="BG9" s="171"/>
      <c r="BH9" s="174"/>
      <c r="BI9" s="174"/>
      <c r="BJ9" s="174"/>
      <c r="BK9" s="175"/>
      <c r="BL9" s="175"/>
      <c r="BM9" s="175"/>
      <c r="BN9" s="175"/>
      <c r="BO9" s="175"/>
      <c r="BP9" s="175"/>
      <c r="BQ9" s="175" t="s">
        <v>820</v>
      </c>
      <c r="BR9" s="175">
        <v>2</v>
      </c>
      <c r="BS9" s="166"/>
      <c r="BT9" s="167"/>
      <c r="BU9" s="167"/>
      <c r="BV9" s="167"/>
      <c r="BW9" s="167"/>
      <c r="BX9" s="167"/>
      <c r="BY9" s="167"/>
      <c r="BZ9" s="168"/>
      <c r="CA9" s="166"/>
    </row>
    <row r="10" spans="1:81" ht="14.25" customHeight="1">
      <c r="A10" s="466" t="s">
        <v>823</v>
      </c>
      <c r="B10" s="466"/>
      <c r="C10" s="466"/>
      <c r="D10" s="466"/>
      <c r="E10" s="158"/>
      <c r="F10" s="158"/>
      <c r="G10" s="157"/>
      <c r="H10" s="158"/>
      <c r="I10" s="158"/>
      <c r="J10" s="158"/>
      <c r="K10" s="158"/>
      <c r="L10" s="176">
        <f>SUM(L11:L13)</f>
        <v>9.65</v>
      </c>
      <c r="M10" s="157"/>
      <c r="N10" s="157"/>
      <c r="O10" s="157"/>
      <c r="P10" s="157"/>
      <c r="Q10" s="157"/>
      <c r="R10" s="157"/>
      <c r="S10" s="157"/>
      <c r="T10" s="157"/>
      <c r="U10" s="157"/>
      <c r="V10" s="157"/>
      <c r="W10" s="157"/>
      <c r="X10" s="157"/>
      <c r="Y10" s="157"/>
      <c r="Z10" s="157" t="s">
        <v>824</v>
      </c>
      <c r="AA10" s="160"/>
      <c r="AB10" s="176">
        <f>SUM(AB11:AB13)</f>
        <v>1261.7750000000001</v>
      </c>
      <c r="AC10" s="409">
        <f>SUM(AC11:AC13)</f>
        <v>1261.7750000000001</v>
      </c>
      <c r="AD10" s="157"/>
      <c r="AE10" s="157"/>
      <c r="AF10" s="157"/>
      <c r="AG10" s="157"/>
      <c r="AH10" s="157"/>
      <c r="AI10" s="161"/>
      <c r="AJ10" s="162"/>
      <c r="AK10" s="162"/>
      <c r="AL10" s="157"/>
      <c r="AM10" s="157"/>
      <c r="AN10" s="157"/>
      <c r="AO10" s="157"/>
      <c r="AP10" s="157"/>
      <c r="AQ10" s="157"/>
      <c r="AR10" s="157"/>
      <c r="AS10" s="157"/>
      <c r="AT10" s="157"/>
      <c r="AU10" s="157"/>
      <c r="AV10" s="157"/>
      <c r="AW10" s="157"/>
      <c r="AX10" s="157"/>
      <c r="AY10" s="157"/>
      <c r="AZ10" s="157"/>
      <c r="BA10" s="157"/>
      <c r="BB10" s="157"/>
      <c r="BC10" s="157"/>
      <c r="BD10" s="173"/>
      <c r="BE10" s="171"/>
      <c r="BF10" s="171"/>
      <c r="BG10" s="171"/>
      <c r="BH10" s="174"/>
      <c r="BI10" s="174"/>
      <c r="BJ10" s="174"/>
      <c r="BK10" s="175"/>
      <c r="BL10" s="175"/>
      <c r="BM10" s="175"/>
      <c r="BN10" s="175"/>
      <c r="BO10" s="175"/>
      <c r="BP10" s="175"/>
      <c r="BQ10" s="175" t="s">
        <v>820</v>
      </c>
      <c r="BR10" s="175">
        <v>2</v>
      </c>
      <c r="BS10" s="166"/>
      <c r="BT10" s="167"/>
      <c r="BU10" s="167"/>
      <c r="BV10" s="167"/>
      <c r="BW10" s="167"/>
      <c r="BX10" s="167"/>
      <c r="BY10" s="167"/>
      <c r="BZ10" s="168"/>
      <c r="CA10" s="166"/>
    </row>
    <row r="11" spans="1:81" s="184" customFormat="1" ht="72">
      <c r="A11" s="177">
        <v>1</v>
      </c>
      <c r="B11" s="177" t="s">
        <v>303</v>
      </c>
      <c r="C11" s="177" t="s">
        <v>308</v>
      </c>
      <c r="D11" s="177" t="s">
        <v>638</v>
      </c>
      <c r="E11" s="178">
        <v>267.98200000000003</v>
      </c>
      <c r="F11" s="178">
        <v>269.63200000000001</v>
      </c>
      <c r="G11" s="177" t="s">
        <v>825</v>
      </c>
      <c r="H11" s="178">
        <v>3</v>
      </c>
      <c r="I11" s="178">
        <v>4.6500000000000004</v>
      </c>
      <c r="J11" s="178">
        <f t="shared" ref="J11:J65" si="0">F11-E11</f>
        <v>1.6499999999999773</v>
      </c>
      <c r="K11" s="178">
        <f t="shared" ref="K11:K65" si="1">I11-H11</f>
        <v>1.6500000000000004</v>
      </c>
      <c r="L11" s="179">
        <v>1.65</v>
      </c>
      <c r="M11" s="177"/>
      <c r="N11" s="177" t="s">
        <v>826</v>
      </c>
      <c r="O11" s="177" t="s">
        <v>827</v>
      </c>
      <c r="P11" s="177" t="s">
        <v>828</v>
      </c>
      <c r="Q11" s="177" t="s">
        <v>827</v>
      </c>
      <c r="R11" s="177" t="s">
        <v>829</v>
      </c>
      <c r="S11" s="177">
        <v>9</v>
      </c>
      <c r="T11" s="177"/>
      <c r="U11" s="177" t="s">
        <v>830</v>
      </c>
      <c r="V11" s="177" t="s">
        <v>829</v>
      </c>
      <c r="W11" s="177">
        <v>32</v>
      </c>
      <c r="X11" s="177" t="s">
        <v>831</v>
      </c>
      <c r="Y11" s="177" t="s">
        <v>832</v>
      </c>
      <c r="Z11" s="177"/>
      <c r="AA11" s="180" t="s">
        <v>833</v>
      </c>
      <c r="AB11" s="177">
        <f t="shared" ref="AB11:AB13" si="2">L11*Q11*AA11*0.1</f>
        <v>236.77500000000001</v>
      </c>
      <c r="AC11" s="410">
        <f>IF(AL11="中修",AB11*AG11,IF(AL11="预防性养护",AB11,AB11*AE11))</f>
        <v>236.77500000000001</v>
      </c>
      <c r="AD11" s="177" t="s">
        <v>834</v>
      </c>
      <c r="AE11" s="177">
        <v>1</v>
      </c>
      <c r="AF11" s="177"/>
      <c r="AG11" s="177"/>
      <c r="AH11" s="177"/>
      <c r="AI11" s="177" t="s">
        <v>835</v>
      </c>
      <c r="AJ11" s="181" t="s">
        <v>836</v>
      </c>
      <c r="AK11" s="181"/>
      <c r="AL11" s="177" t="s">
        <v>837</v>
      </c>
      <c r="AM11" s="177" t="s">
        <v>828</v>
      </c>
      <c r="AN11" s="177" t="s">
        <v>838</v>
      </c>
      <c r="AO11" s="177" t="s">
        <v>839</v>
      </c>
      <c r="AP11" s="177" t="s">
        <v>840</v>
      </c>
      <c r="AQ11" s="177"/>
      <c r="AR11" s="177"/>
      <c r="AS11" s="177"/>
      <c r="AT11" s="177" t="s">
        <v>841</v>
      </c>
      <c r="AU11" s="177" t="s">
        <v>842</v>
      </c>
      <c r="AV11" s="177" t="s">
        <v>843</v>
      </c>
      <c r="AW11" s="177" t="s">
        <v>842</v>
      </c>
      <c r="AX11" s="177" t="s">
        <v>844</v>
      </c>
      <c r="AY11" s="177" t="s">
        <v>845</v>
      </c>
      <c r="AZ11" s="177" t="s">
        <v>846</v>
      </c>
      <c r="BA11" s="177">
        <v>0.65</v>
      </c>
      <c r="BB11" s="177"/>
      <c r="BC11" s="177">
        <v>1</v>
      </c>
      <c r="BD11" s="182"/>
      <c r="BE11" s="183" t="s">
        <v>847</v>
      </c>
      <c r="BF11" s="183"/>
      <c r="BG11" s="177"/>
      <c r="BH11" s="177"/>
      <c r="BI11" s="177"/>
      <c r="BJ11" s="177"/>
      <c r="BK11" s="177">
        <v>1</v>
      </c>
      <c r="BL11" s="177"/>
      <c r="BM11" s="177"/>
      <c r="BN11" s="177"/>
      <c r="BO11" s="177"/>
      <c r="BP11" s="177"/>
      <c r="BQ11" s="175" t="s">
        <v>848</v>
      </c>
      <c r="BR11" s="177">
        <v>1</v>
      </c>
      <c r="BS11" s="166"/>
      <c r="BT11" s="167"/>
      <c r="BU11" s="167"/>
      <c r="BV11" s="167"/>
      <c r="BW11" s="167"/>
      <c r="BX11" s="167"/>
      <c r="BY11" s="167">
        <v>1</v>
      </c>
      <c r="BZ11" s="168"/>
      <c r="CA11" s="166"/>
      <c r="CC11" s="184">
        <v>1</v>
      </c>
    </row>
    <row r="12" spans="1:81" s="184" customFormat="1" ht="72">
      <c r="A12" s="177">
        <v>1</v>
      </c>
      <c r="B12" s="177" t="s">
        <v>303</v>
      </c>
      <c r="C12" s="177" t="s">
        <v>308</v>
      </c>
      <c r="D12" s="177" t="s">
        <v>638</v>
      </c>
      <c r="E12" s="178">
        <v>269.98200000000003</v>
      </c>
      <c r="F12" s="178">
        <v>271.98200000000003</v>
      </c>
      <c r="G12" s="177" t="s">
        <v>825</v>
      </c>
      <c r="H12" s="178">
        <v>5</v>
      </c>
      <c r="I12" s="178">
        <v>7</v>
      </c>
      <c r="J12" s="178">
        <f t="shared" si="0"/>
        <v>2</v>
      </c>
      <c r="K12" s="178">
        <f t="shared" si="1"/>
        <v>2</v>
      </c>
      <c r="L12" s="179">
        <v>2</v>
      </c>
      <c r="M12" s="177"/>
      <c r="N12" s="177" t="s">
        <v>826</v>
      </c>
      <c r="O12" s="177" t="s">
        <v>827</v>
      </c>
      <c r="P12" s="177" t="s">
        <v>828</v>
      </c>
      <c r="Q12" s="177" t="s">
        <v>827</v>
      </c>
      <c r="R12" s="177" t="s">
        <v>829</v>
      </c>
      <c r="S12" s="177">
        <v>9</v>
      </c>
      <c r="T12" s="177"/>
      <c r="U12" s="177" t="s">
        <v>830</v>
      </c>
      <c r="V12" s="177" t="s">
        <v>829</v>
      </c>
      <c r="W12" s="177" t="s">
        <v>849</v>
      </c>
      <c r="X12" s="177" t="s">
        <v>831</v>
      </c>
      <c r="Y12" s="177" t="s">
        <v>832</v>
      </c>
      <c r="Z12" s="177"/>
      <c r="AA12" s="180" t="s">
        <v>833</v>
      </c>
      <c r="AB12" s="177">
        <f t="shared" si="2"/>
        <v>287</v>
      </c>
      <c r="AC12" s="410">
        <f>IF(AL12="中修",AB12*AG12,IF(AL12="预防性养护",AB12,AB12*AE12))</f>
        <v>287</v>
      </c>
      <c r="AD12" s="177" t="s">
        <v>834</v>
      </c>
      <c r="AE12" s="177">
        <v>1</v>
      </c>
      <c r="AF12" s="177"/>
      <c r="AG12" s="177"/>
      <c r="AH12" s="177"/>
      <c r="AI12" s="177" t="s">
        <v>835</v>
      </c>
      <c r="AJ12" s="181" t="s">
        <v>836</v>
      </c>
      <c r="AK12" s="181"/>
      <c r="AL12" s="177" t="s">
        <v>837</v>
      </c>
      <c r="AM12" s="177" t="s">
        <v>828</v>
      </c>
      <c r="AN12" s="177" t="s">
        <v>838</v>
      </c>
      <c r="AO12" s="177" t="s">
        <v>850</v>
      </c>
      <c r="AP12" s="177" t="s">
        <v>851</v>
      </c>
      <c r="AQ12" s="177"/>
      <c r="AR12" s="177"/>
      <c r="AS12" s="177"/>
      <c r="AT12" s="177" t="s">
        <v>852</v>
      </c>
      <c r="AU12" s="177" t="s">
        <v>853</v>
      </c>
      <c r="AV12" s="177" t="s">
        <v>854</v>
      </c>
      <c r="AW12" s="177" t="s">
        <v>853</v>
      </c>
      <c r="AX12" s="177" t="s">
        <v>844</v>
      </c>
      <c r="AY12" s="177" t="s">
        <v>855</v>
      </c>
      <c r="AZ12" s="177" t="s">
        <v>856</v>
      </c>
      <c r="BA12" s="177"/>
      <c r="BB12" s="177"/>
      <c r="BC12" s="177">
        <v>2</v>
      </c>
      <c r="BD12" s="182"/>
      <c r="BE12" s="183" t="s">
        <v>857</v>
      </c>
      <c r="BF12" s="183"/>
      <c r="BG12" s="177"/>
      <c r="BH12" s="177"/>
      <c r="BI12" s="177"/>
      <c r="BJ12" s="177"/>
      <c r="BK12" s="177">
        <v>1</v>
      </c>
      <c r="BL12" s="177"/>
      <c r="BM12" s="177"/>
      <c r="BN12" s="177"/>
      <c r="BO12" s="177"/>
      <c r="BP12" s="177"/>
      <c r="BQ12" s="175" t="s">
        <v>848</v>
      </c>
      <c r="BR12" s="177">
        <v>1</v>
      </c>
      <c r="BS12" s="166"/>
      <c r="BT12" s="167"/>
      <c r="BU12" s="167"/>
      <c r="BV12" s="167"/>
      <c r="BW12" s="167"/>
      <c r="BX12" s="167"/>
      <c r="BY12" s="167">
        <v>1</v>
      </c>
      <c r="BZ12" s="168"/>
      <c r="CA12" s="166"/>
    </row>
    <row r="13" spans="1:81" s="184" customFormat="1" ht="72">
      <c r="A13" s="177">
        <v>1</v>
      </c>
      <c r="B13" s="177" t="s">
        <v>303</v>
      </c>
      <c r="C13" s="177" t="s">
        <v>308</v>
      </c>
      <c r="D13" s="177" t="s">
        <v>638</v>
      </c>
      <c r="E13" s="178">
        <v>288.98200000000003</v>
      </c>
      <c r="F13" s="178">
        <v>294.98200000000003</v>
      </c>
      <c r="G13" s="177" t="s">
        <v>825</v>
      </c>
      <c r="H13" s="178">
        <v>24</v>
      </c>
      <c r="I13" s="178">
        <v>30</v>
      </c>
      <c r="J13" s="178">
        <f t="shared" si="0"/>
        <v>6</v>
      </c>
      <c r="K13" s="178">
        <f t="shared" si="1"/>
        <v>6</v>
      </c>
      <c r="L13" s="179">
        <v>6</v>
      </c>
      <c r="M13" s="177"/>
      <c r="N13" s="177" t="s">
        <v>826</v>
      </c>
      <c r="O13" s="177" t="s">
        <v>858</v>
      </c>
      <c r="P13" s="177" t="s">
        <v>828</v>
      </c>
      <c r="Q13" s="177" t="s">
        <v>858</v>
      </c>
      <c r="R13" s="177" t="s">
        <v>829</v>
      </c>
      <c r="S13" s="177">
        <v>9</v>
      </c>
      <c r="T13" s="177"/>
      <c r="U13" s="177" t="s">
        <v>830</v>
      </c>
      <c r="V13" s="177" t="s">
        <v>829</v>
      </c>
      <c r="W13" s="177" t="s">
        <v>849</v>
      </c>
      <c r="X13" s="177" t="s">
        <v>831</v>
      </c>
      <c r="Y13" s="177" t="s">
        <v>832</v>
      </c>
      <c r="Z13" s="177"/>
      <c r="AA13" s="180" t="s">
        <v>833</v>
      </c>
      <c r="AB13" s="177">
        <f t="shared" si="2"/>
        <v>738</v>
      </c>
      <c r="AC13" s="410">
        <f>IF(AL13="中修",AB13*AG13,IF(AL13="预防性养护",AB13,AB13*AE13))</f>
        <v>738</v>
      </c>
      <c r="AD13" s="177" t="s">
        <v>834</v>
      </c>
      <c r="AE13" s="177">
        <v>1</v>
      </c>
      <c r="AF13" s="177"/>
      <c r="AG13" s="177"/>
      <c r="AH13" s="177"/>
      <c r="AI13" s="177" t="s">
        <v>835</v>
      </c>
      <c r="AJ13" s="181" t="s">
        <v>836</v>
      </c>
      <c r="AK13" s="181"/>
      <c r="AL13" s="177" t="s">
        <v>837</v>
      </c>
      <c r="AM13" s="177" t="s">
        <v>828</v>
      </c>
      <c r="AN13" s="177" t="s">
        <v>838</v>
      </c>
      <c r="AO13" s="177" t="s">
        <v>859</v>
      </c>
      <c r="AP13" s="177" t="s">
        <v>860</v>
      </c>
      <c r="AQ13" s="177" t="s">
        <v>861</v>
      </c>
      <c r="AR13" s="177"/>
      <c r="AS13" s="177"/>
      <c r="AT13" s="177" t="s">
        <v>862</v>
      </c>
      <c r="AU13" s="177" t="s">
        <v>863</v>
      </c>
      <c r="AV13" s="177" t="s">
        <v>864</v>
      </c>
      <c r="AW13" s="177" t="s">
        <v>864</v>
      </c>
      <c r="AX13" s="177" t="s">
        <v>844</v>
      </c>
      <c r="AY13" s="177" t="s">
        <v>865</v>
      </c>
      <c r="AZ13" s="177" t="s">
        <v>866</v>
      </c>
      <c r="BA13" s="177">
        <v>1</v>
      </c>
      <c r="BB13" s="177">
        <v>3</v>
      </c>
      <c r="BC13" s="177">
        <v>2</v>
      </c>
      <c r="BD13" s="182"/>
      <c r="BE13" s="183" t="s">
        <v>867</v>
      </c>
      <c r="BF13" s="183"/>
      <c r="BG13" s="177"/>
      <c r="BH13" s="177"/>
      <c r="BI13" s="177"/>
      <c r="BJ13" s="177"/>
      <c r="BK13" s="177">
        <v>1</v>
      </c>
      <c r="BL13" s="177"/>
      <c r="BM13" s="177"/>
      <c r="BN13" s="177"/>
      <c r="BO13" s="177"/>
      <c r="BP13" s="177"/>
      <c r="BQ13" s="175" t="s">
        <v>848</v>
      </c>
      <c r="BR13" s="177">
        <v>1</v>
      </c>
      <c r="BS13" s="166"/>
      <c r="BT13" s="167"/>
      <c r="BU13" s="167"/>
      <c r="BV13" s="167"/>
      <c r="BW13" s="167"/>
      <c r="BX13" s="167"/>
      <c r="BY13" s="167">
        <v>1</v>
      </c>
      <c r="BZ13" s="168"/>
      <c r="CA13" s="166"/>
      <c r="CC13" s="184">
        <v>1</v>
      </c>
    </row>
    <row r="14" spans="1:81" ht="14.25" customHeight="1">
      <c r="A14" s="466" t="s">
        <v>868</v>
      </c>
      <c r="B14" s="466"/>
      <c r="C14" s="466"/>
      <c r="D14" s="466"/>
      <c r="E14" s="158"/>
      <c r="F14" s="158"/>
      <c r="G14" s="157"/>
      <c r="H14" s="158"/>
      <c r="I14" s="158"/>
      <c r="J14" s="178">
        <f t="shared" si="0"/>
        <v>0</v>
      </c>
      <c r="K14" s="178">
        <f t="shared" si="1"/>
        <v>0</v>
      </c>
      <c r="L14" s="157"/>
      <c r="M14" s="157"/>
      <c r="N14" s="157"/>
      <c r="O14" s="157"/>
      <c r="P14" s="157"/>
      <c r="Q14" s="157"/>
      <c r="R14" s="157"/>
      <c r="S14" s="157"/>
      <c r="T14" s="157"/>
      <c r="U14" s="157"/>
      <c r="V14" s="157"/>
      <c r="W14" s="157"/>
      <c r="X14" s="157"/>
      <c r="Y14" s="157"/>
      <c r="Z14" s="157"/>
      <c r="AA14" s="160"/>
      <c r="AB14" s="176">
        <v>0</v>
      </c>
      <c r="AC14" s="160">
        <v>0</v>
      </c>
      <c r="AD14" s="157"/>
      <c r="AE14" s="157"/>
      <c r="AF14" s="157"/>
      <c r="AG14" s="157"/>
      <c r="AH14" s="157"/>
      <c r="AI14" s="161"/>
      <c r="AJ14" s="162"/>
      <c r="AK14" s="162"/>
      <c r="AL14" s="157"/>
      <c r="AM14" s="157"/>
      <c r="AN14" s="157"/>
      <c r="AO14" s="157"/>
      <c r="AP14" s="157"/>
      <c r="AQ14" s="157"/>
      <c r="AR14" s="157"/>
      <c r="AS14" s="157"/>
      <c r="AT14" s="157"/>
      <c r="AU14" s="157"/>
      <c r="AV14" s="157"/>
      <c r="AW14" s="157"/>
      <c r="AX14" s="157"/>
      <c r="AY14" s="157"/>
      <c r="AZ14" s="157"/>
      <c r="BA14" s="157"/>
      <c r="BB14" s="157"/>
      <c r="BC14" s="157"/>
      <c r="BD14" s="173"/>
      <c r="BE14" s="171"/>
      <c r="BF14" s="171"/>
      <c r="BG14" s="171"/>
      <c r="BH14" s="174"/>
      <c r="BI14" s="174"/>
      <c r="BJ14" s="174"/>
      <c r="BK14" s="175"/>
      <c r="BL14" s="175"/>
      <c r="BM14" s="175"/>
      <c r="BN14" s="175"/>
      <c r="BO14" s="175"/>
      <c r="BP14" s="175"/>
      <c r="BQ14" s="175" t="s">
        <v>820</v>
      </c>
      <c r="BR14" s="175">
        <v>2</v>
      </c>
      <c r="BS14" s="166">
        <v>2</v>
      </c>
      <c r="BT14" s="167"/>
      <c r="BU14" s="167"/>
      <c r="BV14" s="167"/>
      <c r="BW14" s="167"/>
      <c r="BX14" s="167"/>
      <c r="BY14" s="167"/>
      <c r="BZ14" s="168"/>
      <c r="CA14" s="166"/>
    </row>
    <row r="15" spans="1:81" ht="14.25" customHeight="1">
      <c r="A15" s="466" t="s">
        <v>869</v>
      </c>
      <c r="B15" s="466"/>
      <c r="C15" s="466"/>
      <c r="D15" s="466"/>
      <c r="E15" s="158"/>
      <c r="F15" s="158"/>
      <c r="G15" s="157"/>
      <c r="H15" s="158"/>
      <c r="I15" s="158"/>
      <c r="J15" s="178">
        <f t="shared" si="0"/>
        <v>0</v>
      </c>
      <c r="K15" s="178">
        <f t="shared" si="1"/>
        <v>0</v>
      </c>
      <c r="L15" s="157">
        <f>SUM(L16,L33,L34)</f>
        <v>51.772999999999996</v>
      </c>
      <c r="M15" s="157"/>
      <c r="N15" s="157"/>
      <c r="O15" s="157"/>
      <c r="P15" s="157"/>
      <c r="Q15" s="157"/>
      <c r="R15" s="157"/>
      <c r="S15" s="157"/>
      <c r="T15" s="157"/>
      <c r="U15" s="157"/>
      <c r="V15" s="157"/>
      <c r="W15" s="157"/>
      <c r="X15" s="157"/>
      <c r="Y15" s="157"/>
      <c r="Z15" s="157"/>
      <c r="AA15" s="160"/>
      <c r="AB15" s="176">
        <f>SUM(AB16,AB33,AB34)</f>
        <v>5909.0690000000004</v>
      </c>
      <c r="AC15" s="160">
        <f>SUM(AC16,AC33,AC34)</f>
        <v>6504.9639999999999</v>
      </c>
      <c r="AD15" s="157"/>
      <c r="AE15" s="157"/>
      <c r="AF15" s="157"/>
      <c r="AG15" s="157"/>
      <c r="AH15" s="157"/>
      <c r="AI15" s="161"/>
      <c r="AJ15" s="162"/>
      <c r="AK15" s="162"/>
      <c r="AL15" s="157"/>
      <c r="AM15" s="157"/>
      <c r="AN15" s="157"/>
      <c r="AO15" s="157"/>
      <c r="AP15" s="157"/>
      <c r="AQ15" s="157"/>
      <c r="AR15" s="157"/>
      <c r="AS15" s="157"/>
      <c r="AT15" s="157"/>
      <c r="AU15" s="157"/>
      <c r="AV15" s="157"/>
      <c r="AW15" s="157"/>
      <c r="AX15" s="157"/>
      <c r="AY15" s="157"/>
      <c r="AZ15" s="157"/>
      <c r="BA15" s="157"/>
      <c r="BB15" s="157"/>
      <c r="BC15" s="157"/>
      <c r="BD15" s="173"/>
      <c r="BE15" s="171"/>
      <c r="BF15" s="171"/>
      <c r="BG15" s="171"/>
      <c r="BH15" s="174"/>
      <c r="BI15" s="174"/>
      <c r="BJ15" s="174"/>
      <c r="BK15" s="175"/>
      <c r="BL15" s="175"/>
      <c r="BM15" s="175"/>
      <c r="BN15" s="175"/>
      <c r="BO15" s="175"/>
      <c r="BP15" s="175"/>
      <c r="BQ15" s="175" t="s">
        <v>820</v>
      </c>
      <c r="BR15" s="175">
        <v>2</v>
      </c>
      <c r="BS15" s="166">
        <v>2</v>
      </c>
      <c r="BT15" s="167"/>
      <c r="BU15" s="167"/>
      <c r="BV15" s="167"/>
      <c r="BW15" s="167"/>
      <c r="BX15" s="167"/>
      <c r="BY15" s="167"/>
      <c r="BZ15" s="168"/>
      <c r="CA15" s="166"/>
    </row>
    <row r="16" spans="1:81" ht="14.25" customHeight="1">
      <c r="A16" s="466" t="s">
        <v>823</v>
      </c>
      <c r="B16" s="466"/>
      <c r="C16" s="466"/>
      <c r="D16" s="466"/>
      <c r="E16" s="158"/>
      <c r="F16" s="158"/>
      <c r="G16" s="157"/>
      <c r="H16" s="158"/>
      <c r="I16" s="158"/>
      <c r="J16" s="178">
        <f t="shared" si="0"/>
        <v>0</v>
      </c>
      <c r="K16" s="178">
        <f t="shared" si="1"/>
        <v>0</v>
      </c>
      <c r="L16" s="157">
        <f>SUM(L17:L32)</f>
        <v>29.937000000000001</v>
      </c>
      <c r="M16" s="157"/>
      <c r="N16" s="157"/>
      <c r="O16" s="157"/>
      <c r="P16" s="157"/>
      <c r="Q16" s="157"/>
      <c r="R16" s="157"/>
      <c r="S16" s="157"/>
      <c r="T16" s="157"/>
      <c r="U16" s="157"/>
      <c r="V16" s="157"/>
      <c r="W16" s="157"/>
      <c r="X16" s="157"/>
      <c r="Y16" s="157"/>
      <c r="Z16" s="157"/>
      <c r="AA16" s="160"/>
      <c r="AB16" s="176">
        <f>SUM(AB19:AB32)</f>
        <v>5096.2850000000008</v>
      </c>
      <c r="AC16" s="160">
        <f>SUM(AC17:AC32)</f>
        <v>5692.18</v>
      </c>
      <c r="AD16" s="157"/>
      <c r="AE16" s="157"/>
      <c r="AF16" s="157"/>
      <c r="AG16" s="157"/>
      <c r="AH16" s="157"/>
      <c r="AI16" s="161"/>
      <c r="AJ16" s="162"/>
      <c r="AK16" s="162"/>
      <c r="AL16" s="157"/>
      <c r="AM16" s="157"/>
      <c r="AN16" s="157"/>
      <c r="AO16" s="157"/>
      <c r="AP16" s="157"/>
      <c r="AQ16" s="157"/>
      <c r="AR16" s="157"/>
      <c r="AS16" s="157"/>
      <c r="AT16" s="157"/>
      <c r="AU16" s="157"/>
      <c r="AV16" s="157"/>
      <c r="AW16" s="157"/>
      <c r="AX16" s="157"/>
      <c r="AY16" s="157"/>
      <c r="AZ16" s="157"/>
      <c r="BA16" s="157"/>
      <c r="BB16" s="157"/>
      <c r="BC16" s="157"/>
      <c r="BD16" s="173"/>
      <c r="BE16" s="171"/>
      <c r="BF16" s="171"/>
      <c r="BG16" s="171"/>
      <c r="BH16" s="174"/>
      <c r="BI16" s="174"/>
      <c r="BJ16" s="174"/>
      <c r="BK16" s="175"/>
      <c r="BL16" s="175"/>
      <c r="BM16" s="175"/>
      <c r="BN16" s="175"/>
      <c r="BO16" s="175"/>
      <c r="BP16" s="175"/>
      <c r="BQ16" s="175" t="s">
        <v>820</v>
      </c>
      <c r="BR16" s="175">
        <v>2</v>
      </c>
      <c r="BS16" s="166">
        <v>2</v>
      </c>
      <c r="BT16" s="167"/>
      <c r="BU16" s="167"/>
      <c r="BV16" s="167"/>
      <c r="BW16" s="167"/>
      <c r="BX16" s="167"/>
      <c r="BY16" s="167"/>
      <c r="BZ16" s="168"/>
      <c r="CA16" s="166"/>
    </row>
    <row r="17" spans="1:79" s="184" customFormat="1" ht="72">
      <c r="A17" s="301">
        <v>1</v>
      </c>
      <c r="B17" s="301" t="s">
        <v>303</v>
      </c>
      <c r="C17" s="301" t="s">
        <v>304</v>
      </c>
      <c r="D17" s="301" t="s">
        <v>551</v>
      </c>
      <c r="E17" s="185">
        <v>1338.4849999999999</v>
      </c>
      <c r="F17" s="185">
        <v>1342</v>
      </c>
      <c r="G17" s="301"/>
      <c r="H17" s="185"/>
      <c r="I17" s="185"/>
      <c r="J17" s="178">
        <f t="shared" si="0"/>
        <v>3.5150000000001</v>
      </c>
      <c r="K17" s="178">
        <f t="shared" si="1"/>
        <v>0</v>
      </c>
      <c r="L17" s="301">
        <v>3.5150000000000001</v>
      </c>
      <c r="M17" s="301" t="s">
        <v>870</v>
      </c>
      <c r="N17" s="301" t="s">
        <v>871</v>
      </c>
      <c r="O17" s="301" t="s">
        <v>872</v>
      </c>
      <c r="P17" s="301" t="s">
        <v>873</v>
      </c>
      <c r="Q17" s="301" t="s">
        <v>872</v>
      </c>
      <c r="R17" s="301" t="s">
        <v>874</v>
      </c>
      <c r="S17" s="301" t="s">
        <v>875</v>
      </c>
      <c r="T17" s="301">
        <v>20</v>
      </c>
      <c r="U17" s="301"/>
      <c r="V17" s="301" t="s">
        <v>829</v>
      </c>
      <c r="W17" s="301" t="s">
        <v>876</v>
      </c>
      <c r="X17" s="301" t="s">
        <v>831</v>
      </c>
      <c r="Y17" s="301" t="s">
        <v>832</v>
      </c>
      <c r="Z17" s="301"/>
      <c r="AA17" s="163" t="s">
        <v>877</v>
      </c>
      <c r="AB17" s="186">
        <f t="shared" ref="AB17:AB32" si="3">L17*Q17*AA17*0.1</f>
        <v>901.59750000000008</v>
      </c>
      <c r="AC17" s="163">
        <f t="shared" ref="AC17:AC23" si="4">IF(AL17="中修",AB17*AG17,IF(AL17="预防性养护",AB17,AB17*AE17))</f>
        <v>721.27800000000013</v>
      </c>
      <c r="AD17" s="301" t="s">
        <v>878</v>
      </c>
      <c r="AE17" s="301">
        <v>0.8</v>
      </c>
      <c r="AF17" s="301"/>
      <c r="AG17" s="301"/>
      <c r="AH17" s="301" t="s">
        <v>879</v>
      </c>
      <c r="AI17" s="187" t="s">
        <v>880</v>
      </c>
      <c r="AJ17" s="188" t="s">
        <v>881</v>
      </c>
      <c r="AK17" s="188"/>
      <c r="AL17" s="301" t="s">
        <v>837</v>
      </c>
      <c r="AM17" s="301" t="s">
        <v>873</v>
      </c>
      <c r="AN17" s="301" t="s">
        <v>838</v>
      </c>
      <c r="AO17" s="301" t="s">
        <v>882</v>
      </c>
      <c r="AP17" s="301"/>
      <c r="AQ17" s="301" t="s">
        <v>883</v>
      </c>
      <c r="AR17" s="301" t="s">
        <v>884</v>
      </c>
      <c r="AS17" s="301"/>
      <c r="AT17" s="301"/>
      <c r="AU17" s="301"/>
      <c r="AV17" s="301"/>
      <c r="AW17" s="301"/>
      <c r="AX17" s="301" t="s">
        <v>844</v>
      </c>
      <c r="AY17" s="301" t="s">
        <v>885</v>
      </c>
      <c r="AZ17" s="301" t="s">
        <v>870</v>
      </c>
      <c r="BA17" s="301"/>
      <c r="BB17" s="301">
        <v>2</v>
      </c>
      <c r="BC17" s="301">
        <v>1.5149999999999999</v>
      </c>
      <c r="BD17" s="174"/>
      <c r="BE17" s="174" t="s">
        <v>886</v>
      </c>
      <c r="BF17" s="174"/>
      <c r="BG17" s="174"/>
      <c r="BH17" s="174"/>
      <c r="BI17" s="174"/>
      <c r="BJ17" s="174"/>
      <c r="BK17" s="175">
        <v>1</v>
      </c>
      <c r="BL17" s="175"/>
      <c r="BM17" s="175"/>
      <c r="BN17" s="175"/>
      <c r="BO17" s="175">
        <v>1</v>
      </c>
      <c r="BP17" s="175"/>
      <c r="BQ17" s="175" t="s">
        <v>848</v>
      </c>
      <c r="BR17" s="175">
        <v>1</v>
      </c>
      <c r="BS17" s="166"/>
      <c r="BT17" s="167"/>
      <c r="BU17" s="167"/>
      <c r="BV17" s="167"/>
      <c r="BW17" s="167"/>
      <c r="BX17" s="167"/>
      <c r="BY17" s="167"/>
      <c r="BZ17" s="168"/>
      <c r="CA17" s="166"/>
    </row>
    <row r="18" spans="1:79" s="184" customFormat="1" ht="72">
      <c r="A18" s="301">
        <v>1</v>
      </c>
      <c r="B18" s="301" t="s">
        <v>303</v>
      </c>
      <c r="C18" s="301" t="s">
        <v>304</v>
      </c>
      <c r="D18" s="301" t="s">
        <v>551</v>
      </c>
      <c r="E18" s="185">
        <v>1342</v>
      </c>
      <c r="F18" s="185">
        <v>1342.96</v>
      </c>
      <c r="G18" s="301"/>
      <c r="H18" s="185"/>
      <c r="I18" s="185"/>
      <c r="J18" s="178">
        <f t="shared" si="0"/>
        <v>0.96000000000003638</v>
      </c>
      <c r="K18" s="178">
        <f t="shared" si="1"/>
        <v>0</v>
      </c>
      <c r="L18" s="301">
        <v>0.96</v>
      </c>
      <c r="M18" s="301"/>
      <c r="N18" s="301" t="s">
        <v>871</v>
      </c>
      <c r="O18" s="301" t="s">
        <v>872</v>
      </c>
      <c r="P18" s="301" t="s">
        <v>873</v>
      </c>
      <c r="Q18" s="301" t="s">
        <v>872</v>
      </c>
      <c r="R18" s="301" t="s">
        <v>874</v>
      </c>
      <c r="S18" s="301" t="s">
        <v>875</v>
      </c>
      <c r="T18" s="301">
        <v>20</v>
      </c>
      <c r="U18" s="301"/>
      <c r="V18" s="301" t="s">
        <v>829</v>
      </c>
      <c r="W18" s="301" t="s">
        <v>876</v>
      </c>
      <c r="X18" s="301" t="s">
        <v>831</v>
      </c>
      <c r="Y18" s="301" t="s">
        <v>832</v>
      </c>
      <c r="Z18" s="301"/>
      <c r="AA18" s="163" t="s">
        <v>877</v>
      </c>
      <c r="AB18" s="186">
        <f t="shared" si="3"/>
        <v>246.23999999999998</v>
      </c>
      <c r="AC18" s="163">
        <f t="shared" si="4"/>
        <v>196.99199999999999</v>
      </c>
      <c r="AD18" s="301" t="s">
        <v>878</v>
      </c>
      <c r="AE18" s="301">
        <v>0.8</v>
      </c>
      <c r="AF18" s="301"/>
      <c r="AG18" s="301"/>
      <c r="AH18" s="301" t="s">
        <v>887</v>
      </c>
      <c r="AI18" s="187" t="s">
        <v>880</v>
      </c>
      <c r="AJ18" s="188" t="s">
        <v>881</v>
      </c>
      <c r="AK18" s="188"/>
      <c r="AL18" s="301" t="s">
        <v>837</v>
      </c>
      <c r="AM18" s="301" t="s">
        <v>873</v>
      </c>
      <c r="AN18" s="301" t="s">
        <v>838</v>
      </c>
      <c r="AO18" s="301" t="s">
        <v>888</v>
      </c>
      <c r="AP18" s="301"/>
      <c r="AQ18" s="301" t="s">
        <v>889</v>
      </c>
      <c r="AR18" s="301" t="s">
        <v>890</v>
      </c>
      <c r="AS18" s="301"/>
      <c r="AT18" s="301"/>
      <c r="AU18" s="301"/>
      <c r="AV18" s="301"/>
      <c r="AW18" s="301"/>
      <c r="AX18" s="301" t="s">
        <v>844</v>
      </c>
      <c r="AY18" s="301" t="s">
        <v>885</v>
      </c>
      <c r="AZ18" s="301" t="s">
        <v>879</v>
      </c>
      <c r="BA18" s="301"/>
      <c r="BB18" s="301"/>
      <c r="BC18" s="301">
        <v>0.96</v>
      </c>
      <c r="BD18" s="174"/>
      <c r="BE18" s="174" t="s">
        <v>886</v>
      </c>
      <c r="BF18" s="174"/>
      <c r="BG18" s="174"/>
      <c r="BH18" s="174"/>
      <c r="BI18" s="174"/>
      <c r="BJ18" s="174"/>
      <c r="BK18" s="175">
        <v>1</v>
      </c>
      <c r="BL18" s="175"/>
      <c r="BM18" s="175"/>
      <c r="BN18" s="175"/>
      <c r="BO18" s="175">
        <v>1</v>
      </c>
      <c r="BP18" s="175"/>
      <c r="BQ18" s="175" t="s">
        <v>848</v>
      </c>
      <c r="BR18" s="175">
        <v>1</v>
      </c>
      <c r="BS18" s="166"/>
      <c r="BT18" s="167"/>
      <c r="BU18" s="167"/>
      <c r="BV18" s="167"/>
      <c r="BW18" s="167"/>
      <c r="BX18" s="167"/>
      <c r="BY18" s="167"/>
      <c r="BZ18" s="168"/>
      <c r="CA18" s="166"/>
    </row>
    <row r="19" spans="1:79" s="184" customFormat="1" ht="144">
      <c r="A19" s="301">
        <v>2</v>
      </c>
      <c r="B19" s="301" t="s">
        <v>303</v>
      </c>
      <c r="C19" s="301" t="s">
        <v>310</v>
      </c>
      <c r="D19" s="301" t="s">
        <v>891</v>
      </c>
      <c r="E19" s="185">
        <v>2199.1759999999999</v>
      </c>
      <c r="F19" s="185">
        <v>2203.98</v>
      </c>
      <c r="G19" s="301" t="s">
        <v>664</v>
      </c>
      <c r="H19" s="185">
        <v>50.164999999999999</v>
      </c>
      <c r="I19" s="185">
        <v>54.969000000000001</v>
      </c>
      <c r="J19" s="178">
        <f t="shared" si="0"/>
        <v>4.8040000000000873</v>
      </c>
      <c r="K19" s="178">
        <f t="shared" si="1"/>
        <v>4.804000000000002</v>
      </c>
      <c r="L19" s="301">
        <v>4.8040000000000003</v>
      </c>
      <c r="M19" s="301"/>
      <c r="N19" s="301" t="s">
        <v>871</v>
      </c>
      <c r="O19" s="301" t="s">
        <v>892</v>
      </c>
      <c r="P19" s="301" t="s">
        <v>828</v>
      </c>
      <c r="Q19" s="301" t="s">
        <v>892</v>
      </c>
      <c r="R19" s="301" t="s">
        <v>892</v>
      </c>
      <c r="S19" s="301" t="s">
        <v>893</v>
      </c>
      <c r="T19" s="301"/>
      <c r="U19" s="301" t="s">
        <v>830</v>
      </c>
      <c r="V19" s="301" t="s">
        <v>829</v>
      </c>
      <c r="W19" s="301" t="s">
        <v>894</v>
      </c>
      <c r="X19" s="301" t="s">
        <v>831</v>
      </c>
      <c r="Y19" s="301" t="s">
        <v>832</v>
      </c>
      <c r="Z19" s="301"/>
      <c r="AA19" s="163" t="s">
        <v>833</v>
      </c>
      <c r="AB19" s="186">
        <f t="shared" si="3"/>
        <v>1034.0610000000001</v>
      </c>
      <c r="AC19" s="163">
        <f t="shared" si="4"/>
        <v>827.24880000000019</v>
      </c>
      <c r="AD19" s="301" t="s">
        <v>878</v>
      </c>
      <c r="AE19" s="301">
        <v>0.8</v>
      </c>
      <c r="AF19" s="301"/>
      <c r="AG19" s="301"/>
      <c r="AH19" s="301" t="s">
        <v>887</v>
      </c>
      <c r="AI19" s="187" t="s">
        <v>895</v>
      </c>
      <c r="AJ19" s="188" t="s">
        <v>896</v>
      </c>
      <c r="AK19" s="188"/>
      <c r="AL19" s="301" t="s">
        <v>837</v>
      </c>
      <c r="AM19" s="301" t="s">
        <v>828</v>
      </c>
      <c r="AN19" s="301" t="s">
        <v>838</v>
      </c>
      <c r="AO19" s="301" t="s">
        <v>897</v>
      </c>
      <c r="AP19" s="301" t="s">
        <v>898</v>
      </c>
      <c r="AQ19" s="301"/>
      <c r="AR19" s="301"/>
      <c r="AS19" s="301" t="s">
        <v>899</v>
      </c>
      <c r="AT19" s="301"/>
      <c r="AU19" s="301"/>
      <c r="AV19" s="301"/>
      <c r="AW19" s="301"/>
      <c r="AX19" s="301" t="s">
        <v>844</v>
      </c>
      <c r="AY19" s="301" t="s">
        <v>900</v>
      </c>
      <c r="AZ19" s="301" t="s">
        <v>870</v>
      </c>
      <c r="BA19" s="301"/>
      <c r="BB19" s="301">
        <v>1.804</v>
      </c>
      <c r="BC19" s="301">
        <v>3</v>
      </c>
      <c r="BD19" s="174" t="s">
        <v>901</v>
      </c>
      <c r="BE19" s="174" t="s">
        <v>870</v>
      </c>
      <c r="BF19" s="174"/>
      <c r="BG19" s="174" t="s">
        <v>902</v>
      </c>
      <c r="BH19" s="174" t="s">
        <v>903</v>
      </c>
      <c r="BI19" s="174"/>
      <c r="BJ19" s="174"/>
      <c r="BK19" s="175">
        <v>1</v>
      </c>
      <c r="BL19" s="175"/>
      <c r="BM19" s="175"/>
      <c r="BN19" s="175"/>
      <c r="BO19" s="175"/>
      <c r="BP19" s="175">
        <v>1</v>
      </c>
      <c r="BQ19" s="175" t="s">
        <v>904</v>
      </c>
      <c r="BR19" s="175">
        <v>1</v>
      </c>
      <c r="BS19" s="166"/>
      <c r="BT19" s="167"/>
      <c r="BU19" s="189">
        <v>1</v>
      </c>
      <c r="BV19" s="167"/>
      <c r="BW19" s="167"/>
      <c r="BX19" s="167"/>
      <c r="BY19" s="167"/>
      <c r="BZ19" s="190"/>
      <c r="CA19" s="166"/>
    </row>
    <row r="20" spans="1:79" s="184" customFormat="1" ht="120">
      <c r="A20" s="301">
        <v>2</v>
      </c>
      <c r="B20" s="301" t="s">
        <v>303</v>
      </c>
      <c r="C20" s="301" t="s">
        <v>310</v>
      </c>
      <c r="D20" s="301" t="s">
        <v>891</v>
      </c>
      <c r="E20" s="185">
        <v>2208.1799999999998</v>
      </c>
      <c r="F20" s="185">
        <v>2209.3870000000002</v>
      </c>
      <c r="G20" s="301" t="s">
        <v>664</v>
      </c>
      <c r="H20" s="185">
        <v>59.168999999999997</v>
      </c>
      <c r="I20" s="185">
        <v>60.375999999999998</v>
      </c>
      <c r="J20" s="178">
        <f t="shared" si="0"/>
        <v>1.2070000000003347</v>
      </c>
      <c r="K20" s="178">
        <f t="shared" si="1"/>
        <v>1.2070000000000007</v>
      </c>
      <c r="L20" s="301">
        <v>1.2070000000000001</v>
      </c>
      <c r="M20" s="301"/>
      <c r="N20" s="301" t="s">
        <v>871</v>
      </c>
      <c r="O20" s="301" t="s">
        <v>892</v>
      </c>
      <c r="P20" s="301" t="s">
        <v>828</v>
      </c>
      <c r="Q20" s="301" t="s">
        <v>892</v>
      </c>
      <c r="R20" s="301" t="s">
        <v>892</v>
      </c>
      <c r="S20" s="301" t="s">
        <v>893</v>
      </c>
      <c r="T20" s="301"/>
      <c r="U20" s="301" t="s">
        <v>830</v>
      </c>
      <c r="V20" s="301" t="s">
        <v>829</v>
      </c>
      <c r="W20" s="301" t="s">
        <v>894</v>
      </c>
      <c r="X20" s="301" t="s">
        <v>831</v>
      </c>
      <c r="Y20" s="301" t="s">
        <v>832</v>
      </c>
      <c r="Z20" s="301"/>
      <c r="AA20" s="163" t="s">
        <v>833</v>
      </c>
      <c r="AB20" s="186">
        <f t="shared" si="3"/>
        <v>259.80675000000002</v>
      </c>
      <c r="AC20" s="163">
        <f t="shared" si="4"/>
        <v>207.84540000000004</v>
      </c>
      <c r="AD20" s="301" t="s">
        <v>878</v>
      </c>
      <c r="AE20" s="301">
        <v>0.8</v>
      </c>
      <c r="AF20" s="301"/>
      <c r="AG20" s="301"/>
      <c r="AH20" s="301" t="s">
        <v>887</v>
      </c>
      <c r="AI20" s="187" t="s">
        <v>895</v>
      </c>
      <c r="AJ20" s="188" t="s">
        <v>896</v>
      </c>
      <c r="AK20" s="188"/>
      <c r="AL20" s="301" t="s">
        <v>837</v>
      </c>
      <c r="AM20" s="301" t="s">
        <v>828</v>
      </c>
      <c r="AN20" s="301" t="s">
        <v>838</v>
      </c>
      <c r="AO20" s="301" t="s">
        <v>905</v>
      </c>
      <c r="AP20" s="301" t="s">
        <v>906</v>
      </c>
      <c r="AQ20" s="301"/>
      <c r="AR20" s="301"/>
      <c r="AS20" s="301" t="s">
        <v>907</v>
      </c>
      <c r="AT20" s="301"/>
      <c r="AU20" s="301"/>
      <c r="AV20" s="301"/>
      <c r="AW20" s="301"/>
      <c r="AX20" s="301" t="s">
        <v>844</v>
      </c>
      <c r="AY20" s="301" t="s">
        <v>900</v>
      </c>
      <c r="AZ20" s="301" t="s">
        <v>870</v>
      </c>
      <c r="BA20" s="301"/>
      <c r="BB20" s="301">
        <f>L20</f>
        <v>1.2070000000000001</v>
      </c>
      <c r="BC20" s="301"/>
      <c r="BD20" s="174" t="s">
        <v>901</v>
      </c>
      <c r="BE20" s="174" t="s">
        <v>870</v>
      </c>
      <c r="BF20" s="174"/>
      <c r="BG20" s="174" t="s">
        <v>902</v>
      </c>
      <c r="BH20" s="174" t="s">
        <v>903</v>
      </c>
      <c r="BI20" s="174"/>
      <c r="BJ20" s="174"/>
      <c r="BK20" s="175">
        <v>1</v>
      </c>
      <c r="BL20" s="175"/>
      <c r="BM20" s="175"/>
      <c r="BN20" s="175"/>
      <c r="BO20" s="175"/>
      <c r="BP20" s="175">
        <v>1</v>
      </c>
      <c r="BQ20" s="175" t="s">
        <v>904</v>
      </c>
      <c r="BR20" s="175">
        <v>1</v>
      </c>
      <c r="BS20" s="166"/>
      <c r="BT20" s="191"/>
      <c r="BU20" s="189">
        <v>1</v>
      </c>
      <c r="BV20" s="167"/>
      <c r="BW20" s="167"/>
      <c r="BX20" s="167"/>
      <c r="BY20" s="167"/>
      <c r="BZ20" s="168"/>
      <c r="CA20" s="166"/>
    </row>
    <row r="21" spans="1:79" s="184" customFormat="1" ht="144">
      <c r="A21" s="301">
        <v>2</v>
      </c>
      <c r="B21" s="301" t="s">
        <v>303</v>
      </c>
      <c r="C21" s="301" t="s">
        <v>310</v>
      </c>
      <c r="D21" s="301" t="s">
        <v>891</v>
      </c>
      <c r="E21" s="185">
        <v>2217.1869999999999</v>
      </c>
      <c r="F21" s="185">
        <v>2218.6759999999999</v>
      </c>
      <c r="G21" s="301" t="s">
        <v>664</v>
      </c>
      <c r="H21" s="185">
        <v>68.176000000000002</v>
      </c>
      <c r="I21" s="185">
        <v>69.665000000000006</v>
      </c>
      <c r="J21" s="178">
        <f t="shared" si="0"/>
        <v>1.4890000000000327</v>
      </c>
      <c r="K21" s="178">
        <f t="shared" si="1"/>
        <v>1.4890000000000043</v>
      </c>
      <c r="L21" s="301">
        <v>1.4890000000000001</v>
      </c>
      <c r="M21" s="301"/>
      <c r="N21" s="301" t="s">
        <v>871</v>
      </c>
      <c r="O21" s="301" t="s">
        <v>892</v>
      </c>
      <c r="P21" s="301" t="s">
        <v>828</v>
      </c>
      <c r="Q21" s="301" t="s">
        <v>892</v>
      </c>
      <c r="R21" s="301" t="s">
        <v>892</v>
      </c>
      <c r="S21" s="301">
        <v>15</v>
      </c>
      <c r="T21" s="301"/>
      <c r="U21" s="301" t="s">
        <v>830</v>
      </c>
      <c r="V21" s="301" t="s">
        <v>829</v>
      </c>
      <c r="W21" s="301" t="s">
        <v>894</v>
      </c>
      <c r="X21" s="301" t="s">
        <v>831</v>
      </c>
      <c r="Y21" s="301" t="s">
        <v>832</v>
      </c>
      <c r="Z21" s="301"/>
      <c r="AA21" s="163" t="s">
        <v>833</v>
      </c>
      <c r="AB21" s="186">
        <f t="shared" si="3"/>
        <v>320.50725000000006</v>
      </c>
      <c r="AC21" s="163">
        <f t="shared" si="4"/>
        <v>256.40580000000006</v>
      </c>
      <c r="AD21" s="301" t="s">
        <v>878</v>
      </c>
      <c r="AE21" s="301">
        <v>0.8</v>
      </c>
      <c r="AF21" s="301"/>
      <c r="AG21" s="301"/>
      <c r="AH21" s="301" t="s">
        <v>887</v>
      </c>
      <c r="AI21" s="187" t="s">
        <v>895</v>
      </c>
      <c r="AJ21" s="188" t="s">
        <v>896</v>
      </c>
      <c r="AK21" s="188"/>
      <c r="AL21" s="301" t="s">
        <v>837</v>
      </c>
      <c r="AM21" s="301" t="s">
        <v>828</v>
      </c>
      <c r="AN21" s="301" t="s">
        <v>838</v>
      </c>
      <c r="AO21" s="301" t="s">
        <v>908</v>
      </c>
      <c r="AP21" s="301" t="s">
        <v>909</v>
      </c>
      <c r="AQ21" s="301" t="s">
        <v>910</v>
      </c>
      <c r="AR21" s="301"/>
      <c r="AS21" s="301"/>
      <c r="AT21" s="301"/>
      <c r="AU21" s="301"/>
      <c r="AV21" s="301"/>
      <c r="AW21" s="301"/>
      <c r="AX21" s="301" t="s">
        <v>844</v>
      </c>
      <c r="AY21" s="301" t="s">
        <v>911</v>
      </c>
      <c r="AZ21" s="301" t="s">
        <v>870</v>
      </c>
      <c r="BA21" s="301"/>
      <c r="BB21" s="301">
        <f>L21</f>
        <v>1.4890000000000001</v>
      </c>
      <c r="BC21" s="301"/>
      <c r="BD21" s="174" t="s">
        <v>901</v>
      </c>
      <c r="BE21" s="174" t="s">
        <v>870</v>
      </c>
      <c r="BF21" s="174"/>
      <c r="BG21" s="174" t="s">
        <v>902</v>
      </c>
      <c r="BH21" s="174" t="s">
        <v>903</v>
      </c>
      <c r="BI21" s="174"/>
      <c r="BJ21" s="174"/>
      <c r="BK21" s="175">
        <v>1</v>
      </c>
      <c r="BL21" s="175"/>
      <c r="BM21" s="175"/>
      <c r="BN21" s="175"/>
      <c r="BO21" s="175"/>
      <c r="BP21" s="175">
        <v>1</v>
      </c>
      <c r="BQ21" s="175" t="s">
        <v>904</v>
      </c>
      <c r="BR21" s="175">
        <v>1</v>
      </c>
      <c r="BS21" s="166"/>
      <c r="BT21" s="191"/>
      <c r="BU21" s="189">
        <v>1</v>
      </c>
      <c r="BV21" s="167"/>
      <c r="BW21" s="167"/>
      <c r="BX21" s="167"/>
      <c r="BY21" s="167"/>
      <c r="BZ21" s="168"/>
      <c r="CA21" s="166"/>
    </row>
    <row r="22" spans="1:79" s="184" customFormat="1" ht="144">
      <c r="A22" s="301">
        <v>3</v>
      </c>
      <c r="B22" s="301" t="s">
        <v>303</v>
      </c>
      <c r="C22" s="301" t="s">
        <v>310</v>
      </c>
      <c r="D22" s="301" t="s">
        <v>912</v>
      </c>
      <c r="E22" s="185">
        <v>1747.1</v>
      </c>
      <c r="F22" s="185">
        <v>1753.8</v>
      </c>
      <c r="G22" s="301" t="s">
        <v>913</v>
      </c>
      <c r="H22" s="185">
        <v>23.3</v>
      </c>
      <c r="I22" s="185">
        <v>30</v>
      </c>
      <c r="J22" s="178">
        <f t="shared" si="0"/>
        <v>6.7000000000000455</v>
      </c>
      <c r="K22" s="178">
        <f t="shared" si="1"/>
        <v>6.6999999999999993</v>
      </c>
      <c r="L22" s="301">
        <v>6.7</v>
      </c>
      <c r="M22" s="301"/>
      <c r="N22" s="301" t="s">
        <v>871</v>
      </c>
      <c r="O22" s="301" t="s">
        <v>832</v>
      </c>
      <c r="P22" s="301" t="s">
        <v>828</v>
      </c>
      <c r="Q22" s="301" t="s">
        <v>832</v>
      </c>
      <c r="R22" s="301" t="s">
        <v>832</v>
      </c>
      <c r="S22" s="301">
        <v>12</v>
      </c>
      <c r="T22" s="301"/>
      <c r="U22" s="301" t="s">
        <v>830</v>
      </c>
      <c r="V22" s="301" t="s">
        <v>829</v>
      </c>
      <c r="W22" s="301" t="s">
        <v>894</v>
      </c>
      <c r="X22" s="301" t="s">
        <v>831</v>
      </c>
      <c r="Y22" s="301" t="s">
        <v>832</v>
      </c>
      <c r="Z22" s="301"/>
      <c r="AA22" s="163" t="s">
        <v>833</v>
      </c>
      <c r="AB22" s="186">
        <f t="shared" si="3"/>
        <v>1236.1500000000001</v>
      </c>
      <c r="AC22" s="163">
        <f t="shared" si="4"/>
        <v>1236.1500000000001</v>
      </c>
      <c r="AD22" s="301" t="s">
        <v>914</v>
      </c>
      <c r="AE22" s="301">
        <v>1</v>
      </c>
      <c r="AF22" s="301"/>
      <c r="AG22" s="301"/>
      <c r="AH22" s="301" t="s">
        <v>915</v>
      </c>
      <c r="AI22" s="187" t="s">
        <v>916</v>
      </c>
      <c r="AJ22" s="188" t="s">
        <v>917</v>
      </c>
      <c r="AK22" s="188"/>
      <c r="AL22" s="301" t="s">
        <v>837</v>
      </c>
      <c r="AM22" s="301" t="s">
        <v>828</v>
      </c>
      <c r="AN22" s="301" t="s">
        <v>838</v>
      </c>
      <c r="AO22" s="301" t="s">
        <v>918</v>
      </c>
      <c r="AP22" s="301"/>
      <c r="AQ22" s="301"/>
      <c r="AR22" s="301"/>
      <c r="AS22" s="301"/>
      <c r="AT22" s="301"/>
      <c r="AU22" s="301"/>
      <c r="AV22" s="301"/>
      <c r="AW22" s="301"/>
      <c r="AX22" s="301" t="s">
        <v>844</v>
      </c>
      <c r="AY22" s="301" t="s">
        <v>919</v>
      </c>
      <c r="AZ22" s="301" t="s">
        <v>887</v>
      </c>
      <c r="BA22" s="301">
        <v>5.7</v>
      </c>
      <c r="BB22" s="301">
        <v>1</v>
      </c>
      <c r="BC22" s="301"/>
      <c r="BD22" s="174" t="s">
        <v>901</v>
      </c>
      <c r="BE22" s="174" t="s">
        <v>870</v>
      </c>
      <c r="BF22" s="174"/>
      <c r="BG22" s="174" t="s">
        <v>902</v>
      </c>
      <c r="BH22" s="174" t="s">
        <v>903</v>
      </c>
      <c r="BI22" s="174"/>
      <c r="BJ22" s="174"/>
      <c r="BK22" s="175">
        <v>1</v>
      </c>
      <c r="BL22" s="175"/>
      <c r="BM22" s="175"/>
      <c r="BN22" s="175"/>
      <c r="BO22" s="175"/>
      <c r="BP22" s="175">
        <v>1</v>
      </c>
      <c r="BQ22" s="175" t="s">
        <v>904</v>
      </c>
      <c r="BR22" s="175">
        <v>1</v>
      </c>
      <c r="BS22" s="166"/>
      <c r="BT22" s="191"/>
      <c r="BU22" s="189">
        <v>1</v>
      </c>
      <c r="BV22" s="167"/>
      <c r="BW22" s="167"/>
      <c r="BX22" s="167"/>
      <c r="BY22" s="167"/>
      <c r="BZ22" s="190"/>
      <c r="CA22" s="166"/>
    </row>
    <row r="23" spans="1:79" s="184" customFormat="1" ht="144">
      <c r="A23" s="301">
        <v>4</v>
      </c>
      <c r="B23" s="301" t="s">
        <v>303</v>
      </c>
      <c r="C23" s="301" t="s">
        <v>308</v>
      </c>
      <c r="D23" s="301" t="s">
        <v>463</v>
      </c>
      <c r="E23" s="185">
        <v>9.5459999999999994</v>
      </c>
      <c r="F23" s="185">
        <v>13</v>
      </c>
      <c r="G23" s="301" t="s">
        <v>920</v>
      </c>
      <c r="H23" s="185">
        <v>9.5459999999999994</v>
      </c>
      <c r="I23" s="185">
        <v>13</v>
      </c>
      <c r="J23" s="178">
        <f t="shared" si="0"/>
        <v>3.4540000000000006</v>
      </c>
      <c r="K23" s="178">
        <f t="shared" si="1"/>
        <v>3.4540000000000006</v>
      </c>
      <c r="L23" s="301">
        <v>3.4540000000000002</v>
      </c>
      <c r="M23" s="301"/>
      <c r="N23" s="301" t="s">
        <v>871</v>
      </c>
      <c r="O23" s="301" t="s">
        <v>875</v>
      </c>
      <c r="P23" s="301" t="s">
        <v>828</v>
      </c>
      <c r="Q23" s="301" t="s">
        <v>875</v>
      </c>
      <c r="R23" s="301"/>
      <c r="S23" s="301" t="s">
        <v>875</v>
      </c>
      <c r="T23" s="301"/>
      <c r="U23" s="301" t="s">
        <v>830</v>
      </c>
      <c r="V23" s="301" t="s">
        <v>829</v>
      </c>
      <c r="W23" s="301" t="s">
        <v>894</v>
      </c>
      <c r="X23" s="301" t="s">
        <v>831</v>
      </c>
      <c r="Y23" s="301" t="s">
        <v>832</v>
      </c>
      <c r="Z23" s="301"/>
      <c r="AA23" s="163" t="s">
        <v>833</v>
      </c>
      <c r="AB23" s="186">
        <f t="shared" si="3"/>
        <v>849.68400000000008</v>
      </c>
      <c r="AC23" s="163">
        <f t="shared" si="4"/>
        <v>849.68400000000008</v>
      </c>
      <c r="AD23" s="301" t="s">
        <v>921</v>
      </c>
      <c r="AE23" s="301">
        <v>1</v>
      </c>
      <c r="AF23" s="301"/>
      <c r="AG23" s="301"/>
      <c r="AH23" s="301" t="s">
        <v>887</v>
      </c>
      <c r="AI23" s="187" t="s">
        <v>922</v>
      </c>
      <c r="AJ23" s="188" t="s">
        <v>923</v>
      </c>
      <c r="AK23" s="188"/>
      <c r="AL23" s="301" t="s">
        <v>837</v>
      </c>
      <c r="AM23" s="301" t="s">
        <v>828</v>
      </c>
      <c r="AN23" s="301" t="s">
        <v>838</v>
      </c>
      <c r="AO23" s="301" t="s">
        <v>924</v>
      </c>
      <c r="AP23" s="301" t="s">
        <v>925</v>
      </c>
      <c r="AQ23" s="301"/>
      <c r="AR23" s="301" t="s">
        <v>926</v>
      </c>
      <c r="AS23" s="301"/>
      <c r="AT23" s="301" t="s">
        <v>927</v>
      </c>
      <c r="AU23" s="301" t="s">
        <v>928</v>
      </c>
      <c r="AV23" s="301" t="s">
        <v>928</v>
      </c>
      <c r="AW23" s="301" t="s">
        <v>928</v>
      </c>
      <c r="AX23" s="301" t="s">
        <v>844</v>
      </c>
      <c r="AY23" s="301" t="s">
        <v>929</v>
      </c>
      <c r="AZ23" s="301" t="s">
        <v>930</v>
      </c>
      <c r="BA23" s="301">
        <f t="shared" ref="BA23:BA32" si="5">L23</f>
        <v>3.4540000000000002</v>
      </c>
      <c r="BB23" s="301"/>
      <c r="BC23" s="301"/>
      <c r="BD23" s="174" t="s">
        <v>901</v>
      </c>
      <c r="BE23" s="174" t="s">
        <v>887</v>
      </c>
      <c r="BF23" s="174"/>
      <c r="BG23" s="174" t="s">
        <v>931</v>
      </c>
      <c r="BH23" s="174" t="s">
        <v>932</v>
      </c>
      <c r="BI23" s="174"/>
      <c r="BJ23" s="174"/>
      <c r="BK23" s="175"/>
      <c r="BL23" s="175"/>
      <c r="BM23" s="175">
        <v>1</v>
      </c>
      <c r="BN23" s="175"/>
      <c r="BO23" s="175">
        <v>1</v>
      </c>
      <c r="BP23" s="175">
        <v>1</v>
      </c>
      <c r="BQ23" s="175" t="s">
        <v>904</v>
      </c>
      <c r="BR23" s="175">
        <v>1</v>
      </c>
      <c r="BS23" s="166"/>
      <c r="BT23" s="191"/>
      <c r="BU23" s="189">
        <v>1</v>
      </c>
      <c r="BV23" s="167"/>
      <c r="BW23" s="167"/>
      <c r="BX23" s="167"/>
      <c r="BY23" s="167"/>
      <c r="BZ23" s="190" t="s">
        <v>933</v>
      </c>
      <c r="CA23" s="166"/>
    </row>
    <row r="24" spans="1:79" s="184" customFormat="1" ht="144">
      <c r="A24" s="301">
        <v>4</v>
      </c>
      <c r="B24" s="301" t="s">
        <v>303</v>
      </c>
      <c r="C24" s="301" t="s">
        <v>308</v>
      </c>
      <c r="D24" s="301" t="s">
        <v>463</v>
      </c>
      <c r="E24" s="185">
        <v>13</v>
      </c>
      <c r="F24" s="185">
        <v>13.445</v>
      </c>
      <c r="G24" s="301" t="s">
        <v>920</v>
      </c>
      <c r="H24" s="185">
        <v>13</v>
      </c>
      <c r="I24" s="185">
        <v>13.445</v>
      </c>
      <c r="J24" s="178">
        <f t="shared" si="0"/>
        <v>0.44500000000000028</v>
      </c>
      <c r="K24" s="178">
        <f t="shared" si="1"/>
        <v>0.44500000000000028</v>
      </c>
      <c r="L24" s="301">
        <v>0.44500000000000001</v>
      </c>
      <c r="M24" s="301"/>
      <c r="N24" s="301" t="s">
        <v>871</v>
      </c>
      <c r="O24" s="301">
        <v>12</v>
      </c>
      <c r="P24" s="301" t="s">
        <v>828</v>
      </c>
      <c r="Q24" s="301" t="s">
        <v>934</v>
      </c>
      <c r="R24" s="301"/>
      <c r="S24" s="301" t="s">
        <v>935</v>
      </c>
      <c r="T24" s="301"/>
      <c r="U24" s="301" t="s">
        <v>830</v>
      </c>
      <c r="V24" s="301" t="s">
        <v>829</v>
      </c>
      <c r="W24" s="301" t="s">
        <v>894</v>
      </c>
      <c r="X24" s="301" t="s">
        <v>831</v>
      </c>
      <c r="Y24" s="301" t="s">
        <v>832</v>
      </c>
      <c r="Z24" s="301"/>
      <c r="AA24" s="163" t="s">
        <v>833</v>
      </c>
      <c r="AB24" s="186">
        <f t="shared" si="3"/>
        <v>127.71500000000002</v>
      </c>
      <c r="AC24" s="163">
        <f>IF(AL24="中修",AB24*AG24,IF(AL24="预防性养护",AB24,AB24*AE24))+0.5</f>
        <v>128.21500000000003</v>
      </c>
      <c r="AD24" s="301" t="s">
        <v>936</v>
      </c>
      <c r="AE24" s="301">
        <v>1</v>
      </c>
      <c r="AF24" s="301"/>
      <c r="AG24" s="301"/>
      <c r="AH24" s="301" t="s">
        <v>887</v>
      </c>
      <c r="AI24" s="187" t="s">
        <v>937</v>
      </c>
      <c r="AJ24" s="188" t="s">
        <v>923</v>
      </c>
      <c r="AK24" s="188"/>
      <c r="AL24" s="301" t="s">
        <v>837</v>
      </c>
      <c r="AM24" s="301" t="s">
        <v>828</v>
      </c>
      <c r="AN24" s="301" t="s">
        <v>838</v>
      </c>
      <c r="AO24" s="301" t="s">
        <v>938</v>
      </c>
      <c r="AP24" s="301" t="s">
        <v>939</v>
      </c>
      <c r="AQ24" s="301" t="s">
        <v>940</v>
      </c>
      <c r="AR24" s="301" t="s">
        <v>941</v>
      </c>
      <c r="AS24" s="301"/>
      <c r="AT24" s="301" t="s">
        <v>942</v>
      </c>
      <c r="AU24" s="301" t="s">
        <v>943</v>
      </c>
      <c r="AV24" s="301" t="s">
        <v>943</v>
      </c>
      <c r="AW24" s="301" t="s">
        <v>943</v>
      </c>
      <c r="AX24" s="301" t="s">
        <v>844</v>
      </c>
      <c r="AY24" s="301" t="s">
        <v>929</v>
      </c>
      <c r="AZ24" s="301" t="s">
        <v>930</v>
      </c>
      <c r="BA24" s="301">
        <f t="shared" si="5"/>
        <v>0.44500000000000001</v>
      </c>
      <c r="BB24" s="301"/>
      <c r="BC24" s="301"/>
      <c r="BD24" s="174" t="s">
        <v>901</v>
      </c>
      <c r="BE24" s="174" t="s">
        <v>887</v>
      </c>
      <c r="BF24" s="174"/>
      <c r="BG24" s="174" t="s">
        <v>931</v>
      </c>
      <c r="BH24" s="174" t="s">
        <v>932</v>
      </c>
      <c r="BI24" s="174"/>
      <c r="BJ24" s="174"/>
      <c r="BK24" s="175"/>
      <c r="BL24" s="175"/>
      <c r="BM24" s="175">
        <v>1</v>
      </c>
      <c r="BN24" s="175"/>
      <c r="BO24" s="175">
        <v>1</v>
      </c>
      <c r="BP24" s="175">
        <v>1</v>
      </c>
      <c r="BQ24" s="175" t="s">
        <v>904</v>
      </c>
      <c r="BR24" s="175">
        <v>1</v>
      </c>
      <c r="BS24" s="166"/>
      <c r="BT24" s="191"/>
      <c r="BU24" s="189">
        <v>1</v>
      </c>
      <c r="BV24" s="167"/>
      <c r="BW24" s="167"/>
      <c r="BX24" s="167"/>
      <c r="BY24" s="167"/>
      <c r="BZ24" s="190" t="s">
        <v>933</v>
      </c>
      <c r="CA24" s="166"/>
    </row>
    <row r="25" spans="1:79" s="184" customFormat="1" ht="144">
      <c r="A25" s="301">
        <v>4</v>
      </c>
      <c r="B25" s="301" t="s">
        <v>303</v>
      </c>
      <c r="C25" s="301" t="s">
        <v>308</v>
      </c>
      <c r="D25" s="301" t="s">
        <v>463</v>
      </c>
      <c r="E25" s="185">
        <v>13.79</v>
      </c>
      <c r="F25" s="185">
        <v>14</v>
      </c>
      <c r="G25" s="301" t="s">
        <v>920</v>
      </c>
      <c r="H25" s="185">
        <v>13.79</v>
      </c>
      <c r="I25" s="185">
        <v>14</v>
      </c>
      <c r="J25" s="178">
        <f t="shared" si="0"/>
        <v>0.21000000000000085</v>
      </c>
      <c r="K25" s="178">
        <f t="shared" si="1"/>
        <v>0.21000000000000085</v>
      </c>
      <c r="L25" s="301">
        <v>0.21</v>
      </c>
      <c r="M25" s="301"/>
      <c r="N25" s="301" t="s">
        <v>871</v>
      </c>
      <c r="O25" s="301">
        <v>12</v>
      </c>
      <c r="P25" s="301" t="s">
        <v>828</v>
      </c>
      <c r="Q25" s="301" t="s">
        <v>934</v>
      </c>
      <c r="R25" s="301"/>
      <c r="S25" s="301" t="s">
        <v>935</v>
      </c>
      <c r="T25" s="301"/>
      <c r="U25" s="301" t="s">
        <v>830</v>
      </c>
      <c r="V25" s="301" t="s">
        <v>829</v>
      </c>
      <c r="W25" s="301" t="s">
        <v>894</v>
      </c>
      <c r="X25" s="301" t="s">
        <v>831</v>
      </c>
      <c r="Y25" s="301" t="s">
        <v>832</v>
      </c>
      <c r="Z25" s="301"/>
      <c r="AA25" s="163" t="s">
        <v>833</v>
      </c>
      <c r="AB25" s="186">
        <f t="shared" si="3"/>
        <v>60.27000000000001</v>
      </c>
      <c r="AC25" s="163">
        <f t="shared" ref="AC25:AC32" si="6">IF(AL25="中修",AB25*AG25,IF(AL25="预防性养护",AB25,AB25*AE25))</f>
        <v>60.27000000000001</v>
      </c>
      <c r="AD25" s="301" t="s">
        <v>936</v>
      </c>
      <c r="AE25" s="301">
        <v>1</v>
      </c>
      <c r="AF25" s="301"/>
      <c r="AG25" s="301"/>
      <c r="AH25" s="301" t="s">
        <v>879</v>
      </c>
      <c r="AI25" s="187" t="s">
        <v>937</v>
      </c>
      <c r="AJ25" s="188" t="s">
        <v>944</v>
      </c>
      <c r="AK25" s="188"/>
      <c r="AL25" s="301" t="s">
        <v>837</v>
      </c>
      <c r="AM25" s="301" t="s">
        <v>828</v>
      </c>
      <c r="AN25" s="301" t="s">
        <v>838</v>
      </c>
      <c r="AO25" s="301" t="s">
        <v>945</v>
      </c>
      <c r="AP25" s="301" t="s">
        <v>946</v>
      </c>
      <c r="AQ25" s="301" t="s">
        <v>947</v>
      </c>
      <c r="AR25" s="301" t="s">
        <v>948</v>
      </c>
      <c r="AS25" s="301"/>
      <c r="AT25" s="301" t="s">
        <v>949</v>
      </c>
      <c r="AU25" s="301" t="s">
        <v>950</v>
      </c>
      <c r="AV25" s="301" t="s">
        <v>950</v>
      </c>
      <c r="AW25" s="301" t="s">
        <v>950</v>
      </c>
      <c r="AX25" s="301" t="s">
        <v>844</v>
      </c>
      <c r="AY25" s="301" t="s">
        <v>929</v>
      </c>
      <c r="AZ25" s="301" t="s">
        <v>930</v>
      </c>
      <c r="BA25" s="301">
        <f t="shared" si="5"/>
        <v>0.21</v>
      </c>
      <c r="BB25" s="301"/>
      <c r="BC25" s="301"/>
      <c r="BD25" s="174" t="s">
        <v>901</v>
      </c>
      <c r="BE25" s="174" t="s">
        <v>879</v>
      </c>
      <c r="BF25" s="174"/>
      <c r="BG25" s="174" t="s">
        <v>931</v>
      </c>
      <c r="BH25" s="174" t="s">
        <v>932</v>
      </c>
      <c r="BI25" s="174"/>
      <c r="BJ25" s="174"/>
      <c r="BK25" s="175"/>
      <c r="BL25" s="175"/>
      <c r="BM25" s="175">
        <v>1</v>
      </c>
      <c r="BN25" s="175"/>
      <c r="BO25" s="175">
        <v>1</v>
      </c>
      <c r="BP25" s="175">
        <v>1</v>
      </c>
      <c r="BQ25" s="175" t="s">
        <v>904</v>
      </c>
      <c r="BR25" s="175">
        <v>1</v>
      </c>
      <c r="BS25" s="166"/>
      <c r="BT25" s="191"/>
      <c r="BU25" s="189">
        <v>1</v>
      </c>
      <c r="BV25" s="167"/>
      <c r="BW25" s="167"/>
      <c r="BX25" s="167"/>
      <c r="BY25" s="167"/>
      <c r="BZ25" s="190" t="s">
        <v>933</v>
      </c>
      <c r="CA25" s="166"/>
    </row>
    <row r="26" spans="1:79" s="184" customFormat="1" ht="144">
      <c r="A26" s="301">
        <v>4</v>
      </c>
      <c r="B26" s="301" t="s">
        <v>303</v>
      </c>
      <c r="C26" s="301" t="s">
        <v>308</v>
      </c>
      <c r="D26" s="301" t="s">
        <v>463</v>
      </c>
      <c r="E26" s="185">
        <v>14</v>
      </c>
      <c r="F26" s="185">
        <v>14.79</v>
      </c>
      <c r="G26" s="301" t="s">
        <v>920</v>
      </c>
      <c r="H26" s="185">
        <v>14</v>
      </c>
      <c r="I26" s="185">
        <v>14.79</v>
      </c>
      <c r="J26" s="178">
        <f t="shared" si="0"/>
        <v>0.78999999999999915</v>
      </c>
      <c r="K26" s="178">
        <f t="shared" si="1"/>
        <v>0.78999999999999915</v>
      </c>
      <c r="L26" s="301">
        <v>0.79</v>
      </c>
      <c r="M26" s="301"/>
      <c r="N26" s="301" t="s">
        <v>871</v>
      </c>
      <c r="O26" s="301" t="s">
        <v>832</v>
      </c>
      <c r="P26" s="301" t="s">
        <v>873</v>
      </c>
      <c r="Q26" s="301" t="s">
        <v>832</v>
      </c>
      <c r="R26" s="301"/>
      <c r="S26" s="301" t="s">
        <v>874</v>
      </c>
      <c r="T26" s="301"/>
      <c r="U26" s="301"/>
      <c r="V26" s="301" t="s">
        <v>829</v>
      </c>
      <c r="W26" s="301" t="s">
        <v>894</v>
      </c>
      <c r="X26" s="301" t="s">
        <v>831</v>
      </c>
      <c r="Y26" s="301" t="s">
        <v>832</v>
      </c>
      <c r="Z26" s="301"/>
      <c r="AA26" s="163" t="s">
        <v>951</v>
      </c>
      <c r="AB26" s="186">
        <f t="shared" si="3"/>
        <v>127.98</v>
      </c>
      <c r="AC26" s="163">
        <f t="shared" si="6"/>
        <v>127.98</v>
      </c>
      <c r="AD26" s="301" t="s">
        <v>936</v>
      </c>
      <c r="AE26" s="301">
        <v>1</v>
      </c>
      <c r="AF26" s="301"/>
      <c r="AG26" s="301"/>
      <c r="AH26" s="301" t="s">
        <v>879</v>
      </c>
      <c r="AI26" s="187" t="s">
        <v>937</v>
      </c>
      <c r="AJ26" s="188" t="s">
        <v>952</v>
      </c>
      <c r="AK26" s="188"/>
      <c r="AL26" s="301" t="s">
        <v>837</v>
      </c>
      <c r="AM26" s="301" t="s">
        <v>873</v>
      </c>
      <c r="AN26" s="301" t="s">
        <v>838</v>
      </c>
      <c r="AO26" s="301" t="s">
        <v>953</v>
      </c>
      <c r="AP26" s="301"/>
      <c r="AQ26" s="301" t="s">
        <v>954</v>
      </c>
      <c r="AR26" s="301" t="s">
        <v>955</v>
      </c>
      <c r="AS26" s="301"/>
      <c r="AT26" s="301" t="s">
        <v>956</v>
      </c>
      <c r="AU26" s="301" t="s">
        <v>957</v>
      </c>
      <c r="AV26" s="301" t="s">
        <v>957</v>
      </c>
      <c r="AW26" s="301" t="s">
        <v>957</v>
      </c>
      <c r="AX26" s="301" t="s">
        <v>844</v>
      </c>
      <c r="AY26" s="301" t="s">
        <v>929</v>
      </c>
      <c r="AZ26" s="301" t="s">
        <v>930</v>
      </c>
      <c r="BA26" s="301">
        <f t="shared" si="5"/>
        <v>0.79</v>
      </c>
      <c r="BB26" s="301"/>
      <c r="BC26" s="301"/>
      <c r="BD26" s="174" t="s">
        <v>901</v>
      </c>
      <c r="BE26" s="174" t="s">
        <v>887</v>
      </c>
      <c r="BF26" s="174"/>
      <c r="BG26" s="174" t="s">
        <v>931</v>
      </c>
      <c r="BH26" s="174" t="s">
        <v>932</v>
      </c>
      <c r="BI26" s="174"/>
      <c r="BJ26" s="174"/>
      <c r="BK26" s="175"/>
      <c r="BL26" s="175"/>
      <c r="BM26" s="175">
        <v>1</v>
      </c>
      <c r="BN26" s="175"/>
      <c r="BO26" s="175">
        <v>1</v>
      </c>
      <c r="BP26" s="175">
        <v>1</v>
      </c>
      <c r="BQ26" s="175" t="s">
        <v>904</v>
      </c>
      <c r="BR26" s="175">
        <v>1</v>
      </c>
      <c r="BS26" s="166"/>
      <c r="BT26" s="191"/>
      <c r="BU26" s="189">
        <v>1</v>
      </c>
      <c r="BV26" s="167"/>
      <c r="BW26" s="167"/>
      <c r="BX26" s="167"/>
      <c r="BY26" s="167"/>
      <c r="BZ26" s="190" t="s">
        <v>933</v>
      </c>
      <c r="CA26" s="166"/>
    </row>
    <row r="27" spans="1:79" s="184" customFormat="1" ht="144">
      <c r="A27" s="301">
        <v>4</v>
      </c>
      <c r="B27" s="301" t="s">
        <v>303</v>
      </c>
      <c r="C27" s="301" t="s">
        <v>308</v>
      </c>
      <c r="D27" s="301" t="s">
        <v>463</v>
      </c>
      <c r="E27" s="185">
        <v>15.858000000000001</v>
      </c>
      <c r="F27" s="185">
        <v>18.515000000000001</v>
      </c>
      <c r="G27" s="301" t="s">
        <v>920</v>
      </c>
      <c r="H27" s="185">
        <v>15.858000000000001</v>
      </c>
      <c r="I27" s="185">
        <v>18.515000000000001</v>
      </c>
      <c r="J27" s="178">
        <f t="shared" si="0"/>
        <v>2.657</v>
      </c>
      <c r="K27" s="178">
        <f t="shared" si="1"/>
        <v>2.657</v>
      </c>
      <c r="L27" s="301">
        <v>2.657</v>
      </c>
      <c r="M27" s="301"/>
      <c r="N27" s="301" t="s">
        <v>871</v>
      </c>
      <c r="O27" s="301" t="s">
        <v>832</v>
      </c>
      <c r="P27" s="301" t="s">
        <v>873</v>
      </c>
      <c r="Q27" s="301" t="s">
        <v>832</v>
      </c>
      <c r="R27" s="301"/>
      <c r="S27" s="301" t="s">
        <v>875</v>
      </c>
      <c r="T27" s="301"/>
      <c r="U27" s="301"/>
      <c r="V27" s="301" t="s">
        <v>829</v>
      </c>
      <c r="W27" s="301" t="s">
        <v>894</v>
      </c>
      <c r="X27" s="301" t="s">
        <v>831</v>
      </c>
      <c r="Y27" s="301" t="s">
        <v>832</v>
      </c>
      <c r="Z27" s="301"/>
      <c r="AA27" s="163" t="s">
        <v>951</v>
      </c>
      <c r="AB27" s="186">
        <f t="shared" si="3"/>
        <v>430.43400000000003</v>
      </c>
      <c r="AC27" s="163">
        <f t="shared" si="6"/>
        <v>430.43400000000003</v>
      </c>
      <c r="AD27" s="301" t="s">
        <v>936</v>
      </c>
      <c r="AE27" s="301">
        <v>1</v>
      </c>
      <c r="AF27" s="301"/>
      <c r="AG27" s="301"/>
      <c r="AH27" s="301" t="s">
        <v>879</v>
      </c>
      <c r="AI27" s="187" t="s">
        <v>937</v>
      </c>
      <c r="AJ27" s="188" t="s">
        <v>952</v>
      </c>
      <c r="AK27" s="188"/>
      <c r="AL27" s="301" t="s">
        <v>837</v>
      </c>
      <c r="AM27" s="301" t="s">
        <v>873</v>
      </c>
      <c r="AN27" s="301" t="s">
        <v>838</v>
      </c>
      <c r="AO27" s="301" t="s">
        <v>958</v>
      </c>
      <c r="AP27" s="301"/>
      <c r="AQ27" s="301" t="s">
        <v>959</v>
      </c>
      <c r="AR27" s="301" t="s">
        <v>960</v>
      </c>
      <c r="AS27" s="301"/>
      <c r="AT27" s="301" t="s">
        <v>961</v>
      </c>
      <c r="AU27" s="301" t="s">
        <v>962</v>
      </c>
      <c r="AV27" s="301" t="s">
        <v>962</v>
      </c>
      <c r="AW27" s="301" t="s">
        <v>962</v>
      </c>
      <c r="AX27" s="301" t="s">
        <v>844</v>
      </c>
      <c r="AY27" s="301" t="s">
        <v>929</v>
      </c>
      <c r="AZ27" s="301" t="s">
        <v>930</v>
      </c>
      <c r="BA27" s="301">
        <f t="shared" si="5"/>
        <v>2.657</v>
      </c>
      <c r="BB27" s="301"/>
      <c r="BC27" s="301"/>
      <c r="BD27" s="174" t="s">
        <v>901</v>
      </c>
      <c r="BE27" s="174" t="s">
        <v>887</v>
      </c>
      <c r="BF27" s="174"/>
      <c r="BG27" s="174" t="s">
        <v>931</v>
      </c>
      <c r="BH27" s="174" t="s">
        <v>932</v>
      </c>
      <c r="BI27" s="174"/>
      <c r="BJ27" s="174"/>
      <c r="BK27" s="175"/>
      <c r="BL27" s="175"/>
      <c r="BM27" s="175">
        <v>1</v>
      </c>
      <c r="BN27" s="175"/>
      <c r="BO27" s="175">
        <v>1</v>
      </c>
      <c r="BP27" s="175">
        <v>1</v>
      </c>
      <c r="BQ27" s="175" t="s">
        <v>904</v>
      </c>
      <c r="BR27" s="175">
        <v>1</v>
      </c>
      <c r="BS27" s="166"/>
      <c r="BT27" s="191"/>
      <c r="BU27" s="189">
        <v>1</v>
      </c>
      <c r="BV27" s="167"/>
      <c r="BW27" s="167"/>
      <c r="BX27" s="167"/>
      <c r="BY27" s="167"/>
      <c r="BZ27" s="190" t="s">
        <v>933</v>
      </c>
      <c r="CA27" s="166"/>
    </row>
    <row r="28" spans="1:79" s="184" customFormat="1" ht="144">
      <c r="A28" s="301">
        <v>4</v>
      </c>
      <c r="B28" s="301" t="s">
        <v>303</v>
      </c>
      <c r="C28" s="301" t="s">
        <v>308</v>
      </c>
      <c r="D28" s="301" t="s">
        <v>463</v>
      </c>
      <c r="E28" s="185">
        <v>19.574999999999999</v>
      </c>
      <c r="F28" s="185">
        <v>20.844999999999999</v>
      </c>
      <c r="G28" s="301" t="s">
        <v>920</v>
      </c>
      <c r="H28" s="185">
        <v>19.574999999999999</v>
      </c>
      <c r="I28" s="185">
        <v>20.844999999999999</v>
      </c>
      <c r="J28" s="178">
        <f t="shared" si="0"/>
        <v>1.2699999999999996</v>
      </c>
      <c r="K28" s="178">
        <f t="shared" si="1"/>
        <v>1.2699999999999996</v>
      </c>
      <c r="L28" s="301">
        <v>1.27</v>
      </c>
      <c r="M28" s="301"/>
      <c r="N28" s="301" t="s">
        <v>871</v>
      </c>
      <c r="O28" s="301" t="s">
        <v>832</v>
      </c>
      <c r="P28" s="301" t="s">
        <v>873</v>
      </c>
      <c r="Q28" s="301" t="s">
        <v>832</v>
      </c>
      <c r="R28" s="301"/>
      <c r="S28" s="301" t="s">
        <v>875</v>
      </c>
      <c r="T28" s="301"/>
      <c r="U28" s="301"/>
      <c r="V28" s="301" t="s">
        <v>829</v>
      </c>
      <c r="W28" s="301" t="s">
        <v>894</v>
      </c>
      <c r="X28" s="301" t="s">
        <v>831</v>
      </c>
      <c r="Y28" s="301" t="s">
        <v>832</v>
      </c>
      <c r="Z28" s="301"/>
      <c r="AA28" s="163" t="s">
        <v>951</v>
      </c>
      <c r="AB28" s="186">
        <f t="shared" si="3"/>
        <v>205.74</v>
      </c>
      <c r="AC28" s="163">
        <f t="shared" si="6"/>
        <v>205.74</v>
      </c>
      <c r="AD28" s="301" t="s">
        <v>936</v>
      </c>
      <c r="AE28" s="301">
        <v>1</v>
      </c>
      <c r="AF28" s="301"/>
      <c r="AG28" s="301"/>
      <c r="AH28" s="301" t="s">
        <v>887</v>
      </c>
      <c r="AI28" s="187" t="s">
        <v>937</v>
      </c>
      <c r="AJ28" s="188" t="s">
        <v>952</v>
      </c>
      <c r="AK28" s="188"/>
      <c r="AL28" s="301" t="s">
        <v>837</v>
      </c>
      <c r="AM28" s="301" t="s">
        <v>873</v>
      </c>
      <c r="AN28" s="301" t="s">
        <v>838</v>
      </c>
      <c r="AO28" s="301" t="s">
        <v>963</v>
      </c>
      <c r="AP28" s="301"/>
      <c r="AQ28" s="301" t="s">
        <v>964</v>
      </c>
      <c r="AR28" s="301" t="s">
        <v>965</v>
      </c>
      <c r="AS28" s="301"/>
      <c r="AT28" s="301"/>
      <c r="AU28" s="301"/>
      <c r="AV28" s="301"/>
      <c r="AW28" s="301"/>
      <c r="AX28" s="301" t="s">
        <v>844</v>
      </c>
      <c r="AY28" s="301" t="s">
        <v>929</v>
      </c>
      <c r="AZ28" s="301" t="s">
        <v>930</v>
      </c>
      <c r="BA28" s="301">
        <f t="shared" si="5"/>
        <v>1.27</v>
      </c>
      <c r="BB28" s="301"/>
      <c r="BC28" s="301"/>
      <c r="BD28" s="174" t="s">
        <v>901</v>
      </c>
      <c r="BE28" s="174" t="s">
        <v>887</v>
      </c>
      <c r="BF28" s="174"/>
      <c r="BG28" s="174" t="s">
        <v>931</v>
      </c>
      <c r="BH28" s="174" t="s">
        <v>932</v>
      </c>
      <c r="BI28" s="174"/>
      <c r="BJ28" s="174"/>
      <c r="BK28" s="175"/>
      <c r="BL28" s="175"/>
      <c r="BM28" s="175">
        <v>1</v>
      </c>
      <c r="BN28" s="175"/>
      <c r="BO28" s="175">
        <v>1</v>
      </c>
      <c r="BP28" s="175">
        <v>1</v>
      </c>
      <c r="BQ28" s="175" t="s">
        <v>904</v>
      </c>
      <c r="BR28" s="175">
        <v>1</v>
      </c>
      <c r="BS28" s="166"/>
      <c r="BT28" s="191"/>
      <c r="BU28" s="189">
        <v>1</v>
      </c>
      <c r="BV28" s="167"/>
      <c r="BW28" s="167"/>
      <c r="BX28" s="167"/>
      <c r="BY28" s="167"/>
      <c r="BZ28" s="190" t="s">
        <v>933</v>
      </c>
      <c r="CA28" s="166"/>
    </row>
    <row r="29" spans="1:79" s="184" customFormat="1" ht="144">
      <c r="A29" s="301">
        <v>4</v>
      </c>
      <c r="B29" s="301" t="s">
        <v>303</v>
      </c>
      <c r="C29" s="301" t="s">
        <v>308</v>
      </c>
      <c r="D29" s="301" t="s">
        <v>463</v>
      </c>
      <c r="E29" s="185">
        <v>22.52</v>
      </c>
      <c r="F29" s="185">
        <v>23.04</v>
      </c>
      <c r="G29" s="301" t="s">
        <v>920</v>
      </c>
      <c r="H29" s="185">
        <v>22.52</v>
      </c>
      <c r="I29" s="185">
        <v>23.04</v>
      </c>
      <c r="J29" s="178">
        <f t="shared" si="0"/>
        <v>0.51999999999999957</v>
      </c>
      <c r="K29" s="178">
        <f t="shared" si="1"/>
        <v>0.51999999999999957</v>
      </c>
      <c r="L29" s="301">
        <v>0.52</v>
      </c>
      <c r="M29" s="301"/>
      <c r="N29" s="301" t="s">
        <v>871</v>
      </c>
      <c r="O29" s="301" t="s">
        <v>875</v>
      </c>
      <c r="P29" s="301" t="s">
        <v>828</v>
      </c>
      <c r="Q29" s="301" t="s">
        <v>875</v>
      </c>
      <c r="R29" s="301"/>
      <c r="S29" s="301" t="s">
        <v>875</v>
      </c>
      <c r="T29" s="301"/>
      <c r="U29" s="301" t="s">
        <v>830</v>
      </c>
      <c r="V29" s="301" t="s">
        <v>829</v>
      </c>
      <c r="W29" s="301" t="s">
        <v>894</v>
      </c>
      <c r="X29" s="301" t="s">
        <v>831</v>
      </c>
      <c r="Y29" s="301" t="s">
        <v>832</v>
      </c>
      <c r="Z29" s="301"/>
      <c r="AA29" s="163" t="s">
        <v>833</v>
      </c>
      <c r="AB29" s="186">
        <f t="shared" si="3"/>
        <v>127.92000000000002</v>
      </c>
      <c r="AC29" s="163">
        <f t="shared" si="6"/>
        <v>127.92000000000002</v>
      </c>
      <c r="AD29" s="301" t="s">
        <v>936</v>
      </c>
      <c r="AE29" s="301">
        <v>1</v>
      </c>
      <c r="AF29" s="301"/>
      <c r="AG29" s="301"/>
      <c r="AH29" s="301" t="s">
        <v>887</v>
      </c>
      <c r="AI29" s="187" t="s">
        <v>937</v>
      </c>
      <c r="AJ29" s="188" t="s">
        <v>923</v>
      </c>
      <c r="AK29" s="188"/>
      <c r="AL29" s="301" t="s">
        <v>837</v>
      </c>
      <c r="AM29" s="301" t="s">
        <v>828</v>
      </c>
      <c r="AN29" s="301" t="s">
        <v>838</v>
      </c>
      <c r="AO29" s="301" t="s">
        <v>966</v>
      </c>
      <c r="AP29" s="301" t="s">
        <v>967</v>
      </c>
      <c r="AQ29" s="301" t="s">
        <v>968</v>
      </c>
      <c r="AR29" s="301" t="s">
        <v>969</v>
      </c>
      <c r="AS29" s="301"/>
      <c r="AT29" s="301"/>
      <c r="AU29" s="301"/>
      <c r="AV29" s="301"/>
      <c r="AW29" s="301"/>
      <c r="AX29" s="301" t="s">
        <v>844</v>
      </c>
      <c r="AY29" s="301" t="s">
        <v>929</v>
      </c>
      <c r="AZ29" s="301" t="s">
        <v>930</v>
      </c>
      <c r="BA29" s="301">
        <f t="shared" si="5"/>
        <v>0.52</v>
      </c>
      <c r="BB29" s="301"/>
      <c r="BC29" s="301"/>
      <c r="BD29" s="174" t="s">
        <v>901</v>
      </c>
      <c r="BE29" s="174" t="s">
        <v>887</v>
      </c>
      <c r="BF29" s="174"/>
      <c r="BG29" s="174" t="s">
        <v>931</v>
      </c>
      <c r="BH29" s="174" t="s">
        <v>932</v>
      </c>
      <c r="BI29" s="174"/>
      <c r="BJ29" s="174"/>
      <c r="BK29" s="175"/>
      <c r="BL29" s="175"/>
      <c r="BM29" s="175">
        <v>1</v>
      </c>
      <c r="BN29" s="175"/>
      <c r="BO29" s="175">
        <v>1</v>
      </c>
      <c r="BP29" s="175">
        <v>1</v>
      </c>
      <c r="BQ29" s="175" t="s">
        <v>904</v>
      </c>
      <c r="BR29" s="175">
        <v>1</v>
      </c>
      <c r="BS29" s="166"/>
      <c r="BT29" s="191"/>
      <c r="BU29" s="189">
        <v>1</v>
      </c>
      <c r="BV29" s="167"/>
      <c r="BW29" s="167"/>
      <c r="BX29" s="167"/>
      <c r="BY29" s="167"/>
      <c r="BZ29" s="190" t="s">
        <v>933</v>
      </c>
      <c r="CA29" s="166"/>
    </row>
    <row r="30" spans="1:79" s="184" customFormat="1" ht="144">
      <c r="A30" s="301">
        <v>4</v>
      </c>
      <c r="B30" s="301" t="s">
        <v>303</v>
      </c>
      <c r="C30" s="301" t="s">
        <v>308</v>
      </c>
      <c r="D30" s="301" t="s">
        <v>463</v>
      </c>
      <c r="E30" s="185">
        <v>23.04</v>
      </c>
      <c r="F30" s="185">
        <v>23.29</v>
      </c>
      <c r="G30" s="301" t="s">
        <v>920</v>
      </c>
      <c r="H30" s="185">
        <v>23.04</v>
      </c>
      <c r="I30" s="185">
        <v>23.29</v>
      </c>
      <c r="J30" s="178">
        <f t="shared" si="0"/>
        <v>0.25</v>
      </c>
      <c r="K30" s="178">
        <f t="shared" si="1"/>
        <v>0.25</v>
      </c>
      <c r="L30" s="301">
        <v>0.25</v>
      </c>
      <c r="M30" s="301"/>
      <c r="N30" s="301" t="s">
        <v>871</v>
      </c>
      <c r="O30" s="301" t="s">
        <v>832</v>
      </c>
      <c r="P30" s="301" t="s">
        <v>828</v>
      </c>
      <c r="Q30" s="301" t="s">
        <v>832</v>
      </c>
      <c r="R30" s="301"/>
      <c r="S30" s="301" t="s">
        <v>875</v>
      </c>
      <c r="T30" s="301"/>
      <c r="U30" s="301" t="s">
        <v>830</v>
      </c>
      <c r="V30" s="301" t="s">
        <v>829</v>
      </c>
      <c r="W30" s="301" t="s">
        <v>894</v>
      </c>
      <c r="X30" s="301" t="s">
        <v>831</v>
      </c>
      <c r="Y30" s="301" t="s">
        <v>832</v>
      </c>
      <c r="Z30" s="301"/>
      <c r="AA30" s="163" t="s">
        <v>833</v>
      </c>
      <c r="AB30" s="186">
        <f t="shared" si="3"/>
        <v>46.125</v>
      </c>
      <c r="AC30" s="163">
        <f t="shared" si="6"/>
        <v>46.125</v>
      </c>
      <c r="AD30" s="301" t="s">
        <v>936</v>
      </c>
      <c r="AE30" s="301">
        <v>1</v>
      </c>
      <c r="AF30" s="301"/>
      <c r="AG30" s="301"/>
      <c r="AH30" s="301" t="s">
        <v>879</v>
      </c>
      <c r="AI30" s="187" t="s">
        <v>937</v>
      </c>
      <c r="AJ30" s="188" t="s">
        <v>944</v>
      </c>
      <c r="AK30" s="188"/>
      <c r="AL30" s="301" t="s">
        <v>837</v>
      </c>
      <c r="AM30" s="301" t="s">
        <v>828</v>
      </c>
      <c r="AN30" s="301" t="s">
        <v>838</v>
      </c>
      <c r="AO30" s="301" t="s">
        <v>970</v>
      </c>
      <c r="AP30" s="301" t="s">
        <v>971</v>
      </c>
      <c r="AQ30" s="301"/>
      <c r="AR30" s="301" t="s">
        <v>972</v>
      </c>
      <c r="AS30" s="301"/>
      <c r="AT30" s="301"/>
      <c r="AU30" s="301"/>
      <c r="AV30" s="301"/>
      <c r="AW30" s="301"/>
      <c r="AX30" s="301" t="s">
        <v>844</v>
      </c>
      <c r="AY30" s="301" t="s">
        <v>929</v>
      </c>
      <c r="AZ30" s="301" t="s">
        <v>930</v>
      </c>
      <c r="BA30" s="301">
        <f t="shared" si="5"/>
        <v>0.25</v>
      </c>
      <c r="BB30" s="301"/>
      <c r="BC30" s="301"/>
      <c r="BD30" s="174" t="s">
        <v>901</v>
      </c>
      <c r="BE30" s="174" t="s">
        <v>879</v>
      </c>
      <c r="BF30" s="174"/>
      <c r="BG30" s="174" t="s">
        <v>931</v>
      </c>
      <c r="BH30" s="174" t="s">
        <v>932</v>
      </c>
      <c r="BI30" s="174"/>
      <c r="BJ30" s="174"/>
      <c r="BK30" s="175"/>
      <c r="BL30" s="175"/>
      <c r="BM30" s="175">
        <v>1</v>
      </c>
      <c r="BN30" s="175"/>
      <c r="BO30" s="175">
        <v>1</v>
      </c>
      <c r="BP30" s="175">
        <v>1</v>
      </c>
      <c r="BQ30" s="175" t="s">
        <v>904</v>
      </c>
      <c r="BR30" s="175">
        <v>1</v>
      </c>
      <c r="BS30" s="166"/>
      <c r="BT30" s="191"/>
      <c r="BU30" s="189">
        <v>1</v>
      </c>
      <c r="BV30" s="167"/>
      <c r="BW30" s="167"/>
      <c r="BX30" s="167"/>
      <c r="BY30" s="167"/>
      <c r="BZ30" s="190" t="s">
        <v>933</v>
      </c>
      <c r="CA30" s="166"/>
    </row>
    <row r="31" spans="1:79" s="184" customFormat="1" ht="144">
      <c r="A31" s="301">
        <v>4</v>
      </c>
      <c r="B31" s="301" t="s">
        <v>303</v>
      </c>
      <c r="C31" s="301" t="s">
        <v>308</v>
      </c>
      <c r="D31" s="301" t="s">
        <v>463</v>
      </c>
      <c r="E31" s="185">
        <v>24.81</v>
      </c>
      <c r="F31" s="185">
        <v>26.045000000000002</v>
      </c>
      <c r="G31" s="301" t="s">
        <v>920</v>
      </c>
      <c r="H31" s="185">
        <v>24.81</v>
      </c>
      <c r="I31" s="185">
        <v>26.045000000000002</v>
      </c>
      <c r="J31" s="178">
        <f t="shared" si="0"/>
        <v>1.235000000000003</v>
      </c>
      <c r="K31" s="178">
        <f t="shared" si="1"/>
        <v>1.235000000000003</v>
      </c>
      <c r="L31" s="301">
        <v>1.2350000000000001</v>
      </c>
      <c r="M31" s="301"/>
      <c r="N31" s="301" t="s">
        <v>871</v>
      </c>
      <c r="O31" s="301" t="s">
        <v>832</v>
      </c>
      <c r="P31" s="301" t="s">
        <v>873</v>
      </c>
      <c r="Q31" s="301" t="s">
        <v>832</v>
      </c>
      <c r="R31" s="301"/>
      <c r="S31" s="301" t="s">
        <v>875</v>
      </c>
      <c r="T31" s="301"/>
      <c r="U31" s="301"/>
      <c r="V31" s="301" t="s">
        <v>829</v>
      </c>
      <c r="W31" s="301" t="s">
        <v>894</v>
      </c>
      <c r="X31" s="301" t="s">
        <v>831</v>
      </c>
      <c r="Y31" s="301" t="s">
        <v>832</v>
      </c>
      <c r="Z31" s="301"/>
      <c r="AA31" s="163" t="s">
        <v>951</v>
      </c>
      <c r="AB31" s="186">
        <f t="shared" si="3"/>
        <v>200.07000000000002</v>
      </c>
      <c r="AC31" s="163">
        <f t="shared" si="6"/>
        <v>200.07000000000002</v>
      </c>
      <c r="AD31" s="301" t="s">
        <v>936</v>
      </c>
      <c r="AE31" s="301">
        <v>1</v>
      </c>
      <c r="AF31" s="301"/>
      <c r="AG31" s="301"/>
      <c r="AH31" s="301" t="s">
        <v>879</v>
      </c>
      <c r="AI31" s="187" t="s">
        <v>937</v>
      </c>
      <c r="AJ31" s="188" t="s">
        <v>952</v>
      </c>
      <c r="AK31" s="188"/>
      <c r="AL31" s="301" t="s">
        <v>837</v>
      </c>
      <c r="AM31" s="301" t="s">
        <v>873</v>
      </c>
      <c r="AN31" s="301" t="s">
        <v>838</v>
      </c>
      <c r="AO31" s="301" t="s">
        <v>973</v>
      </c>
      <c r="AP31" s="301"/>
      <c r="AQ31" s="301" t="s">
        <v>974</v>
      </c>
      <c r="AR31" s="301" t="s">
        <v>975</v>
      </c>
      <c r="AS31" s="301"/>
      <c r="AT31" s="301"/>
      <c r="AU31" s="301"/>
      <c r="AV31" s="301"/>
      <c r="AW31" s="301"/>
      <c r="AX31" s="301" t="s">
        <v>844</v>
      </c>
      <c r="AY31" s="301" t="s">
        <v>929</v>
      </c>
      <c r="AZ31" s="301" t="s">
        <v>930</v>
      </c>
      <c r="BA31" s="301">
        <f t="shared" si="5"/>
        <v>1.2350000000000001</v>
      </c>
      <c r="BB31" s="301"/>
      <c r="BC31" s="301"/>
      <c r="BD31" s="174" t="s">
        <v>901</v>
      </c>
      <c r="BE31" s="174" t="s">
        <v>887</v>
      </c>
      <c r="BF31" s="174"/>
      <c r="BG31" s="174" t="s">
        <v>931</v>
      </c>
      <c r="BH31" s="174" t="s">
        <v>932</v>
      </c>
      <c r="BI31" s="174"/>
      <c r="BJ31" s="174"/>
      <c r="BK31" s="175"/>
      <c r="BL31" s="175"/>
      <c r="BM31" s="175">
        <v>1</v>
      </c>
      <c r="BN31" s="175"/>
      <c r="BO31" s="175">
        <v>1</v>
      </c>
      <c r="BP31" s="175">
        <v>1</v>
      </c>
      <c r="BQ31" s="175" t="s">
        <v>904</v>
      </c>
      <c r="BR31" s="175">
        <v>1</v>
      </c>
      <c r="BS31" s="166"/>
      <c r="BT31" s="191"/>
      <c r="BU31" s="189">
        <v>1</v>
      </c>
      <c r="BV31" s="167"/>
      <c r="BW31" s="167"/>
      <c r="BX31" s="167"/>
      <c r="BY31" s="167"/>
      <c r="BZ31" s="190" t="s">
        <v>933</v>
      </c>
      <c r="CA31" s="166"/>
    </row>
    <row r="32" spans="1:79" s="184" customFormat="1" ht="144">
      <c r="A32" s="301">
        <v>4</v>
      </c>
      <c r="B32" s="301" t="s">
        <v>303</v>
      </c>
      <c r="C32" s="301" t="s">
        <v>308</v>
      </c>
      <c r="D32" s="301" t="s">
        <v>463</v>
      </c>
      <c r="E32" s="185">
        <v>28.425000000000001</v>
      </c>
      <c r="F32" s="185">
        <v>28.856000000000002</v>
      </c>
      <c r="G32" s="301" t="s">
        <v>920</v>
      </c>
      <c r="H32" s="185">
        <v>28.425000000000001</v>
      </c>
      <c r="I32" s="185">
        <v>28.856000000000002</v>
      </c>
      <c r="J32" s="178">
        <f t="shared" si="0"/>
        <v>0.43100000000000094</v>
      </c>
      <c r="K32" s="178">
        <f t="shared" si="1"/>
        <v>0.43100000000000094</v>
      </c>
      <c r="L32" s="301">
        <v>0.43099999999999999</v>
      </c>
      <c r="M32" s="301"/>
      <c r="N32" s="301" t="s">
        <v>871</v>
      </c>
      <c r="O32" s="301" t="s">
        <v>832</v>
      </c>
      <c r="P32" s="301" t="s">
        <v>873</v>
      </c>
      <c r="Q32" s="301" t="s">
        <v>832</v>
      </c>
      <c r="R32" s="301"/>
      <c r="S32" s="301" t="s">
        <v>875</v>
      </c>
      <c r="T32" s="301"/>
      <c r="U32" s="301"/>
      <c r="V32" s="301" t="s">
        <v>829</v>
      </c>
      <c r="W32" s="301" t="s">
        <v>894</v>
      </c>
      <c r="X32" s="301" t="s">
        <v>831</v>
      </c>
      <c r="Y32" s="301" t="s">
        <v>832</v>
      </c>
      <c r="Z32" s="301"/>
      <c r="AA32" s="163" t="s">
        <v>951</v>
      </c>
      <c r="AB32" s="186">
        <f t="shared" si="3"/>
        <v>69.822000000000003</v>
      </c>
      <c r="AC32" s="163">
        <f t="shared" si="6"/>
        <v>69.822000000000003</v>
      </c>
      <c r="AD32" s="301" t="s">
        <v>936</v>
      </c>
      <c r="AE32" s="301">
        <v>1</v>
      </c>
      <c r="AF32" s="301"/>
      <c r="AG32" s="301"/>
      <c r="AH32" s="301" t="s">
        <v>887</v>
      </c>
      <c r="AI32" s="187" t="s">
        <v>937</v>
      </c>
      <c r="AJ32" s="188" t="s">
        <v>952</v>
      </c>
      <c r="AK32" s="188"/>
      <c r="AL32" s="301" t="s">
        <v>837</v>
      </c>
      <c r="AM32" s="301" t="s">
        <v>873</v>
      </c>
      <c r="AN32" s="301" t="s">
        <v>838</v>
      </c>
      <c r="AO32" s="301" t="s">
        <v>976</v>
      </c>
      <c r="AP32" s="301"/>
      <c r="AQ32" s="301"/>
      <c r="AR32" s="301" t="s">
        <v>977</v>
      </c>
      <c r="AS32" s="301"/>
      <c r="AT32" s="301"/>
      <c r="AU32" s="301"/>
      <c r="AV32" s="301"/>
      <c r="AW32" s="301"/>
      <c r="AX32" s="301" t="s">
        <v>844</v>
      </c>
      <c r="AY32" s="301" t="s">
        <v>929</v>
      </c>
      <c r="AZ32" s="301" t="s">
        <v>930</v>
      </c>
      <c r="BA32" s="301">
        <f t="shared" si="5"/>
        <v>0.43099999999999999</v>
      </c>
      <c r="BB32" s="301"/>
      <c r="BC32" s="301"/>
      <c r="BD32" s="174" t="s">
        <v>901</v>
      </c>
      <c r="BE32" s="174" t="s">
        <v>887</v>
      </c>
      <c r="BF32" s="174"/>
      <c r="BG32" s="174" t="s">
        <v>931</v>
      </c>
      <c r="BH32" s="174" t="s">
        <v>932</v>
      </c>
      <c r="BI32" s="174"/>
      <c r="BJ32" s="174"/>
      <c r="BK32" s="175"/>
      <c r="BL32" s="175"/>
      <c r="BM32" s="175">
        <v>1</v>
      </c>
      <c r="BN32" s="175"/>
      <c r="BO32" s="175">
        <v>1</v>
      </c>
      <c r="BP32" s="175">
        <v>1</v>
      </c>
      <c r="BQ32" s="175" t="s">
        <v>904</v>
      </c>
      <c r="BR32" s="175">
        <v>1</v>
      </c>
      <c r="BS32" s="166"/>
      <c r="BT32" s="191"/>
      <c r="BU32" s="189">
        <v>1</v>
      </c>
      <c r="BV32" s="167"/>
      <c r="BW32" s="167"/>
      <c r="BX32" s="167"/>
      <c r="BY32" s="167"/>
      <c r="BZ32" s="190" t="s">
        <v>933</v>
      </c>
      <c r="CA32" s="166"/>
    </row>
    <row r="33" spans="1:16384" ht="33" customHeight="1">
      <c r="A33" s="466" t="s">
        <v>868</v>
      </c>
      <c r="B33" s="466"/>
      <c r="C33" s="466"/>
      <c r="D33" s="466"/>
      <c r="E33" s="158"/>
      <c r="F33" s="158"/>
      <c r="G33" s="157"/>
      <c r="H33" s="158"/>
      <c r="I33" s="158"/>
      <c r="J33" s="178">
        <f t="shared" si="0"/>
        <v>0</v>
      </c>
      <c r="K33" s="178">
        <f t="shared" si="1"/>
        <v>0</v>
      </c>
      <c r="L33" s="157"/>
      <c r="M33" s="157"/>
      <c r="N33" s="157"/>
      <c r="O33" s="157"/>
      <c r="P33" s="157"/>
      <c r="Q33" s="157"/>
      <c r="R33" s="157"/>
      <c r="S33" s="157"/>
      <c r="T33" s="157"/>
      <c r="U33" s="157"/>
      <c r="V33" s="157"/>
      <c r="W33" s="157"/>
      <c r="X33" s="157"/>
      <c r="Y33" s="157"/>
      <c r="Z33" s="157"/>
      <c r="AA33" s="160"/>
      <c r="AB33" s="176">
        <v>0</v>
      </c>
      <c r="AC33" s="160">
        <v>0</v>
      </c>
      <c r="AD33" s="157"/>
      <c r="AE33" s="157"/>
      <c r="AF33" s="157"/>
      <c r="AG33" s="157"/>
      <c r="AH33" s="157"/>
      <c r="AI33" s="161"/>
      <c r="AJ33" s="162"/>
      <c r="AK33" s="162"/>
      <c r="AL33" s="157"/>
      <c r="AM33" s="157"/>
      <c r="AN33" s="157"/>
      <c r="AO33" s="157"/>
      <c r="AP33" s="157"/>
      <c r="AQ33" s="157"/>
      <c r="AR33" s="157"/>
      <c r="AS33" s="157"/>
      <c r="AT33" s="157"/>
      <c r="AU33" s="157"/>
      <c r="AV33" s="157"/>
      <c r="AW33" s="157"/>
      <c r="AX33" s="157"/>
      <c r="AY33" s="157"/>
      <c r="AZ33" s="157"/>
      <c r="BA33" s="157"/>
      <c r="BB33" s="157"/>
      <c r="BC33" s="157"/>
      <c r="BD33" s="173"/>
      <c r="BE33" s="171"/>
      <c r="BF33" s="171"/>
      <c r="BG33" s="171"/>
      <c r="BH33" s="174"/>
      <c r="BI33" s="174"/>
      <c r="BJ33" s="174"/>
      <c r="BK33" s="175"/>
      <c r="BL33" s="175"/>
      <c r="BM33" s="175"/>
      <c r="BN33" s="175"/>
      <c r="BO33" s="175"/>
      <c r="BP33" s="175"/>
      <c r="BQ33" s="175" t="s">
        <v>820</v>
      </c>
      <c r="BR33" s="175">
        <v>2</v>
      </c>
      <c r="BS33" s="166"/>
      <c r="BT33" s="191"/>
      <c r="BU33" s="167"/>
      <c r="BV33" s="167"/>
      <c r="BW33" s="167"/>
      <c r="BX33" s="167"/>
      <c r="BY33" s="167"/>
      <c r="BZ33" s="168"/>
      <c r="CA33" s="166"/>
    </row>
    <row r="34" spans="1:16384" ht="33" customHeight="1">
      <c r="A34" s="466" t="s">
        <v>978</v>
      </c>
      <c r="B34" s="466"/>
      <c r="C34" s="466"/>
      <c r="D34" s="466"/>
      <c r="E34" s="158"/>
      <c r="F34" s="158"/>
      <c r="G34" s="157"/>
      <c r="H34" s="158"/>
      <c r="I34" s="158"/>
      <c r="J34" s="178">
        <f t="shared" si="0"/>
        <v>0</v>
      </c>
      <c r="K34" s="178">
        <f t="shared" si="1"/>
        <v>0</v>
      </c>
      <c r="L34" s="157">
        <f>SUM(L35:L38)</f>
        <v>21.835999999999999</v>
      </c>
      <c r="M34" s="157"/>
      <c r="N34" s="157"/>
      <c r="O34" s="157"/>
      <c r="P34" s="157"/>
      <c r="Q34" s="157"/>
      <c r="R34" s="157"/>
      <c r="S34" s="157"/>
      <c r="T34" s="157"/>
      <c r="U34" s="157"/>
      <c r="V34" s="157"/>
      <c r="W34" s="157"/>
      <c r="X34" s="157"/>
      <c r="Y34" s="157"/>
      <c r="Z34" s="157"/>
      <c r="AA34" s="160"/>
      <c r="AB34" s="176">
        <f>SUM(AB35:AB38)</f>
        <v>812.78399999999999</v>
      </c>
      <c r="AC34" s="160">
        <f>SUM(AC35:AC38)</f>
        <v>812.78399999999999</v>
      </c>
      <c r="AD34" s="157"/>
      <c r="AE34" s="157"/>
      <c r="AF34" s="157"/>
      <c r="AG34" s="157"/>
      <c r="AH34" s="157"/>
      <c r="AI34" s="161"/>
      <c r="AJ34" s="162"/>
      <c r="AK34" s="162"/>
      <c r="AL34" s="157"/>
      <c r="AM34" s="157"/>
      <c r="AN34" s="157"/>
      <c r="AO34" s="157"/>
      <c r="AP34" s="157"/>
      <c r="AQ34" s="157"/>
      <c r="AR34" s="157"/>
      <c r="AS34" s="157"/>
      <c r="AT34" s="157"/>
      <c r="AU34" s="157"/>
      <c r="AV34" s="157"/>
      <c r="AW34" s="157"/>
      <c r="AX34" s="157"/>
      <c r="AY34" s="157"/>
      <c r="AZ34" s="157"/>
      <c r="BA34" s="157"/>
      <c r="BB34" s="157"/>
      <c r="BC34" s="157"/>
      <c r="BD34" s="173"/>
      <c r="BE34" s="171"/>
      <c r="BF34" s="171"/>
      <c r="BG34" s="171"/>
      <c r="BH34" s="174"/>
      <c r="BI34" s="174"/>
      <c r="BJ34" s="174"/>
      <c r="BK34" s="175"/>
      <c r="BL34" s="175"/>
      <c r="BM34" s="175"/>
      <c r="BN34" s="175"/>
      <c r="BO34" s="175"/>
      <c r="BP34" s="175"/>
      <c r="BQ34" s="175" t="s">
        <v>820</v>
      </c>
      <c r="BR34" s="175">
        <v>2</v>
      </c>
      <c r="BS34" s="166"/>
      <c r="BT34" s="191"/>
      <c r="BU34" s="167"/>
      <c r="BV34" s="167"/>
      <c r="BW34" s="167"/>
      <c r="BX34" s="167"/>
      <c r="BY34" s="167"/>
      <c r="BZ34" s="168"/>
      <c r="CA34" s="166"/>
    </row>
    <row r="35" spans="1:16384" s="184" customFormat="1" ht="33" customHeight="1">
      <c r="A35" s="301"/>
      <c r="B35" s="301" t="s">
        <v>303</v>
      </c>
      <c r="C35" s="301" t="s">
        <v>310</v>
      </c>
      <c r="D35" s="301" t="s">
        <v>551</v>
      </c>
      <c r="E35" s="185">
        <v>1408.14</v>
      </c>
      <c r="F35" s="185">
        <v>1413.44</v>
      </c>
      <c r="G35" s="301" t="s">
        <v>551</v>
      </c>
      <c r="H35" s="185">
        <v>1194</v>
      </c>
      <c r="I35" s="185">
        <v>1199.3</v>
      </c>
      <c r="J35" s="178">
        <f t="shared" si="0"/>
        <v>5.2999999999999545</v>
      </c>
      <c r="K35" s="178">
        <f t="shared" si="1"/>
        <v>5.2999999999999545</v>
      </c>
      <c r="L35" s="192">
        <v>5.3</v>
      </c>
      <c r="M35" s="301"/>
      <c r="N35" s="301" t="s">
        <v>871</v>
      </c>
      <c r="O35" s="301" t="s">
        <v>979</v>
      </c>
      <c r="P35" s="301" t="s">
        <v>873</v>
      </c>
      <c r="Q35" s="301" t="s">
        <v>979</v>
      </c>
      <c r="R35" s="301"/>
      <c r="S35" s="301">
        <v>12</v>
      </c>
      <c r="T35" s="301"/>
      <c r="U35" s="301"/>
      <c r="V35" s="301"/>
      <c r="W35" s="301"/>
      <c r="X35" s="301" t="s">
        <v>831</v>
      </c>
      <c r="Y35" s="301" t="s">
        <v>980</v>
      </c>
      <c r="Z35" s="301" t="s">
        <v>981</v>
      </c>
      <c r="AA35" s="163" t="s">
        <v>982</v>
      </c>
      <c r="AB35" s="186">
        <f t="shared" ref="AB35:AB38" si="7">L35*Q35*AA35*0.1</f>
        <v>233.20000000000002</v>
      </c>
      <c r="AC35" s="163">
        <f>IF(AL35="中修",AB35*AG35,IF(AL35="预防性养护",AB35,AB35*AE35))</f>
        <v>233.20000000000002</v>
      </c>
      <c r="AD35" s="301"/>
      <c r="AE35" s="301"/>
      <c r="AF35" s="301"/>
      <c r="AG35" s="301"/>
      <c r="AH35" s="301"/>
      <c r="AI35" s="187" t="s">
        <v>983</v>
      </c>
      <c r="AJ35" s="188"/>
      <c r="AK35" s="188"/>
      <c r="AL35" s="301" t="s">
        <v>814</v>
      </c>
      <c r="AM35" s="301"/>
      <c r="AN35" s="301" t="s">
        <v>838</v>
      </c>
      <c r="AO35" s="301" t="s">
        <v>984</v>
      </c>
      <c r="AP35" s="301"/>
      <c r="AQ35" s="301"/>
      <c r="AR35" s="301" t="s">
        <v>985</v>
      </c>
      <c r="AS35" s="301" t="s">
        <v>986</v>
      </c>
      <c r="AT35" s="301" t="s">
        <v>987</v>
      </c>
      <c r="AU35" s="301" t="s">
        <v>988</v>
      </c>
      <c r="AV35" s="301" t="s">
        <v>989</v>
      </c>
      <c r="AW35" s="301" t="s">
        <v>989</v>
      </c>
      <c r="AX35" s="301" t="s">
        <v>844</v>
      </c>
      <c r="AY35" s="301"/>
      <c r="AZ35" s="301"/>
      <c r="BA35" s="301">
        <f t="shared" ref="BA35:BA38" si="8">L35</f>
        <v>5.3</v>
      </c>
      <c r="BB35" s="301"/>
      <c r="BC35" s="301"/>
      <c r="BD35" s="193" t="s">
        <v>901</v>
      </c>
      <c r="BE35" s="174"/>
      <c r="BF35" s="174"/>
      <c r="BG35" s="174"/>
      <c r="BH35" s="174"/>
      <c r="BI35" s="174"/>
      <c r="BJ35" s="174"/>
      <c r="BK35" s="175"/>
      <c r="BL35" s="175">
        <v>1</v>
      </c>
      <c r="BM35" s="175"/>
      <c r="BN35" s="175"/>
      <c r="BO35" s="175"/>
      <c r="BP35" s="175"/>
      <c r="BQ35" s="175" t="s">
        <v>904</v>
      </c>
      <c r="BR35" s="175">
        <v>1</v>
      </c>
      <c r="BS35" s="166"/>
      <c r="BT35" s="194" t="s">
        <v>990</v>
      </c>
      <c r="BU35" s="189">
        <v>1</v>
      </c>
      <c r="BV35" s="167"/>
      <c r="BW35" s="167"/>
      <c r="BX35" s="167"/>
      <c r="BY35" s="167"/>
      <c r="BZ35" s="168"/>
      <c r="CA35" s="166"/>
    </row>
    <row r="36" spans="1:16384" s="184" customFormat="1" ht="33" customHeight="1">
      <c r="A36" s="301"/>
      <c r="B36" s="411" t="s">
        <v>303</v>
      </c>
      <c r="C36" s="411" t="s">
        <v>310</v>
      </c>
      <c r="D36" s="411" t="s">
        <v>551</v>
      </c>
      <c r="E36" s="412">
        <v>1423.1659999999999</v>
      </c>
      <c r="F36" s="412">
        <v>1428.702</v>
      </c>
      <c r="G36" s="411" t="s">
        <v>551</v>
      </c>
      <c r="H36" s="412">
        <v>1209.038</v>
      </c>
      <c r="I36" s="412">
        <v>1214.5740000000001</v>
      </c>
      <c r="J36" s="413">
        <f t="shared" si="0"/>
        <v>5.5360000000000582</v>
      </c>
      <c r="K36" s="413">
        <f t="shared" si="1"/>
        <v>5.5360000000000582</v>
      </c>
      <c r="L36" s="414">
        <v>5.5359999999999996</v>
      </c>
      <c r="M36" s="411"/>
      <c r="N36" s="411" t="s">
        <v>871</v>
      </c>
      <c r="O36" s="411" t="s">
        <v>979</v>
      </c>
      <c r="P36" s="411" t="s">
        <v>873</v>
      </c>
      <c r="Q36" s="411" t="s">
        <v>979</v>
      </c>
      <c r="R36" s="411"/>
      <c r="S36" s="411">
        <v>12</v>
      </c>
      <c r="T36" s="411"/>
      <c r="U36" s="411"/>
      <c r="V36" s="411"/>
      <c r="W36" s="411"/>
      <c r="X36" s="411" t="s">
        <v>831</v>
      </c>
      <c r="Y36" s="411" t="s">
        <v>980</v>
      </c>
      <c r="Z36" s="411" t="s">
        <v>981</v>
      </c>
      <c r="AA36" s="415" t="s">
        <v>982</v>
      </c>
      <c r="AB36" s="416">
        <f t="shared" si="7"/>
        <v>243.58399999999997</v>
      </c>
      <c r="AC36" s="415">
        <f>IF(AL36="中修",AB36*AG36,IF(AL36="预防性养护",AB36,AB36*AE36))</f>
        <v>243.58399999999997</v>
      </c>
      <c r="AD36" s="301"/>
      <c r="AE36" s="301"/>
      <c r="AF36" s="301"/>
      <c r="AG36" s="301"/>
      <c r="AH36" s="301"/>
      <c r="AI36" s="187" t="s">
        <v>983</v>
      </c>
      <c r="AJ36" s="188"/>
      <c r="AK36" s="188"/>
      <c r="AL36" s="301" t="s">
        <v>814</v>
      </c>
      <c r="AM36" s="301"/>
      <c r="AN36" s="301" t="s">
        <v>838</v>
      </c>
      <c r="AO36" s="301" t="s">
        <v>991</v>
      </c>
      <c r="AP36" s="301"/>
      <c r="AQ36" s="301"/>
      <c r="AR36" s="301" t="s">
        <v>992</v>
      </c>
      <c r="AS36" s="301" t="s">
        <v>993</v>
      </c>
      <c r="AT36" s="301" t="s">
        <v>994</v>
      </c>
      <c r="AU36" s="301" t="s">
        <v>995</v>
      </c>
      <c r="AV36" s="301" t="s">
        <v>996</v>
      </c>
      <c r="AW36" s="301" t="s">
        <v>996</v>
      </c>
      <c r="AX36" s="301" t="s">
        <v>844</v>
      </c>
      <c r="AY36" s="301" t="s">
        <v>997</v>
      </c>
      <c r="AZ36" s="301"/>
      <c r="BA36" s="301">
        <f t="shared" si="8"/>
        <v>5.5359999999999996</v>
      </c>
      <c r="BB36" s="301"/>
      <c r="BC36" s="301"/>
      <c r="BD36" s="193" t="s">
        <v>901</v>
      </c>
      <c r="BE36" s="174"/>
      <c r="BF36" s="174"/>
      <c r="BG36" s="174"/>
      <c r="BH36" s="174"/>
      <c r="BI36" s="174"/>
      <c r="BJ36" s="174"/>
      <c r="BK36" s="175"/>
      <c r="BL36" s="175">
        <v>1</v>
      </c>
      <c r="BM36" s="175"/>
      <c r="BN36" s="175"/>
      <c r="BO36" s="175"/>
      <c r="BP36" s="175"/>
      <c r="BQ36" s="175" t="s">
        <v>904</v>
      </c>
      <c r="BR36" s="175">
        <v>1</v>
      </c>
      <c r="BS36" s="166"/>
      <c r="BT36" s="194" t="s">
        <v>990</v>
      </c>
      <c r="BU36" s="189">
        <v>1</v>
      </c>
      <c r="BV36" s="167"/>
      <c r="BW36" s="167"/>
      <c r="BX36" s="167"/>
      <c r="BY36" s="167"/>
      <c r="BZ36" s="168"/>
      <c r="CA36" s="166"/>
    </row>
    <row r="37" spans="1:16384" s="208" customFormat="1" ht="33" customHeight="1">
      <c r="A37" s="195"/>
      <c r="B37" s="411" t="s">
        <v>303</v>
      </c>
      <c r="C37" s="411" t="s">
        <v>308</v>
      </c>
      <c r="D37" s="411" t="s">
        <v>638</v>
      </c>
      <c r="E37" s="412">
        <v>327.98200000000003</v>
      </c>
      <c r="F37" s="412">
        <v>331.98200000000003</v>
      </c>
      <c r="G37" s="411" t="s">
        <v>825</v>
      </c>
      <c r="H37" s="412">
        <v>63</v>
      </c>
      <c r="I37" s="412">
        <v>67</v>
      </c>
      <c r="J37" s="413">
        <f t="shared" si="0"/>
        <v>4</v>
      </c>
      <c r="K37" s="413">
        <f t="shared" si="1"/>
        <v>4</v>
      </c>
      <c r="L37" s="414">
        <v>4</v>
      </c>
      <c r="M37" s="411"/>
      <c r="N37" s="411" t="s">
        <v>871</v>
      </c>
      <c r="O37" s="411" t="s">
        <v>934</v>
      </c>
      <c r="P37" s="411" t="s">
        <v>873</v>
      </c>
      <c r="Q37" s="411" t="s">
        <v>934</v>
      </c>
      <c r="R37" s="411"/>
      <c r="S37" s="411">
        <v>15</v>
      </c>
      <c r="T37" s="411"/>
      <c r="U37" s="411"/>
      <c r="V37" s="411"/>
      <c r="W37" s="411"/>
      <c r="X37" s="411"/>
      <c r="Y37" s="411"/>
      <c r="Z37" s="411" t="s">
        <v>998</v>
      </c>
      <c r="AA37" s="415" t="s">
        <v>999</v>
      </c>
      <c r="AB37" s="416">
        <f t="shared" si="7"/>
        <v>134.4</v>
      </c>
      <c r="AC37" s="415">
        <f>IF(AL37="中修",AB37*AG37,IF(AL37="预防性养护",AB37,AB37*AE37))</f>
        <v>134.4</v>
      </c>
      <c r="AD37" s="195"/>
      <c r="AE37" s="195"/>
      <c r="AF37" s="195"/>
      <c r="AG37" s="195"/>
      <c r="AH37" s="301"/>
      <c r="AI37" s="198"/>
      <c r="AJ37" s="199"/>
      <c r="AK37" s="199"/>
      <c r="AL37" s="195" t="s">
        <v>814</v>
      </c>
      <c r="AM37" s="195"/>
      <c r="AN37" s="195" t="s">
        <v>838</v>
      </c>
      <c r="AO37" s="195" t="s">
        <v>1000</v>
      </c>
      <c r="AP37" s="195" t="s">
        <v>1001</v>
      </c>
      <c r="AQ37" s="195"/>
      <c r="AR37" s="195"/>
      <c r="AS37" s="195" t="s">
        <v>1002</v>
      </c>
      <c r="AT37" s="195" t="s">
        <v>1003</v>
      </c>
      <c r="AU37" s="195" t="s">
        <v>1004</v>
      </c>
      <c r="AV37" s="195" t="s">
        <v>1004</v>
      </c>
      <c r="AW37" s="195" t="s">
        <v>1005</v>
      </c>
      <c r="AX37" s="195" t="s">
        <v>844</v>
      </c>
      <c r="AY37" s="195"/>
      <c r="AZ37" s="195"/>
      <c r="BA37" s="195">
        <f t="shared" si="8"/>
        <v>4</v>
      </c>
      <c r="BB37" s="195"/>
      <c r="BC37" s="195"/>
      <c r="BD37" s="200" t="s">
        <v>901</v>
      </c>
      <c r="BE37" s="201"/>
      <c r="BF37" s="201"/>
      <c r="BG37" s="201"/>
      <c r="BH37" s="201"/>
      <c r="BI37" s="201"/>
      <c r="BJ37" s="201"/>
      <c r="BK37" s="202"/>
      <c r="BL37" s="202">
        <v>1</v>
      </c>
      <c r="BM37" s="202"/>
      <c r="BN37" s="202"/>
      <c r="BO37" s="202"/>
      <c r="BP37" s="202"/>
      <c r="BQ37" s="202" t="s">
        <v>904</v>
      </c>
      <c r="BR37" s="202">
        <v>1</v>
      </c>
      <c r="BS37" s="203"/>
      <c r="BT37" s="204" t="s">
        <v>990</v>
      </c>
      <c r="BU37" s="205">
        <v>1</v>
      </c>
      <c r="BV37" s="206"/>
      <c r="BW37" s="206"/>
      <c r="BX37" s="206"/>
      <c r="BY37" s="206"/>
      <c r="BZ37" s="207"/>
      <c r="CA37" s="203"/>
    </row>
    <row r="38" spans="1:16384" s="184" customFormat="1" ht="33" customHeight="1">
      <c r="A38" s="301"/>
      <c r="B38" s="411" t="s">
        <v>303</v>
      </c>
      <c r="C38" s="411" t="s">
        <v>308</v>
      </c>
      <c r="D38" s="411" t="s">
        <v>1006</v>
      </c>
      <c r="E38" s="412">
        <v>0</v>
      </c>
      <c r="F38" s="412">
        <v>7</v>
      </c>
      <c r="G38" s="411" t="s">
        <v>1007</v>
      </c>
      <c r="H38" s="412">
        <v>0</v>
      </c>
      <c r="I38" s="412">
        <v>7</v>
      </c>
      <c r="J38" s="413">
        <f t="shared" si="0"/>
        <v>7</v>
      </c>
      <c r="K38" s="413">
        <f t="shared" si="1"/>
        <v>7</v>
      </c>
      <c r="L38" s="414">
        <v>7</v>
      </c>
      <c r="M38" s="411"/>
      <c r="N38" s="411" t="s">
        <v>871</v>
      </c>
      <c r="O38" s="411" t="s">
        <v>875</v>
      </c>
      <c r="P38" s="411" t="s">
        <v>873</v>
      </c>
      <c r="Q38" s="411" t="s">
        <v>875</v>
      </c>
      <c r="R38" s="411"/>
      <c r="S38" s="411">
        <v>12</v>
      </c>
      <c r="T38" s="411"/>
      <c r="U38" s="411"/>
      <c r="V38" s="411"/>
      <c r="W38" s="411"/>
      <c r="X38" s="411"/>
      <c r="Y38" s="411"/>
      <c r="Z38" s="411" t="s">
        <v>998</v>
      </c>
      <c r="AA38" s="415" t="s">
        <v>999</v>
      </c>
      <c r="AB38" s="416">
        <f t="shared" si="7"/>
        <v>201.60000000000002</v>
      </c>
      <c r="AC38" s="415">
        <f>IF(AL38="中修",AB38*AG38,IF(AL38="预防性养护",AB38,AB38*AE38))</f>
        <v>201.60000000000002</v>
      </c>
      <c r="AD38" s="301"/>
      <c r="AE38" s="301"/>
      <c r="AF38" s="301"/>
      <c r="AG38" s="301"/>
      <c r="AH38" s="301"/>
      <c r="AI38" s="187"/>
      <c r="AJ38" s="188"/>
      <c r="AK38" s="188"/>
      <c r="AL38" s="301" t="s">
        <v>814</v>
      </c>
      <c r="AM38" s="301"/>
      <c r="AN38" s="301" t="s">
        <v>838</v>
      </c>
      <c r="AO38" s="301" t="s">
        <v>1008</v>
      </c>
      <c r="AP38" s="301" t="s">
        <v>1009</v>
      </c>
      <c r="AQ38" s="301"/>
      <c r="AR38" s="301"/>
      <c r="AS38" s="301" t="s">
        <v>1010</v>
      </c>
      <c r="AT38" s="301" t="s">
        <v>1011</v>
      </c>
      <c r="AU38" s="301" t="s">
        <v>1012</v>
      </c>
      <c r="AV38" s="301" t="s">
        <v>1013</v>
      </c>
      <c r="AW38" s="301" t="s">
        <v>1013</v>
      </c>
      <c r="AX38" s="301" t="s">
        <v>844</v>
      </c>
      <c r="AY38" s="301" t="s">
        <v>1014</v>
      </c>
      <c r="AZ38" s="301"/>
      <c r="BA38" s="301">
        <f t="shared" si="8"/>
        <v>7</v>
      </c>
      <c r="BB38" s="301"/>
      <c r="BC38" s="301"/>
      <c r="BD38" s="193" t="s">
        <v>814</v>
      </c>
      <c r="BE38" s="174"/>
      <c r="BF38" s="174"/>
      <c r="BG38" s="174"/>
      <c r="BH38" s="174"/>
      <c r="BI38" s="174"/>
      <c r="BJ38" s="174"/>
      <c r="BK38" s="175"/>
      <c r="BL38" s="175"/>
      <c r="BM38" s="175"/>
      <c r="BN38" s="175">
        <v>1</v>
      </c>
      <c r="BO38" s="175"/>
      <c r="BP38" s="175">
        <v>1</v>
      </c>
      <c r="BQ38" s="175" t="s">
        <v>904</v>
      </c>
      <c r="BR38" s="175">
        <v>1</v>
      </c>
      <c r="BS38" s="166"/>
      <c r="BT38" s="191"/>
      <c r="BU38" s="167"/>
      <c r="BV38" s="167">
        <v>1</v>
      </c>
      <c r="BW38" s="167"/>
      <c r="BX38" s="167"/>
      <c r="BY38" s="167"/>
      <c r="BZ38" s="168"/>
      <c r="CA38" s="166"/>
    </row>
    <row r="39" spans="1:16384" ht="33" customHeight="1">
      <c r="A39" s="466" t="s">
        <v>1015</v>
      </c>
      <c r="B39" s="466"/>
      <c r="C39" s="466"/>
      <c r="D39" s="466"/>
      <c r="E39" s="158"/>
      <c r="F39" s="158"/>
      <c r="G39" s="157"/>
      <c r="H39" s="158"/>
      <c r="I39" s="158"/>
      <c r="J39" s="178">
        <f t="shared" si="0"/>
        <v>0</v>
      </c>
      <c r="K39" s="178">
        <f t="shared" si="1"/>
        <v>0</v>
      </c>
      <c r="L39" s="157">
        <f>L40</f>
        <v>1</v>
      </c>
      <c r="M39" s="157"/>
      <c r="N39" s="157"/>
      <c r="O39" s="157"/>
      <c r="P39" s="157"/>
      <c r="Q39" s="157"/>
      <c r="R39" s="157"/>
      <c r="S39" s="157"/>
      <c r="T39" s="157"/>
      <c r="U39" s="157"/>
      <c r="V39" s="157"/>
      <c r="W39" s="157"/>
      <c r="X39" s="157"/>
      <c r="Y39" s="157"/>
      <c r="Z39" s="157"/>
      <c r="AA39" s="160"/>
      <c r="AB39" s="176">
        <f>AB40</f>
        <v>171</v>
      </c>
      <c r="AC39" s="160">
        <f>AC40</f>
        <v>171</v>
      </c>
      <c r="AD39" s="157"/>
      <c r="AE39" s="157"/>
      <c r="AF39" s="157"/>
      <c r="AG39" s="157"/>
      <c r="AH39" s="157"/>
      <c r="AI39" s="161"/>
      <c r="AJ39" s="162"/>
      <c r="AK39" s="162"/>
      <c r="AL39" s="157"/>
      <c r="AM39" s="157"/>
      <c r="AN39" s="157"/>
      <c r="AO39" s="157"/>
      <c r="AP39" s="157"/>
      <c r="AQ39" s="157"/>
      <c r="AR39" s="157"/>
      <c r="AS39" s="157"/>
      <c r="AT39" s="157"/>
      <c r="AU39" s="157"/>
      <c r="AV39" s="157"/>
      <c r="AW39" s="157"/>
      <c r="AX39" s="157"/>
      <c r="AY39" s="157"/>
      <c r="AZ39" s="157"/>
      <c r="BA39" s="157"/>
      <c r="BB39" s="157"/>
      <c r="BC39" s="157"/>
      <c r="BD39" s="173"/>
      <c r="BE39" s="171"/>
      <c r="BF39" s="171"/>
      <c r="BG39" s="171"/>
      <c r="BH39" s="174"/>
      <c r="BI39" s="174"/>
      <c r="BJ39" s="174"/>
      <c r="BK39" s="175"/>
      <c r="BL39" s="175"/>
      <c r="BM39" s="175"/>
      <c r="BN39" s="175"/>
      <c r="BO39" s="175"/>
      <c r="BP39" s="175"/>
      <c r="BQ39" s="175" t="s">
        <v>820</v>
      </c>
      <c r="BR39" s="175">
        <v>2</v>
      </c>
      <c r="BS39" s="166">
        <v>2</v>
      </c>
      <c r="BT39" s="167"/>
      <c r="BU39" s="167"/>
      <c r="BV39" s="167"/>
      <c r="BW39" s="167"/>
      <c r="BX39" s="167"/>
      <c r="BY39" s="167"/>
      <c r="BZ39" s="168"/>
      <c r="CA39" s="166"/>
    </row>
    <row r="40" spans="1:16384" ht="33" customHeight="1">
      <c r="A40" s="468" t="s">
        <v>823</v>
      </c>
      <c r="B40" s="468"/>
      <c r="C40" s="468"/>
      <c r="D40" s="468"/>
      <c r="E40" s="209"/>
      <c r="F40" s="209"/>
      <c r="G40" s="210"/>
      <c r="H40" s="209"/>
      <c r="I40" s="209"/>
      <c r="J40" s="211">
        <f t="shared" si="0"/>
        <v>0</v>
      </c>
      <c r="K40" s="211">
        <f t="shared" si="1"/>
        <v>0</v>
      </c>
      <c r="L40" s="210">
        <f>L41</f>
        <v>1</v>
      </c>
      <c r="M40" s="210"/>
      <c r="N40" s="210"/>
      <c r="O40" s="210"/>
      <c r="P40" s="210"/>
      <c r="Q40" s="210"/>
      <c r="R40" s="210"/>
      <c r="S40" s="210"/>
      <c r="T40" s="210"/>
      <c r="U40" s="210"/>
      <c r="V40" s="210"/>
      <c r="W40" s="210"/>
      <c r="X40" s="210"/>
      <c r="Y40" s="210"/>
      <c r="Z40" s="210"/>
      <c r="AA40" s="212"/>
      <c r="AB40" s="213">
        <f>AB41</f>
        <v>171</v>
      </c>
      <c r="AC40" s="212">
        <f>AC41</f>
        <v>171</v>
      </c>
      <c r="AD40" s="210"/>
      <c r="AE40" s="210"/>
      <c r="AF40" s="210"/>
      <c r="AG40" s="210"/>
      <c r="AH40" s="210"/>
      <c r="AI40" s="214"/>
      <c r="AJ40" s="215"/>
      <c r="AK40" s="215"/>
      <c r="AL40" s="210"/>
      <c r="AM40" s="210"/>
      <c r="AN40" s="210"/>
      <c r="AO40" s="210"/>
      <c r="AP40" s="210"/>
      <c r="AQ40" s="210"/>
      <c r="AR40" s="210"/>
      <c r="AS40" s="210"/>
      <c r="AT40" s="210"/>
      <c r="AU40" s="210"/>
      <c r="AV40" s="210"/>
      <c r="AW40" s="210"/>
      <c r="AX40" s="210"/>
      <c r="AY40" s="210"/>
      <c r="AZ40" s="210"/>
      <c r="BA40" s="210"/>
      <c r="BB40" s="210"/>
      <c r="BC40" s="210"/>
      <c r="BD40" s="216"/>
      <c r="BE40" s="217"/>
      <c r="BF40" s="217"/>
      <c r="BG40" s="217"/>
      <c r="BH40" s="218"/>
      <c r="BI40" s="218"/>
      <c r="BJ40" s="218"/>
      <c r="BK40" s="219"/>
      <c r="BL40" s="219"/>
      <c r="BM40" s="219"/>
      <c r="BN40" s="219"/>
      <c r="BO40" s="219"/>
      <c r="BP40" s="219"/>
      <c r="BQ40" s="219" t="s">
        <v>820</v>
      </c>
      <c r="BR40" s="219">
        <v>2</v>
      </c>
      <c r="BS40" s="220">
        <v>2</v>
      </c>
      <c r="BT40" s="167"/>
      <c r="BU40" s="167"/>
      <c r="BV40" s="167"/>
      <c r="BW40" s="167"/>
      <c r="BX40" s="167"/>
      <c r="BY40" s="167"/>
      <c r="BZ40" s="168"/>
      <c r="CA40" s="220"/>
    </row>
    <row r="41" spans="1:16384" s="223" customFormat="1" ht="33" customHeight="1">
      <c r="A41" s="301">
        <v>3</v>
      </c>
      <c r="B41" s="301" t="s">
        <v>303</v>
      </c>
      <c r="C41" s="301" t="s">
        <v>310</v>
      </c>
      <c r="D41" s="301" t="s">
        <v>1006</v>
      </c>
      <c r="E41" s="301">
        <v>249</v>
      </c>
      <c r="F41" s="301">
        <v>250</v>
      </c>
      <c r="G41" s="301" t="s">
        <v>1016</v>
      </c>
      <c r="H41" s="301">
        <v>21.608000000000001</v>
      </c>
      <c r="I41" s="301">
        <v>22.608000000000001</v>
      </c>
      <c r="J41" s="178">
        <f t="shared" si="0"/>
        <v>1</v>
      </c>
      <c r="K41" s="178">
        <f t="shared" si="1"/>
        <v>1</v>
      </c>
      <c r="L41" s="301">
        <v>1</v>
      </c>
      <c r="M41" s="221"/>
      <c r="N41" s="301" t="s">
        <v>871</v>
      </c>
      <c r="O41" s="301">
        <v>9</v>
      </c>
      <c r="P41" s="301" t="s">
        <v>873</v>
      </c>
      <c r="Q41" s="301">
        <v>9</v>
      </c>
      <c r="R41" s="221"/>
      <c r="S41" s="221"/>
      <c r="T41" s="195">
        <v>20</v>
      </c>
      <c r="U41" s="301"/>
      <c r="V41" s="301" t="s">
        <v>829</v>
      </c>
      <c r="W41" s="301">
        <v>20</v>
      </c>
      <c r="X41" s="301" t="s">
        <v>831</v>
      </c>
      <c r="Y41" s="301">
        <v>9</v>
      </c>
      <c r="Z41" s="301"/>
      <c r="AA41" s="301">
        <v>190</v>
      </c>
      <c r="AB41" s="301">
        <f>L41*Q41*AA41*0.1</f>
        <v>171</v>
      </c>
      <c r="AC41" s="301">
        <f>AB41*AE41</f>
        <v>171</v>
      </c>
      <c r="AD41" s="301">
        <v>2009</v>
      </c>
      <c r="AE41" s="301">
        <v>1</v>
      </c>
      <c r="AF41" s="301"/>
      <c r="AG41" s="301"/>
      <c r="AH41" s="301"/>
      <c r="AI41" s="301"/>
      <c r="AJ41" s="222" t="s">
        <v>1017</v>
      </c>
      <c r="AL41" s="222" t="s">
        <v>837</v>
      </c>
      <c r="AM41" s="222" t="s">
        <v>873</v>
      </c>
      <c r="AN41" s="222">
        <v>4301</v>
      </c>
      <c r="AO41" s="222"/>
      <c r="AQ41" s="222"/>
      <c r="AR41" s="222"/>
      <c r="AS41" s="222"/>
      <c r="AT41" s="222"/>
      <c r="AU41" s="222"/>
      <c r="AV41" s="222"/>
      <c r="AW41" s="222"/>
      <c r="AX41" s="222"/>
      <c r="AY41" s="222"/>
      <c r="AZ41" s="222"/>
      <c r="BA41" s="222"/>
      <c r="BB41" s="222"/>
      <c r="BC41" s="222">
        <v>1</v>
      </c>
      <c r="BD41" s="222"/>
      <c r="BE41" s="222"/>
      <c r="BF41" s="222"/>
      <c r="BG41" s="222"/>
      <c r="BH41" s="222"/>
      <c r="BI41" s="222"/>
      <c r="BJ41" s="222"/>
      <c r="BK41" s="222"/>
      <c r="BL41" s="222"/>
      <c r="BM41" s="222"/>
      <c r="BN41" s="222"/>
      <c r="BO41" s="222"/>
      <c r="BP41" s="222"/>
      <c r="BQ41" s="222"/>
      <c r="BR41" s="222"/>
      <c r="BS41" s="222"/>
      <c r="BT41" s="222"/>
      <c r="BU41" s="222"/>
      <c r="BV41" s="222"/>
      <c r="BW41" s="222"/>
      <c r="BX41" s="222"/>
      <c r="BY41" s="222"/>
      <c r="BZ41" s="222"/>
      <c r="CA41" s="222"/>
      <c r="CB41" s="222"/>
      <c r="CC41" s="222"/>
      <c r="CD41" s="222"/>
      <c r="CE41" s="222"/>
      <c r="CF41" s="222"/>
      <c r="CG41" s="222"/>
      <c r="CH41" s="222"/>
      <c r="CI41" s="222"/>
      <c r="CJ41" s="222"/>
      <c r="CK41" s="222"/>
      <c r="CL41" s="222"/>
      <c r="CM41" s="222"/>
      <c r="CN41" s="222"/>
      <c r="CO41" s="222"/>
      <c r="CP41" s="222"/>
      <c r="CQ41" s="222"/>
      <c r="CR41" s="222"/>
      <c r="CS41" s="222"/>
      <c r="CT41" s="222"/>
      <c r="CU41" s="222"/>
      <c r="CV41" s="222"/>
      <c r="CW41" s="222"/>
      <c r="CX41" s="222"/>
      <c r="CY41" s="222"/>
      <c r="CZ41" s="222"/>
      <c r="DA41" s="222"/>
      <c r="DB41" s="222"/>
      <c r="DC41" s="222"/>
      <c r="DD41" s="222"/>
      <c r="DE41" s="222"/>
      <c r="DF41" s="222"/>
      <c r="DG41" s="222"/>
      <c r="DH41" s="222"/>
      <c r="DI41" s="222"/>
      <c r="DJ41" s="222"/>
      <c r="DK41" s="222"/>
      <c r="DL41" s="222"/>
      <c r="DM41" s="222"/>
      <c r="DN41" s="222"/>
      <c r="DO41" s="222"/>
      <c r="DP41" s="222"/>
      <c r="DQ41" s="222"/>
      <c r="DR41" s="222"/>
      <c r="DS41" s="222"/>
      <c r="DT41" s="222"/>
      <c r="DU41" s="222"/>
      <c r="DV41" s="222"/>
      <c r="DW41" s="222"/>
      <c r="DX41" s="222"/>
      <c r="DY41" s="222"/>
      <c r="DZ41" s="222"/>
      <c r="EA41" s="222"/>
      <c r="EB41" s="222"/>
      <c r="EC41" s="222"/>
      <c r="ED41" s="222"/>
      <c r="EE41" s="222"/>
      <c r="EF41" s="222"/>
      <c r="EG41" s="222"/>
      <c r="EH41" s="222"/>
      <c r="EI41" s="222"/>
      <c r="EJ41" s="222"/>
      <c r="EK41" s="222"/>
      <c r="EL41" s="222"/>
      <c r="EM41" s="222"/>
      <c r="EN41" s="222"/>
      <c r="EO41" s="222"/>
      <c r="EP41" s="222"/>
      <c r="EQ41" s="222"/>
      <c r="ER41" s="222"/>
      <c r="ES41" s="222"/>
      <c r="ET41" s="222"/>
      <c r="EU41" s="222"/>
      <c r="EV41" s="222"/>
      <c r="EW41" s="222"/>
      <c r="EX41" s="222"/>
      <c r="EY41" s="222"/>
      <c r="EZ41" s="222"/>
      <c r="FA41" s="222"/>
      <c r="FB41" s="222"/>
      <c r="FC41" s="222"/>
      <c r="FD41" s="222"/>
      <c r="FE41" s="222"/>
      <c r="FF41" s="222"/>
      <c r="FG41" s="222"/>
      <c r="FH41" s="222"/>
      <c r="FI41" s="222"/>
      <c r="FJ41" s="222"/>
      <c r="FK41" s="222"/>
      <c r="FL41" s="222"/>
      <c r="FM41" s="222"/>
      <c r="FN41" s="222"/>
      <c r="FO41" s="222"/>
      <c r="FP41" s="222"/>
      <c r="FQ41" s="222"/>
      <c r="FR41" s="222"/>
      <c r="FS41" s="222"/>
      <c r="FT41" s="222"/>
      <c r="FU41" s="222"/>
      <c r="FV41" s="222"/>
      <c r="FW41" s="222"/>
      <c r="FX41" s="222"/>
      <c r="FY41" s="222"/>
      <c r="FZ41" s="222"/>
      <c r="GA41" s="222"/>
      <c r="GB41" s="222"/>
      <c r="GC41" s="222"/>
      <c r="GD41" s="222"/>
      <c r="GE41" s="222"/>
      <c r="GF41" s="222"/>
      <c r="GG41" s="222"/>
      <c r="GH41" s="222"/>
      <c r="GI41" s="222"/>
      <c r="GJ41" s="222"/>
      <c r="GK41" s="222"/>
      <c r="GL41" s="222"/>
      <c r="GM41" s="222"/>
      <c r="GN41" s="222"/>
      <c r="GO41" s="222"/>
      <c r="GP41" s="222"/>
      <c r="GQ41" s="222"/>
      <c r="GR41" s="222"/>
      <c r="GS41" s="222"/>
      <c r="GT41" s="222"/>
      <c r="GU41" s="222"/>
      <c r="GV41" s="222"/>
      <c r="GW41" s="222"/>
      <c r="GX41" s="222"/>
      <c r="GY41" s="222"/>
      <c r="GZ41" s="222"/>
      <c r="HA41" s="222"/>
      <c r="HB41" s="222"/>
      <c r="HC41" s="222"/>
      <c r="HD41" s="222"/>
      <c r="HE41" s="222"/>
      <c r="HF41" s="222"/>
      <c r="HG41" s="222"/>
      <c r="HH41" s="222"/>
      <c r="HI41" s="222"/>
      <c r="HJ41" s="222"/>
      <c r="HK41" s="222"/>
      <c r="HL41" s="222"/>
      <c r="HM41" s="222"/>
      <c r="HN41" s="222"/>
      <c r="HO41" s="222"/>
      <c r="HP41" s="222"/>
      <c r="HQ41" s="222"/>
      <c r="HR41" s="222"/>
      <c r="HS41" s="222"/>
      <c r="HT41" s="222"/>
      <c r="HU41" s="222"/>
      <c r="HV41" s="222"/>
      <c r="HW41" s="222"/>
      <c r="HX41" s="222"/>
      <c r="HY41" s="222"/>
      <c r="HZ41" s="222"/>
      <c r="IA41" s="222"/>
      <c r="IB41" s="222"/>
      <c r="IC41" s="222"/>
      <c r="ID41" s="222"/>
      <c r="IE41" s="222"/>
      <c r="IF41" s="222"/>
      <c r="IG41" s="222"/>
      <c r="IH41" s="222"/>
      <c r="II41" s="222"/>
      <c r="IJ41" s="222"/>
      <c r="IK41" s="222"/>
      <c r="IL41" s="222"/>
      <c r="IM41" s="222"/>
      <c r="IN41" s="222"/>
      <c r="IO41" s="222"/>
      <c r="IP41" s="222"/>
      <c r="IQ41" s="222"/>
      <c r="IR41" s="222"/>
      <c r="IS41" s="222"/>
      <c r="IT41" s="222"/>
      <c r="IU41" s="222"/>
      <c r="IV41" s="222"/>
      <c r="IW41" s="222"/>
      <c r="IX41" s="222"/>
      <c r="IY41" s="222"/>
      <c r="IZ41" s="222"/>
      <c r="JA41" s="222"/>
      <c r="JB41" s="222"/>
      <c r="JC41" s="222"/>
      <c r="JD41" s="222"/>
      <c r="JE41" s="222"/>
      <c r="JF41" s="222"/>
      <c r="JG41" s="222"/>
      <c r="JH41" s="222"/>
      <c r="JI41" s="222"/>
      <c r="JJ41" s="222"/>
      <c r="JK41" s="222"/>
      <c r="JL41" s="222"/>
      <c r="JM41" s="222"/>
      <c r="JN41" s="222"/>
      <c r="JO41" s="222"/>
      <c r="JP41" s="222"/>
      <c r="JQ41" s="222"/>
      <c r="JR41" s="222"/>
      <c r="JS41" s="222"/>
      <c r="JT41" s="222"/>
      <c r="JU41" s="222"/>
      <c r="JV41" s="222"/>
      <c r="JW41" s="222"/>
      <c r="JX41" s="222"/>
      <c r="JY41" s="222"/>
      <c r="JZ41" s="222"/>
      <c r="KA41" s="222"/>
      <c r="KB41" s="222"/>
      <c r="KC41" s="222"/>
      <c r="KD41" s="222"/>
      <c r="KE41" s="222"/>
      <c r="KF41" s="222"/>
      <c r="KG41" s="222"/>
      <c r="KH41" s="222"/>
      <c r="KI41" s="222"/>
      <c r="KJ41" s="222"/>
      <c r="KK41" s="222"/>
      <c r="KL41" s="222"/>
      <c r="KM41" s="222"/>
      <c r="KN41" s="222"/>
      <c r="KO41" s="222"/>
      <c r="KP41" s="222"/>
      <c r="KQ41" s="222"/>
      <c r="KR41" s="222"/>
      <c r="KS41" s="222"/>
      <c r="KT41" s="222"/>
      <c r="KU41" s="222"/>
      <c r="KV41" s="222"/>
      <c r="KW41" s="222"/>
      <c r="KX41" s="222"/>
      <c r="KY41" s="222"/>
      <c r="KZ41" s="222"/>
      <c r="LA41" s="222"/>
      <c r="LB41" s="222"/>
      <c r="LC41" s="222"/>
      <c r="LD41" s="222"/>
      <c r="LE41" s="222"/>
      <c r="LF41" s="222"/>
      <c r="LG41" s="222"/>
      <c r="LH41" s="222"/>
      <c r="LI41" s="222"/>
      <c r="LJ41" s="222"/>
      <c r="LK41" s="222"/>
      <c r="LL41" s="222"/>
      <c r="LM41" s="222"/>
      <c r="LN41" s="222"/>
      <c r="LO41" s="222"/>
      <c r="LP41" s="222"/>
      <c r="LQ41" s="222"/>
      <c r="LR41" s="222"/>
      <c r="LS41" s="222"/>
      <c r="LT41" s="222"/>
      <c r="LU41" s="222"/>
      <c r="LV41" s="222"/>
      <c r="LW41" s="222"/>
      <c r="LX41" s="222"/>
      <c r="LY41" s="222"/>
      <c r="LZ41" s="222"/>
      <c r="MA41" s="222"/>
      <c r="MB41" s="222"/>
      <c r="MC41" s="222"/>
      <c r="MD41" s="222"/>
      <c r="ME41" s="222"/>
      <c r="MF41" s="222"/>
      <c r="MG41" s="222"/>
      <c r="MH41" s="222"/>
      <c r="MI41" s="222"/>
      <c r="MJ41" s="222"/>
      <c r="MK41" s="222"/>
      <c r="ML41" s="222"/>
      <c r="MM41" s="222"/>
      <c r="MN41" s="222"/>
      <c r="MO41" s="222"/>
      <c r="MP41" s="222"/>
      <c r="MQ41" s="222"/>
      <c r="MR41" s="222"/>
      <c r="MS41" s="222"/>
      <c r="MT41" s="222"/>
      <c r="MU41" s="222"/>
      <c r="MV41" s="222"/>
      <c r="MW41" s="222"/>
      <c r="MX41" s="222"/>
      <c r="MY41" s="222"/>
      <c r="MZ41" s="222"/>
      <c r="NA41" s="222"/>
      <c r="NB41" s="222"/>
      <c r="NC41" s="222"/>
      <c r="ND41" s="222"/>
      <c r="NE41" s="222"/>
      <c r="NF41" s="222"/>
      <c r="NG41" s="222"/>
      <c r="NH41" s="222"/>
      <c r="NI41" s="222"/>
      <c r="NJ41" s="222"/>
      <c r="NK41" s="222"/>
      <c r="NL41" s="222"/>
      <c r="NM41" s="222"/>
      <c r="NN41" s="222"/>
      <c r="NO41" s="222"/>
      <c r="NP41" s="222"/>
      <c r="NQ41" s="222"/>
      <c r="NR41" s="222"/>
      <c r="NS41" s="222"/>
      <c r="NT41" s="222"/>
      <c r="NU41" s="222"/>
      <c r="NV41" s="222"/>
      <c r="NW41" s="222"/>
      <c r="NX41" s="222"/>
      <c r="NY41" s="222"/>
      <c r="NZ41" s="222"/>
      <c r="OA41" s="222"/>
      <c r="OB41" s="222"/>
      <c r="OC41" s="222"/>
      <c r="OD41" s="222"/>
      <c r="OE41" s="222"/>
      <c r="OF41" s="222"/>
      <c r="OG41" s="222"/>
      <c r="OH41" s="222"/>
      <c r="OI41" s="222"/>
      <c r="OJ41" s="222"/>
      <c r="OK41" s="222"/>
      <c r="OL41" s="222"/>
      <c r="OM41" s="222"/>
      <c r="ON41" s="222"/>
      <c r="OO41" s="222"/>
      <c r="OP41" s="222"/>
      <c r="OQ41" s="222"/>
      <c r="OR41" s="222"/>
      <c r="OS41" s="222"/>
      <c r="OT41" s="222"/>
      <c r="OU41" s="222"/>
      <c r="OV41" s="222"/>
      <c r="OW41" s="222"/>
      <c r="OX41" s="222"/>
      <c r="OY41" s="222"/>
      <c r="OZ41" s="222"/>
      <c r="PA41" s="222"/>
      <c r="PB41" s="222"/>
      <c r="PC41" s="222"/>
      <c r="PD41" s="222"/>
      <c r="PE41" s="222"/>
      <c r="PF41" s="222"/>
      <c r="PG41" s="222"/>
      <c r="PH41" s="222"/>
      <c r="PI41" s="222"/>
      <c r="PJ41" s="222"/>
      <c r="PK41" s="222"/>
      <c r="PL41" s="222"/>
      <c r="PM41" s="222"/>
      <c r="PN41" s="222"/>
      <c r="PO41" s="222"/>
      <c r="PP41" s="222"/>
      <c r="PQ41" s="222"/>
      <c r="PR41" s="222"/>
      <c r="PS41" s="222"/>
      <c r="PT41" s="222"/>
      <c r="PU41" s="222"/>
      <c r="PV41" s="222"/>
      <c r="PW41" s="222"/>
      <c r="PX41" s="222"/>
      <c r="PY41" s="222"/>
      <c r="PZ41" s="222"/>
      <c r="QA41" s="222"/>
      <c r="QB41" s="222"/>
      <c r="QC41" s="222"/>
      <c r="QD41" s="222"/>
      <c r="QE41" s="222"/>
      <c r="QF41" s="222"/>
      <c r="QG41" s="222"/>
      <c r="QH41" s="222"/>
      <c r="QI41" s="222"/>
      <c r="QJ41" s="222"/>
      <c r="QK41" s="222"/>
      <c r="QL41" s="222"/>
      <c r="QM41" s="222"/>
      <c r="QN41" s="222"/>
      <c r="QO41" s="222"/>
      <c r="QP41" s="222"/>
      <c r="QQ41" s="222"/>
      <c r="QR41" s="222"/>
      <c r="QS41" s="222"/>
      <c r="QT41" s="222"/>
      <c r="QU41" s="222"/>
      <c r="QV41" s="222"/>
      <c r="QW41" s="222"/>
      <c r="QX41" s="222"/>
      <c r="QY41" s="222"/>
      <c r="QZ41" s="222"/>
      <c r="RA41" s="222"/>
      <c r="RB41" s="222"/>
      <c r="RC41" s="222"/>
      <c r="RD41" s="222"/>
      <c r="RE41" s="222"/>
      <c r="RF41" s="222"/>
      <c r="RG41" s="222"/>
      <c r="RH41" s="222"/>
      <c r="RI41" s="222"/>
      <c r="RJ41" s="222"/>
      <c r="RK41" s="222"/>
      <c r="RL41" s="222"/>
      <c r="RM41" s="222"/>
      <c r="RN41" s="222"/>
      <c r="RO41" s="222"/>
      <c r="RP41" s="222"/>
      <c r="RQ41" s="222"/>
      <c r="RR41" s="222"/>
      <c r="RS41" s="222"/>
      <c r="RT41" s="222"/>
      <c r="RU41" s="222"/>
      <c r="RV41" s="222"/>
      <c r="RW41" s="222"/>
      <c r="RX41" s="222"/>
      <c r="RY41" s="222"/>
      <c r="RZ41" s="222"/>
      <c r="SA41" s="222"/>
      <c r="SB41" s="222"/>
      <c r="SC41" s="222"/>
      <c r="SD41" s="222"/>
      <c r="SE41" s="222"/>
      <c r="SF41" s="222"/>
      <c r="SG41" s="222"/>
      <c r="SH41" s="222"/>
      <c r="SI41" s="222"/>
      <c r="SJ41" s="222"/>
      <c r="SK41" s="222"/>
      <c r="SL41" s="222"/>
      <c r="SM41" s="222"/>
      <c r="SN41" s="222"/>
      <c r="SO41" s="222"/>
      <c r="SP41" s="222"/>
      <c r="SQ41" s="222"/>
      <c r="SR41" s="222"/>
      <c r="SS41" s="222"/>
      <c r="ST41" s="222"/>
      <c r="SU41" s="222"/>
      <c r="SV41" s="222"/>
      <c r="SW41" s="222"/>
      <c r="SX41" s="222"/>
      <c r="SY41" s="222"/>
      <c r="SZ41" s="222"/>
      <c r="TA41" s="222"/>
      <c r="TB41" s="222"/>
      <c r="TC41" s="222"/>
      <c r="TD41" s="222"/>
      <c r="TE41" s="222"/>
      <c r="TF41" s="222"/>
      <c r="TG41" s="222"/>
      <c r="TH41" s="222"/>
      <c r="TI41" s="222"/>
      <c r="TJ41" s="222"/>
      <c r="TK41" s="222"/>
      <c r="TL41" s="222"/>
      <c r="TM41" s="222"/>
      <c r="TN41" s="222"/>
      <c r="TO41" s="222"/>
      <c r="TP41" s="222"/>
      <c r="TQ41" s="222"/>
      <c r="TR41" s="222"/>
      <c r="TS41" s="222"/>
      <c r="TT41" s="222"/>
      <c r="TU41" s="222"/>
      <c r="TV41" s="222"/>
      <c r="TW41" s="222"/>
      <c r="TX41" s="222"/>
      <c r="TY41" s="222"/>
      <c r="TZ41" s="222"/>
      <c r="UA41" s="222"/>
      <c r="UB41" s="222"/>
      <c r="UC41" s="222"/>
      <c r="UD41" s="222"/>
      <c r="UE41" s="222"/>
      <c r="UF41" s="222"/>
      <c r="UG41" s="222"/>
      <c r="UH41" s="222"/>
      <c r="UI41" s="222"/>
      <c r="UJ41" s="222"/>
      <c r="UK41" s="222"/>
      <c r="UL41" s="222"/>
      <c r="UM41" s="222"/>
      <c r="UN41" s="222"/>
      <c r="UO41" s="222"/>
      <c r="UP41" s="222"/>
      <c r="UQ41" s="222"/>
      <c r="UR41" s="222"/>
      <c r="US41" s="222"/>
      <c r="UT41" s="222"/>
      <c r="UU41" s="222"/>
      <c r="UV41" s="222"/>
      <c r="UW41" s="222"/>
      <c r="UX41" s="222"/>
      <c r="UY41" s="222"/>
      <c r="UZ41" s="222"/>
      <c r="VA41" s="222"/>
      <c r="VB41" s="222"/>
      <c r="VC41" s="222"/>
      <c r="VD41" s="222"/>
      <c r="VE41" s="222"/>
      <c r="VF41" s="222"/>
      <c r="VG41" s="222"/>
      <c r="VH41" s="222"/>
      <c r="VI41" s="222"/>
      <c r="VJ41" s="222"/>
      <c r="VK41" s="222"/>
      <c r="VL41" s="222"/>
      <c r="VM41" s="222"/>
      <c r="VN41" s="222"/>
      <c r="VO41" s="222"/>
      <c r="VP41" s="222"/>
      <c r="VQ41" s="222"/>
      <c r="VR41" s="222"/>
      <c r="VS41" s="222"/>
      <c r="VT41" s="222"/>
      <c r="VU41" s="222"/>
      <c r="VV41" s="222"/>
      <c r="VW41" s="222"/>
      <c r="VX41" s="222"/>
      <c r="VY41" s="222"/>
      <c r="VZ41" s="222"/>
      <c r="WA41" s="222"/>
      <c r="WB41" s="222"/>
      <c r="WC41" s="222"/>
      <c r="WD41" s="222"/>
      <c r="WE41" s="222"/>
      <c r="WF41" s="222"/>
      <c r="WG41" s="222"/>
      <c r="WH41" s="222"/>
      <c r="WI41" s="222"/>
      <c r="WJ41" s="222"/>
      <c r="WK41" s="222"/>
      <c r="WL41" s="222"/>
      <c r="WM41" s="222"/>
      <c r="WN41" s="222"/>
      <c r="WO41" s="222"/>
      <c r="WP41" s="222"/>
      <c r="WQ41" s="222"/>
      <c r="WR41" s="222"/>
      <c r="WS41" s="222"/>
      <c r="WT41" s="222"/>
      <c r="WU41" s="222"/>
      <c r="WV41" s="222"/>
      <c r="WW41" s="222"/>
      <c r="WX41" s="222"/>
      <c r="WY41" s="222"/>
      <c r="WZ41" s="222"/>
      <c r="XA41" s="222"/>
      <c r="XB41" s="222"/>
      <c r="XC41" s="222"/>
      <c r="XD41" s="222"/>
      <c r="XE41" s="222"/>
      <c r="XF41" s="222"/>
      <c r="XG41" s="222"/>
      <c r="XH41" s="222"/>
      <c r="XI41" s="222"/>
      <c r="XJ41" s="222"/>
      <c r="XK41" s="222"/>
      <c r="XL41" s="222"/>
      <c r="XM41" s="222"/>
      <c r="XN41" s="222"/>
      <c r="XO41" s="222"/>
      <c r="XP41" s="222"/>
      <c r="XQ41" s="222"/>
      <c r="XR41" s="222"/>
      <c r="XS41" s="222"/>
      <c r="XT41" s="222"/>
      <c r="XU41" s="222"/>
      <c r="XV41" s="222"/>
      <c r="XW41" s="222"/>
      <c r="XX41" s="222"/>
      <c r="XY41" s="222"/>
      <c r="XZ41" s="222"/>
      <c r="YA41" s="222"/>
      <c r="YB41" s="222"/>
      <c r="YC41" s="222"/>
      <c r="YD41" s="222"/>
      <c r="YE41" s="222"/>
      <c r="YF41" s="222"/>
      <c r="YG41" s="222"/>
      <c r="YH41" s="222"/>
      <c r="YI41" s="222"/>
      <c r="YJ41" s="222"/>
      <c r="YK41" s="222"/>
      <c r="YL41" s="222"/>
      <c r="YM41" s="222"/>
      <c r="YN41" s="222"/>
      <c r="YO41" s="222"/>
      <c r="YP41" s="222"/>
      <c r="YQ41" s="222"/>
      <c r="YR41" s="222"/>
      <c r="YS41" s="222"/>
      <c r="YT41" s="222"/>
      <c r="YU41" s="222"/>
      <c r="YV41" s="222"/>
      <c r="YW41" s="222"/>
      <c r="YX41" s="222"/>
      <c r="YY41" s="222"/>
      <c r="YZ41" s="222"/>
      <c r="ZA41" s="222"/>
      <c r="ZB41" s="222"/>
      <c r="ZC41" s="222"/>
      <c r="ZD41" s="222"/>
      <c r="ZE41" s="222"/>
      <c r="ZF41" s="222"/>
      <c r="ZG41" s="222"/>
      <c r="ZH41" s="222"/>
      <c r="ZI41" s="222"/>
      <c r="ZJ41" s="222"/>
      <c r="ZK41" s="222"/>
      <c r="ZL41" s="222"/>
      <c r="ZM41" s="222"/>
      <c r="ZN41" s="222"/>
      <c r="ZO41" s="222"/>
      <c r="ZP41" s="222"/>
      <c r="ZQ41" s="222"/>
      <c r="ZR41" s="222"/>
      <c r="ZS41" s="222"/>
      <c r="ZT41" s="222"/>
      <c r="ZU41" s="222"/>
      <c r="ZV41" s="222"/>
      <c r="ZW41" s="222"/>
      <c r="ZX41" s="222"/>
      <c r="ZY41" s="222"/>
      <c r="ZZ41" s="222"/>
      <c r="AAA41" s="222"/>
      <c r="AAB41" s="222"/>
      <c r="AAC41" s="222"/>
      <c r="AAD41" s="222"/>
      <c r="AAE41" s="222"/>
      <c r="AAF41" s="222"/>
      <c r="AAG41" s="222"/>
      <c r="AAH41" s="222"/>
      <c r="AAI41" s="222"/>
      <c r="AAJ41" s="222"/>
      <c r="AAK41" s="222"/>
      <c r="AAL41" s="222"/>
      <c r="AAM41" s="222"/>
      <c r="AAN41" s="222"/>
      <c r="AAO41" s="222"/>
      <c r="AAP41" s="222"/>
      <c r="AAQ41" s="222"/>
      <c r="AAR41" s="222"/>
      <c r="AAS41" s="222"/>
      <c r="AAT41" s="222"/>
      <c r="AAU41" s="222"/>
      <c r="AAV41" s="222"/>
      <c r="AAW41" s="222"/>
      <c r="AAX41" s="222"/>
      <c r="AAY41" s="222"/>
      <c r="AAZ41" s="222"/>
      <c r="ABA41" s="222"/>
      <c r="ABB41" s="222"/>
      <c r="ABC41" s="222"/>
      <c r="ABD41" s="222"/>
      <c r="ABE41" s="222"/>
      <c r="ABF41" s="222"/>
      <c r="ABG41" s="222"/>
      <c r="ABH41" s="222"/>
      <c r="ABI41" s="222"/>
      <c r="ABJ41" s="222"/>
      <c r="ABK41" s="222"/>
      <c r="ABL41" s="222"/>
      <c r="ABM41" s="222"/>
      <c r="ABN41" s="222"/>
      <c r="ABO41" s="222"/>
      <c r="ABP41" s="222"/>
      <c r="ABQ41" s="222"/>
      <c r="ABR41" s="222"/>
      <c r="ABS41" s="222"/>
      <c r="ABT41" s="222"/>
      <c r="ABU41" s="222"/>
      <c r="ABV41" s="222"/>
      <c r="ABW41" s="222"/>
      <c r="ABX41" s="222"/>
      <c r="ABY41" s="222"/>
      <c r="ABZ41" s="222"/>
      <c r="ACA41" s="222"/>
      <c r="ACB41" s="222"/>
      <c r="ACC41" s="222"/>
      <c r="ACD41" s="222"/>
      <c r="ACE41" s="222"/>
      <c r="ACF41" s="222"/>
      <c r="ACG41" s="222"/>
      <c r="ACH41" s="222"/>
      <c r="ACI41" s="222"/>
      <c r="ACJ41" s="222"/>
      <c r="ACK41" s="222"/>
      <c r="ACL41" s="222"/>
      <c r="ACM41" s="222"/>
      <c r="ACN41" s="222"/>
      <c r="ACO41" s="222"/>
      <c r="ACP41" s="222"/>
      <c r="ACQ41" s="222"/>
      <c r="ACR41" s="222"/>
      <c r="ACS41" s="222"/>
      <c r="ACT41" s="222"/>
      <c r="ACU41" s="222"/>
      <c r="ACV41" s="222"/>
      <c r="ACW41" s="222"/>
      <c r="ACX41" s="222"/>
      <c r="ACY41" s="222"/>
      <c r="ACZ41" s="222"/>
      <c r="ADA41" s="222"/>
      <c r="ADB41" s="222"/>
      <c r="ADC41" s="222"/>
      <c r="ADD41" s="222"/>
      <c r="ADE41" s="222"/>
      <c r="ADF41" s="222"/>
      <c r="ADG41" s="222"/>
      <c r="ADH41" s="222"/>
      <c r="ADI41" s="222"/>
      <c r="ADJ41" s="222"/>
      <c r="ADK41" s="222"/>
      <c r="ADL41" s="222"/>
      <c r="ADM41" s="222"/>
      <c r="ADN41" s="222"/>
      <c r="ADO41" s="222"/>
      <c r="ADP41" s="222"/>
      <c r="ADQ41" s="222"/>
      <c r="ADR41" s="222"/>
      <c r="ADS41" s="222"/>
      <c r="ADT41" s="222"/>
      <c r="ADU41" s="222"/>
      <c r="ADV41" s="222"/>
      <c r="ADW41" s="222"/>
      <c r="ADX41" s="222"/>
      <c r="ADY41" s="222"/>
      <c r="ADZ41" s="222"/>
      <c r="AEA41" s="222"/>
      <c r="AEB41" s="222"/>
      <c r="AEC41" s="222"/>
      <c r="AED41" s="222"/>
      <c r="AEE41" s="222"/>
      <c r="AEF41" s="222"/>
      <c r="AEG41" s="222"/>
      <c r="AEH41" s="222"/>
      <c r="AEI41" s="222"/>
      <c r="AEJ41" s="222"/>
      <c r="AEK41" s="222"/>
      <c r="AEL41" s="222"/>
      <c r="AEM41" s="222"/>
      <c r="AEN41" s="222"/>
      <c r="AEO41" s="222"/>
      <c r="AEP41" s="222"/>
      <c r="AEQ41" s="222"/>
      <c r="AER41" s="222"/>
      <c r="AES41" s="222"/>
      <c r="AET41" s="222"/>
      <c r="AEU41" s="222"/>
      <c r="AEV41" s="222"/>
      <c r="AEW41" s="222"/>
      <c r="AEX41" s="222"/>
      <c r="AEY41" s="222"/>
      <c r="AEZ41" s="222"/>
      <c r="AFA41" s="222"/>
      <c r="AFB41" s="222"/>
      <c r="AFC41" s="222"/>
      <c r="AFD41" s="222"/>
      <c r="AFE41" s="222"/>
      <c r="AFF41" s="222"/>
      <c r="AFG41" s="222"/>
      <c r="AFH41" s="222"/>
      <c r="AFI41" s="222"/>
      <c r="AFJ41" s="222"/>
      <c r="AFK41" s="222"/>
      <c r="AFL41" s="222"/>
      <c r="AFM41" s="222"/>
      <c r="AFN41" s="222"/>
      <c r="AFO41" s="222"/>
      <c r="AFP41" s="222"/>
      <c r="AFQ41" s="222"/>
      <c r="AFR41" s="222"/>
      <c r="AFS41" s="222"/>
      <c r="AFT41" s="222"/>
      <c r="AFU41" s="222"/>
      <c r="AFV41" s="222"/>
      <c r="AFW41" s="222"/>
      <c r="AFX41" s="222"/>
      <c r="AFY41" s="222"/>
      <c r="AFZ41" s="222"/>
      <c r="AGA41" s="222"/>
      <c r="AGB41" s="222"/>
      <c r="AGC41" s="222"/>
      <c r="AGD41" s="222"/>
      <c r="AGE41" s="222"/>
      <c r="AGF41" s="222"/>
      <c r="AGG41" s="222"/>
      <c r="AGH41" s="222"/>
      <c r="AGI41" s="222"/>
      <c r="AGJ41" s="222"/>
      <c r="AGK41" s="222"/>
      <c r="AGL41" s="222"/>
      <c r="AGM41" s="222"/>
      <c r="AGN41" s="222"/>
      <c r="AGO41" s="222"/>
      <c r="AGP41" s="222"/>
      <c r="AGQ41" s="222"/>
      <c r="AGR41" s="222"/>
      <c r="AGS41" s="222"/>
      <c r="AGT41" s="222"/>
      <c r="AGU41" s="222"/>
      <c r="AGV41" s="222"/>
      <c r="AGW41" s="222"/>
      <c r="AGX41" s="222"/>
      <c r="AGY41" s="222"/>
      <c r="AGZ41" s="222"/>
      <c r="AHA41" s="222"/>
      <c r="AHB41" s="222"/>
      <c r="AHC41" s="222"/>
      <c r="AHD41" s="222"/>
      <c r="AHE41" s="222"/>
      <c r="AHF41" s="222"/>
      <c r="AHG41" s="222"/>
      <c r="AHH41" s="222"/>
      <c r="AHI41" s="222"/>
      <c r="AHJ41" s="222"/>
      <c r="AHK41" s="222"/>
      <c r="AHL41" s="222"/>
      <c r="AHM41" s="222"/>
      <c r="AHN41" s="222"/>
      <c r="AHO41" s="222"/>
      <c r="AHP41" s="222"/>
      <c r="AHQ41" s="222"/>
      <c r="AHR41" s="222"/>
      <c r="AHS41" s="222"/>
      <c r="AHT41" s="222"/>
      <c r="AHU41" s="222"/>
      <c r="AHV41" s="222"/>
      <c r="AHW41" s="222"/>
      <c r="AHX41" s="222"/>
      <c r="AHY41" s="222"/>
      <c r="AHZ41" s="222"/>
      <c r="AIA41" s="222"/>
      <c r="AIB41" s="222"/>
      <c r="AIC41" s="222"/>
      <c r="AID41" s="222"/>
      <c r="AIE41" s="222"/>
      <c r="AIF41" s="222"/>
      <c r="AIG41" s="222"/>
      <c r="AIH41" s="222"/>
      <c r="AII41" s="222"/>
      <c r="AIJ41" s="222"/>
      <c r="AIK41" s="222"/>
      <c r="AIL41" s="222"/>
      <c r="AIM41" s="222"/>
      <c r="AIN41" s="222"/>
      <c r="AIO41" s="222"/>
      <c r="AIP41" s="222"/>
      <c r="AIQ41" s="222"/>
      <c r="AIR41" s="222"/>
      <c r="AIS41" s="222"/>
      <c r="AIT41" s="222"/>
      <c r="AIU41" s="222"/>
      <c r="AIV41" s="222"/>
      <c r="AIW41" s="222"/>
      <c r="AIX41" s="222"/>
      <c r="AIY41" s="222"/>
      <c r="AIZ41" s="222"/>
      <c r="AJA41" s="222"/>
      <c r="AJB41" s="222"/>
      <c r="AJC41" s="222"/>
      <c r="AJD41" s="222"/>
      <c r="AJE41" s="222"/>
      <c r="AJF41" s="222"/>
      <c r="AJG41" s="222"/>
      <c r="AJH41" s="222"/>
      <c r="AJI41" s="222"/>
      <c r="AJJ41" s="222"/>
      <c r="AJK41" s="222"/>
      <c r="AJL41" s="222"/>
      <c r="AJM41" s="222"/>
      <c r="AJN41" s="222"/>
      <c r="AJO41" s="222"/>
      <c r="AJP41" s="222"/>
      <c r="AJQ41" s="222"/>
      <c r="AJR41" s="222"/>
      <c r="AJS41" s="222"/>
      <c r="AJT41" s="222"/>
      <c r="AJU41" s="222"/>
      <c r="AJV41" s="222"/>
      <c r="AJW41" s="222"/>
      <c r="AJX41" s="222"/>
      <c r="AJY41" s="222"/>
      <c r="AJZ41" s="222"/>
      <c r="AKA41" s="222"/>
      <c r="AKB41" s="222"/>
      <c r="AKC41" s="222"/>
      <c r="AKD41" s="222"/>
      <c r="AKE41" s="222"/>
      <c r="AKF41" s="222"/>
      <c r="AKG41" s="222"/>
      <c r="AKH41" s="222"/>
      <c r="AKI41" s="222"/>
      <c r="AKJ41" s="222"/>
      <c r="AKK41" s="222"/>
      <c r="AKL41" s="222"/>
      <c r="AKM41" s="222"/>
      <c r="AKN41" s="222"/>
      <c r="AKO41" s="222"/>
      <c r="AKP41" s="222"/>
      <c r="AKQ41" s="222"/>
      <c r="AKR41" s="222"/>
      <c r="AKS41" s="222"/>
      <c r="AKT41" s="222"/>
      <c r="AKU41" s="222"/>
      <c r="AKV41" s="222"/>
      <c r="AKW41" s="222"/>
      <c r="AKX41" s="222"/>
      <c r="AKY41" s="222"/>
      <c r="AKZ41" s="222"/>
      <c r="ALA41" s="222"/>
      <c r="ALB41" s="222"/>
      <c r="ALC41" s="222"/>
      <c r="ALD41" s="222"/>
      <c r="ALE41" s="222"/>
      <c r="ALF41" s="222"/>
      <c r="ALG41" s="222"/>
      <c r="ALH41" s="222"/>
      <c r="ALI41" s="222"/>
      <c r="ALJ41" s="222"/>
      <c r="ALK41" s="222"/>
      <c r="ALL41" s="222"/>
      <c r="ALM41" s="222"/>
      <c r="ALN41" s="222"/>
      <c r="ALO41" s="222"/>
      <c r="ALP41" s="222"/>
      <c r="ALQ41" s="222"/>
      <c r="ALR41" s="222"/>
      <c r="ALS41" s="222"/>
      <c r="ALT41" s="222"/>
      <c r="ALU41" s="222"/>
      <c r="ALV41" s="222"/>
      <c r="ALW41" s="222"/>
      <c r="ALX41" s="222"/>
      <c r="ALY41" s="222"/>
      <c r="ALZ41" s="222"/>
      <c r="AMA41" s="222"/>
      <c r="AMB41" s="222"/>
      <c r="AMC41" s="222"/>
      <c r="AMD41" s="222"/>
      <c r="AME41" s="222"/>
      <c r="AMF41" s="222"/>
      <c r="AMG41" s="222"/>
      <c r="AMH41" s="222"/>
      <c r="AMI41" s="222"/>
      <c r="AMJ41" s="222"/>
      <c r="AMK41" s="222"/>
      <c r="AML41" s="222"/>
      <c r="AMM41" s="222"/>
      <c r="AMN41" s="222"/>
      <c r="AMO41" s="222"/>
      <c r="AMP41" s="222"/>
      <c r="AMQ41" s="222"/>
      <c r="AMR41" s="222"/>
      <c r="AMS41" s="222"/>
      <c r="AMT41" s="222"/>
      <c r="AMU41" s="222"/>
      <c r="AMV41" s="222"/>
      <c r="AMW41" s="222"/>
      <c r="AMX41" s="222"/>
      <c r="AMY41" s="222"/>
      <c r="AMZ41" s="222"/>
      <c r="ANA41" s="222"/>
      <c r="ANB41" s="222"/>
      <c r="ANC41" s="222"/>
      <c r="AND41" s="222"/>
      <c r="ANE41" s="222"/>
      <c r="ANF41" s="222"/>
      <c r="ANG41" s="222"/>
      <c r="ANH41" s="222"/>
      <c r="ANI41" s="222"/>
      <c r="ANJ41" s="222"/>
      <c r="ANK41" s="222"/>
      <c r="ANL41" s="222"/>
      <c r="ANM41" s="222"/>
      <c r="ANN41" s="222"/>
      <c r="ANO41" s="222"/>
      <c r="ANP41" s="222"/>
      <c r="ANQ41" s="222"/>
      <c r="ANR41" s="222"/>
      <c r="ANS41" s="222"/>
      <c r="ANT41" s="222"/>
      <c r="ANU41" s="222"/>
      <c r="ANV41" s="222"/>
      <c r="ANW41" s="222"/>
      <c r="ANX41" s="222"/>
      <c r="ANY41" s="222"/>
      <c r="ANZ41" s="222"/>
      <c r="AOA41" s="222"/>
      <c r="AOB41" s="222"/>
      <c r="AOC41" s="222"/>
      <c r="AOD41" s="222"/>
      <c r="AOE41" s="222"/>
      <c r="AOF41" s="222"/>
      <c r="AOG41" s="222"/>
      <c r="AOH41" s="222"/>
      <c r="AOI41" s="222"/>
      <c r="AOJ41" s="222"/>
      <c r="AOK41" s="222"/>
      <c r="AOL41" s="222"/>
      <c r="AOM41" s="222"/>
      <c r="AON41" s="222"/>
      <c r="AOO41" s="222"/>
      <c r="AOP41" s="222"/>
      <c r="AOQ41" s="222"/>
      <c r="AOR41" s="222"/>
      <c r="AOS41" s="222"/>
      <c r="AOT41" s="222"/>
      <c r="AOU41" s="222"/>
      <c r="AOV41" s="222"/>
      <c r="AOW41" s="222"/>
      <c r="AOX41" s="222"/>
      <c r="AOY41" s="222"/>
      <c r="AOZ41" s="222"/>
      <c r="APA41" s="222"/>
      <c r="APB41" s="222"/>
      <c r="APC41" s="222"/>
      <c r="APD41" s="222"/>
      <c r="APE41" s="222"/>
      <c r="APF41" s="222"/>
      <c r="APG41" s="222"/>
      <c r="APH41" s="222"/>
      <c r="API41" s="222"/>
      <c r="APJ41" s="222"/>
      <c r="APK41" s="222"/>
      <c r="APL41" s="222"/>
      <c r="APM41" s="222"/>
      <c r="APN41" s="222"/>
      <c r="APO41" s="222"/>
      <c r="APP41" s="222"/>
      <c r="APQ41" s="222"/>
      <c r="APR41" s="222"/>
      <c r="APS41" s="222"/>
      <c r="APT41" s="222"/>
      <c r="APU41" s="222"/>
      <c r="APV41" s="222"/>
      <c r="APW41" s="222"/>
      <c r="APX41" s="222"/>
      <c r="APY41" s="222"/>
      <c r="APZ41" s="222"/>
      <c r="AQA41" s="222"/>
      <c r="AQB41" s="222"/>
      <c r="AQC41" s="222"/>
      <c r="AQD41" s="222"/>
      <c r="AQE41" s="222"/>
      <c r="AQF41" s="222"/>
      <c r="AQG41" s="222"/>
      <c r="AQH41" s="222"/>
      <c r="AQI41" s="222"/>
      <c r="AQJ41" s="222"/>
      <c r="AQK41" s="222"/>
      <c r="AQL41" s="222"/>
      <c r="AQM41" s="222"/>
      <c r="AQN41" s="222"/>
      <c r="AQO41" s="222"/>
      <c r="AQP41" s="222"/>
      <c r="AQQ41" s="222"/>
      <c r="AQR41" s="222"/>
      <c r="AQS41" s="222"/>
      <c r="AQT41" s="222"/>
      <c r="AQU41" s="222"/>
      <c r="AQV41" s="222"/>
      <c r="AQW41" s="222"/>
      <c r="AQX41" s="222"/>
      <c r="AQY41" s="222"/>
      <c r="AQZ41" s="222"/>
      <c r="ARA41" s="222"/>
      <c r="ARB41" s="222"/>
      <c r="ARC41" s="222"/>
      <c r="ARD41" s="222"/>
      <c r="ARE41" s="222"/>
      <c r="ARF41" s="222"/>
      <c r="ARG41" s="222"/>
      <c r="ARH41" s="222"/>
      <c r="ARI41" s="222"/>
      <c r="ARJ41" s="222"/>
      <c r="ARK41" s="222"/>
      <c r="ARL41" s="222"/>
      <c r="ARM41" s="222"/>
      <c r="ARN41" s="222"/>
      <c r="ARO41" s="222"/>
      <c r="ARP41" s="222"/>
      <c r="ARQ41" s="222"/>
      <c r="ARR41" s="222"/>
      <c r="ARS41" s="222"/>
      <c r="ART41" s="222"/>
      <c r="ARU41" s="222"/>
      <c r="ARV41" s="222"/>
      <c r="ARW41" s="222"/>
      <c r="ARX41" s="222"/>
      <c r="ARY41" s="222"/>
      <c r="ARZ41" s="222"/>
      <c r="ASA41" s="222"/>
      <c r="ASB41" s="222"/>
      <c r="ASC41" s="222"/>
      <c r="ASD41" s="222"/>
      <c r="ASE41" s="222"/>
      <c r="ASF41" s="222"/>
      <c r="ASG41" s="222"/>
      <c r="ASH41" s="222"/>
      <c r="ASI41" s="222"/>
      <c r="ASJ41" s="222"/>
      <c r="ASK41" s="222"/>
      <c r="ASL41" s="222"/>
      <c r="ASM41" s="222"/>
      <c r="ASN41" s="222"/>
      <c r="ASO41" s="222"/>
      <c r="ASP41" s="222"/>
      <c r="ASQ41" s="222"/>
      <c r="ASR41" s="222"/>
      <c r="ASS41" s="222"/>
      <c r="AST41" s="222"/>
      <c r="ASU41" s="222"/>
      <c r="ASV41" s="222"/>
      <c r="ASW41" s="222"/>
      <c r="ASX41" s="222"/>
      <c r="ASY41" s="222"/>
      <c r="ASZ41" s="222"/>
      <c r="ATA41" s="222"/>
      <c r="ATB41" s="222"/>
      <c r="ATC41" s="222"/>
      <c r="ATD41" s="222"/>
      <c r="ATE41" s="222"/>
      <c r="ATF41" s="222"/>
      <c r="ATG41" s="222"/>
      <c r="ATH41" s="222"/>
      <c r="ATI41" s="222"/>
      <c r="ATJ41" s="222"/>
      <c r="ATK41" s="222"/>
      <c r="ATL41" s="222"/>
      <c r="ATM41" s="222"/>
      <c r="ATN41" s="222"/>
      <c r="ATO41" s="222"/>
      <c r="ATP41" s="222"/>
      <c r="ATQ41" s="222"/>
      <c r="ATR41" s="222"/>
      <c r="ATS41" s="222"/>
      <c r="ATT41" s="222"/>
      <c r="ATU41" s="222"/>
      <c r="ATV41" s="222"/>
      <c r="ATW41" s="222"/>
      <c r="ATX41" s="222"/>
      <c r="ATY41" s="222"/>
      <c r="ATZ41" s="222"/>
      <c r="AUA41" s="222"/>
      <c r="AUB41" s="222"/>
      <c r="AUC41" s="222"/>
      <c r="AUD41" s="222"/>
      <c r="AUE41" s="222"/>
      <c r="AUF41" s="222"/>
      <c r="AUG41" s="222"/>
      <c r="AUH41" s="222"/>
      <c r="AUI41" s="222"/>
      <c r="AUJ41" s="222"/>
      <c r="AUK41" s="222"/>
      <c r="AUL41" s="222"/>
      <c r="AUM41" s="222"/>
      <c r="AUN41" s="222"/>
      <c r="AUO41" s="222"/>
      <c r="AUP41" s="222"/>
      <c r="AUQ41" s="222"/>
      <c r="AUR41" s="222"/>
      <c r="AUS41" s="222"/>
      <c r="AUT41" s="222"/>
      <c r="AUU41" s="222"/>
      <c r="AUV41" s="222"/>
      <c r="AUW41" s="222"/>
      <c r="AUX41" s="222"/>
      <c r="AUY41" s="222"/>
      <c r="AUZ41" s="222"/>
      <c r="AVA41" s="222"/>
      <c r="AVB41" s="222"/>
      <c r="AVC41" s="222"/>
      <c r="AVD41" s="222"/>
      <c r="AVE41" s="222"/>
      <c r="AVF41" s="222"/>
      <c r="AVG41" s="222"/>
      <c r="AVH41" s="222"/>
      <c r="AVI41" s="222"/>
      <c r="AVJ41" s="222"/>
      <c r="AVK41" s="222"/>
      <c r="AVL41" s="222"/>
      <c r="AVM41" s="222"/>
      <c r="AVN41" s="222"/>
      <c r="AVO41" s="222"/>
      <c r="AVP41" s="222"/>
      <c r="AVQ41" s="222"/>
      <c r="AVR41" s="222"/>
      <c r="AVS41" s="222"/>
      <c r="AVT41" s="222"/>
      <c r="AVU41" s="222"/>
      <c r="AVV41" s="222"/>
      <c r="AVW41" s="222"/>
      <c r="AVX41" s="222"/>
      <c r="AVY41" s="222"/>
      <c r="AVZ41" s="222"/>
      <c r="AWA41" s="222"/>
      <c r="AWB41" s="222"/>
      <c r="AWC41" s="222"/>
      <c r="AWD41" s="222"/>
      <c r="AWE41" s="222"/>
      <c r="AWF41" s="222"/>
      <c r="AWG41" s="222"/>
      <c r="AWH41" s="222"/>
      <c r="AWI41" s="222"/>
      <c r="AWJ41" s="222"/>
      <c r="AWK41" s="222"/>
      <c r="AWL41" s="222"/>
      <c r="AWM41" s="222"/>
      <c r="AWN41" s="222"/>
      <c r="AWO41" s="222"/>
      <c r="AWP41" s="222"/>
      <c r="AWQ41" s="222"/>
      <c r="AWR41" s="222"/>
      <c r="AWS41" s="222"/>
      <c r="AWT41" s="222"/>
      <c r="AWU41" s="222"/>
      <c r="AWV41" s="222"/>
      <c r="AWW41" s="222"/>
      <c r="AWX41" s="222"/>
      <c r="AWY41" s="222"/>
      <c r="AWZ41" s="222"/>
      <c r="AXA41" s="222"/>
      <c r="AXB41" s="222"/>
      <c r="AXC41" s="222"/>
      <c r="AXD41" s="222"/>
      <c r="AXE41" s="222"/>
      <c r="AXF41" s="222"/>
      <c r="AXG41" s="222"/>
      <c r="AXH41" s="222"/>
      <c r="AXI41" s="222"/>
      <c r="AXJ41" s="222"/>
      <c r="AXK41" s="222"/>
      <c r="AXL41" s="222"/>
      <c r="AXM41" s="222"/>
      <c r="AXN41" s="222"/>
      <c r="AXO41" s="222"/>
      <c r="AXP41" s="222"/>
      <c r="AXQ41" s="222"/>
      <c r="AXR41" s="222"/>
      <c r="AXS41" s="222"/>
      <c r="AXT41" s="222"/>
      <c r="AXU41" s="222"/>
      <c r="AXV41" s="222"/>
      <c r="AXW41" s="222"/>
      <c r="AXX41" s="222"/>
      <c r="AXY41" s="222"/>
      <c r="AXZ41" s="222"/>
      <c r="AYA41" s="222"/>
      <c r="AYB41" s="222"/>
      <c r="AYC41" s="222"/>
      <c r="AYD41" s="222"/>
      <c r="AYE41" s="222"/>
      <c r="AYF41" s="222"/>
      <c r="AYG41" s="222"/>
      <c r="AYH41" s="222"/>
      <c r="AYI41" s="222"/>
      <c r="AYJ41" s="222"/>
      <c r="AYK41" s="222"/>
      <c r="AYL41" s="222"/>
      <c r="AYM41" s="222"/>
      <c r="AYN41" s="222"/>
      <c r="AYO41" s="222"/>
      <c r="AYP41" s="222"/>
      <c r="AYQ41" s="222"/>
      <c r="AYR41" s="222"/>
      <c r="AYS41" s="222"/>
      <c r="AYT41" s="222"/>
      <c r="AYU41" s="222"/>
      <c r="AYV41" s="222"/>
      <c r="AYW41" s="222"/>
      <c r="AYX41" s="222"/>
      <c r="AYY41" s="222"/>
      <c r="AYZ41" s="222"/>
      <c r="AZA41" s="222"/>
      <c r="AZB41" s="222"/>
      <c r="AZC41" s="222"/>
      <c r="AZD41" s="222"/>
      <c r="AZE41" s="222"/>
      <c r="AZF41" s="222"/>
      <c r="AZG41" s="222"/>
      <c r="AZH41" s="222"/>
      <c r="AZI41" s="222"/>
      <c r="AZJ41" s="222"/>
      <c r="AZK41" s="222"/>
      <c r="AZL41" s="222"/>
      <c r="AZM41" s="222"/>
      <c r="AZN41" s="222"/>
      <c r="AZO41" s="222"/>
      <c r="AZP41" s="222"/>
      <c r="AZQ41" s="222"/>
      <c r="AZR41" s="222"/>
      <c r="AZS41" s="222"/>
      <c r="AZT41" s="222"/>
      <c r="AZU41" s="222"/>
      <c r="AZV41" s="222"/>
      <c r="AZW41" s="222"/>
      <c r="AZX41" s="222"/>
      <c r="AZY41" s="222"/>
      <c r="AZZ41" s="222"/>
      <c r="BAA41" s="222"/>
      <c r="BAB41" s="222"/>
      <c r="BAC41" s="222"/>
      <c r="BAD41" s="222"/>
      <c r="BAE41" s="222"/>
      <c r="BAF41" s="222"/>
      <c r="BAG41" s="222"/>
      <c r="BAH41" s="222"/>
      <c r="BAI41" s="222"/>
      <c r="BAJ41" s="222"/>
      <c r="BAK41" s="222"/>
      <c r="BAL41" s="222"/>
      <c r="BAM41" s="222"/>
      <c r="BAN41" s="222"/>
      <c r="BAO41" s="222"/>
      <c r="BAP41" s="222"/>
      <c r="BAQ41" s="222"/>
      <c r="BAR41" s="222"/>
      <c r="BAS41" s="222"/>
      <c r="BAT41" s="222"/>
      <c r="BAU41" s="222"/>
      <c r="BAV41" s="222"/>
      <c r="BAW41" s="222"/>
      <c r="BAX41" s="222"/>
      <c r="BAY41" s="222"/>
      <c r="BAZ41" s="222"/>
      <c r="BBA41" s="222"/>
      <c r="BBB41" s="222"/>
      <c r="BBC41" s="222"/>
      <c r="BBD41" s="222"/>
      <c r="BBE41" s="222"/>
      <c r="BBF41" s="222"/>
      <c r="BBG41" s="222"/>
      <c r="BBH41" s="222"/>
      <c r="BBI41" s="222"/>
      <c r="BBJ41" s="222"/>
      <c r="BBK41" s="222"/>
      <c r="BBL41" s="222"/>
      <c r="BBM41" s="222"/>
      <c r="BBN41" s="222"/>
      <c r="BBO41" s="222"/>
      <c r="BBP41" s="222"/>
      <c r="BBQ41" s="222"/>
      <c r="BBR41" s="222"/>
      <c r="BBS41" s="222"/>
      <c r="BBT41" s="222"/>
      <c r="BBU41" s="222"/>
      <c r="BBV41" s="222"/>
      <c r="BBW41" s="222"/>
      <c r="BBX41" s="222"/>
      <c r="BBY41" s="222"/>
      <c r="BBZ41" s="222"/>
      <c r="BCA41" s="222"/>
      <c r="BCB41" s="222"/>
      <c r="BCC41" s="222"/>
      <c r="BCD41" s="222"/>
      <c r="BCE41" s="222"/>
      <c r="BCF41" s="222"/>
      <c r="BCG41" s="222"/>
      <c r="BCH41" s="222"/>
      <c r="BCI41" s="222"/>
      <c r="BCJ41" s="222"/>
      <c r="BCK41" s="222"/>
      <c r="BCL41" s="222"/>
      <c r="BCM41" s="222"/>
      <c r="BCN41" s="222"/>
      <c r="BCO41" s="222"/>
      <c r="BCP41" s="222"/>
      <c r="BCQ41" s="222"/>
      <c r="BCR41" s="222"/>
      <c r="BCS41" s="222"/>
      <c r="BCT41" s="222"/>
      <c r="BCU41" s="222"/>
      <c r="BCV41" s="222"/>
      <c r="BCW41" s="222"/>
      <c r="BCX41" s="222"/>
      <c r="BCY41" s="222"/>
      <c r="BCZ41" s="222"/>
      <c r="BDA41" s="222"/>
      <c r="BDB41" s="222"/>
      <c r="BDC41" s="222"/>
      <c r="BDD41" s="222"/>
      <c r="BDE41" s="222"/>
      <c r="BDF41" s="222"/>
      <c r="BDG41" s="222"/>
      <c r="BDH41" s="222"/>
      <c r="BDI41" s="222"/>
      <c r="BDJ41" s="222"/>
      <c r="BDK41" s="222"/>
      <c r="BDL41" s="222"/>
      <c r="BDM41" s="222"/>
      <c r="BDN41" s="222"/>
      <c r="BDO41" s="222"/>
      <c r="BDP41" s="222"/>
      <c r="BDQ41" s="222"/>
      <c r="BDR41" s="222"/>
      <c r="BDS41" s="222"/>
      <c r="BDT41" s="222"/>
      <c r="BDU41" s="222"/>
      <c r="BDV41" s="222"/>
      <c r="BDW41" s="222"/>
      <c r="BDX41" s="222"/>
      <c r="BDY41" s="222"/>
      <c r="BDZ41" s="222"/>
      <c r="BEA41" s="222"/>
      <c r="BEB41" s="222"/>
      <c r="BEC41" s="222"/>
      <c r="BED41" s="222"/>
      <c r="BEE41" s="222"/>
      <c r="BEF41" s="222"/>
      <c r="BEG41" s="222"/>
      <c r="BEH41" s="222"/>
      <c r="BEI41" s="222"/>
      <c r="BEJ41" s="222"/>
      <c r="BEK41" s="222"/>
      <c r="BEL41" s="222"/>
      <c r="BEM41" s="222"/>
      <c r="BEN41" s="222"/>
      <c r="BEO41" s="222"/>
      <c r="BEP41" s="222"/>
      <c r="BEQ41" s="222"/>
      <c r="BER41" s="222"/>
      <c r="BES41" s="222"/>
      <c r="BET41" s="222"/>
      <c r="BEU41" s="222"/>
      <c r="BEV41" s="222"/>
      <c r="BEW41" s="222"/>
      <c r="BEX41" s="222"/>
      <c r="BEY41" s="222"/>
      <c r="BEZ41" s="222"/>
      <c r="BFA41" s="222"/>
      <c r="BFB41" s="222"/>
      <c r="BFC41" s="222"/>
      <c r="BFD41" s="222"/>
      <c r="BFE41" s="222"/>
      <c r="BFF41" s="222"/>
      <c r="BFG41" s="222"/>
      <c r="BFH41" s="222"/>
      <c r="BFI41" s="222"/>
      <c r="BFJ41" s="222"/>
      <c r="BFK41" s="222"/>
      <c r="BFL41" s="222"/>
      <c r="BFM41" s="222"/>
      <c r="BFN41" s="222"/>
      <c r="BFO41" s="222"/>
      <c r="BFP41" s="222"/>
      <c r="BFQ41" s="222"/>
      <c r="BFR41" s="222"/>
      <c r="BFS41" s="222"/>
      <c r="BFT41" s="222"/>
      <c r="BFU41" s="222"/>
      <c r="BFV41" s="222"/>
      <c r="BFW41" s="222"/>
      <c r="BFX41" s="222"/>
      <c r="BFY41" s="222"/>
      <c r="BFZ41" s="222"/>
      <c r="BGA41" s="222"/>
      <c r="BGB41" s="222"/>
      <c r="BGC41" s="222"/>
      <c r="BGD41" s="222"/>
      <c r="BGE41" s="222"/>
      <c r="BGF41" s="222"/>
      <c r="BGG41" s="222"/>
      <c r="BGH41" s="222"/>
      <c r="BGI41" s="222"/>
      <c r="BGJ41" s="222"/>
      <c r="BGK41" s="222"/>
      <c r="BGL41" s="222"/>
      <c r="BGM41" s="222"/>
      <c r="BGN41" s="222"/>
      <c r="BGO41" s="222"/>
      <c r="BGP41" s="222"/>
      <c r="BGQ41" s="222"/>
      <c r="BGR41" s="222"/>
      <c r="BGS41" s="222"/>
      <c r="BGT41" s="222"/>
      <c r="BGU41" s="222"/>
      <c r="BGV41" s="222"/>
      <c r="BGW41" s="222"/>
      <c r="BGX41" s="222"/>
      <c r="BGY41" s="222"/>
      <c r="BGZ41" s="222"/>
      <c r="BHA41" s="222"/>
      <c r="BHB41" s="222"/>
      <c r="BHC41" s="222"/>
      <c r="BHD41" s="222"/>
      <c r="BHE41" s="222"/>
      <c r="BHF41" s="222"/>
      <c r="BHG41" s="222"/>
      <c r="BHH41" s="222"/>
      <c r="BHI41" s="222"/>
      <c r="BHJ41" s="222"/>
      <c r="BHK41" s="222"/>
      <c r="BHL41" s="222"/>
      <c r="BHM41" s="222"/>
      <c r="BHN41" s="222"/>
      <c r="BHO41" s="222"/>
      <c r="BHP41" s="222"/>
      <c r="BHQ41" s="222"/>
      <c r="BHR41" s="222"/>
      <c r="BHS41" s="222"/>
      <c r="BHT41" s="222"/>
      <c r="BHU41" s="222"/>
      <c r="BHV41" s="222"/>
      <c r="BHW41" s="222"/>
      <c r="BHX41" s="222"/>
      <c r="BHY41" s="222"/>
      <c r="BHZ41" s="222"/>
      <c r="BIA41" s="222"/>
      <c r="BIB41" s="222"/>
      <c r="BIC41" s="222"/>
      <c r="BID41" s="222"/>
      <c r="BIE41" s="222"/>
      <c r="BIF41" s="222"/>
      <c r="BIG41" s="222"/>
      <c r="BIH41" s="222"/>
      <c r="BII41" s="222"/>
      <c r="BIJ41" s="222"/>
      <c r="BIK41" s="222"/>
      <c r="BIL41" s="222"/>
      <c r="BIM41" s="222"/>
      <c r="BIN41" s="222"/>
      <c r="BIO41" s="222"/>
      <c r="BIP41" s="222"/>
      <c r="BIQ41" s="222"/>
      <c r="BIR41" s="222"/>
      <c r="BIS41" s="222"/>
      <c r="BIT41" s="222"/>
      <c r="BIU41" s="222"/>
      <c r="BIV41" s="222"/>
      <c r="BIW41" s="222"/>
      <c r="BIX41" s="222"/>
      <c r="BIY41" s="222"/>
      <c r="BIZ41" s="222"/>
      <c r="BJA41" s="222"/>
      <c r="BJB41" s="222"/>
      <c r="BJC41" s="222"/>
      <c r="BJD41" s="222"/>
      <c r="BJE41" s="222"/>
      <c r="BJF41" s="222"/>
      <c r="BJG41" s="222"/>
      <c r="BJH41" s="222"/>
      <c r="BJI41" s="222"/>
      <c r="BJJ41" s="222"/>
      <c r="BJK41" s="222"/>
      <c r="BJL41" s="222"/>
      <c r="BJM41" s="222"/>
      <c r="BJN41" s="222"/>
      <c r="BJO41" s="222"/>
      <c r="BJP41" s="222"/>
      <c r="BJQ41" s="222"/>
      <c r="BJR41" s="222"/>
      <c r="BJS41" s="222"/>
      <c r="BJT41" s="222"/>
      <c r="BJU41" s="222"/>
      <c r="BJV41" s="222"/>
      <c r="BJW41" s="222"/>
      <c r="BJX41" s="222"/>
      <c r="BJY41" s="222"/>
      <c r="BJZ41" s="222"/>
      <c r="BKA41" s="222"/>
      <c r="BKB41" s="222"/>
      <c r="BKC41" s="222"/>
      <c r="BKD41" s="222"/>
      <c r="BKE41" s="222"/>
      <c r="BKF41" s="222"/>
      <c r="BKG41" s="222"/>
      <c r="BKH41" s="222"/>
      <c r="BKI41" s="222"/>
      <c r="BKJ41" s="222"/>
      <c r="BKK41" s="222"/>
      <c r="BKL41" s="222"/>
      <c r="BKM41" s="222"/>
      <c r="BKN41" s="222"/>
      <c r="BKO41" s="222"/>
      <c r="BKP41" s="222"/>
      <c r="BKQ41" s="222"/>
      <c r="BKR41" s="222"/>
      <c r="BKS41" s="222"/>
      <c r="BKT41" s="222"/>
      <c r="BKU41" s="222"/>
      <c r="BKV41" s="222"/>
      <c r="BKW41" s="222"/>
      <c r="BKX41" s="222"/>
      <c r="BKY41" s="222"/>
      <c r="BKZ41" s="222"/>
      <c r="BLA41" s="222"/>
      <c r="BLB41" s="222"/>
      <c r="BLC41" s="222"/>
      <c r="BLD41" s="222"/>
      <c r="BLE41" s="222"/>
      <c r="BLF41" s="222"/>
      <c r="BLG41" s="222"/>
      <c r="BLH41" s="222"/>
      <c r="BLI41" s="222"/>
      <c r="BLJ41" s="222"/>
      <c r="BLK41" s="222"/>
      <c r="BLL41" s="222"/>
      <c r="BLM41" s="222"/>
      <c r="BLN41" s="222"/>
      <c r="BLO41" s="222"/>
      <c r="BLP41" s="222"/>
      <c r="BLQ41" s="222"/>
      <c r="BLR41" s="222"/>
      <c r="BLS41" s="222"/>
      <c r="BLT41" s="222"/>
      <c r="BLU41" s="222"/>
      <c r="BLV41" s="222"/>
      <c r="BLW41" s="222"/>
      <c r="BLX41" s="222"/>
      <c r="BLY41" s="222"/>
      <c r="BLZ41" s="222"/>
      <c r="BMA41" s="222"/>
      <c r="BMB41" s="222"/>
      <c r="BMC41" s="222"/>
      <c r="BMD41" s="222"/>
      <c r="BME41" s="222"/>
      <c r="BMF41" s="222"/>
      <c r="BMG41" s="222"/>
      <c r="BMH41" s="222"/>
      <c r="BMI41" s="222"/>
      <c r="BMJ41" s="222"/>
      <c r="BMK41" s="222"/>
      <c r="BML41" s="222"/>
      <c r="BMM41" s="222"/>
      <c r="BMN41" s="222"/>
      <c r="BMO41" s="222"/>
      <c r="BMP41" s="222"/>
      <c r="BMQ41" s="222"/>
      <c r="BMR41" s="222"/>
      <c r="BMS41" s="222"/>
      <c r="BMT41" s="222"/>
      <c r="BMU41" s="222"/>
      <c r="BMV41" s="222"/>
      <c r="BMW41" s="222"/>
      <c r="BMX41" s="222"/>
      <c r="BMY41" s="222"/>
      <c r="BMZ41" s="222"/>
      <c r="BNA41" s="222"/>
      <c r="BNB41" s="222"/>
      <c r="BNC41" s="222"/>
      <c r="BND41" s="222"/>
      <c r="BNE41" s="222"/>
      <c r="BNF41" s="222"/>
      <c r="BNG41" s="222"/>
      <c r="BNH41" s="222"/>
      <c r="BNI41" s="222"/>
      <c r="BNJ41" s="222"/>
      <c r="BNK41" s="222"/>
      <c r="BNL41" s="222"/>
      <c r="BNM41" s="222"/>
      <c r="BNN41" s="222"/>
      <c r="BNO41" s="222"/>
      <c r="BNP41" s="222"/>
      <c r="BNQ41" s="222"/>
      <c r="BNR41" s="222"/>
      <c r="BNS41" s="222"/>
      <c r="BNT41" s="222"/>
      <c r="BNU41" s="222"/>
      <c r="BNV41" s="222"/>
      <c r="BNW41" s="222"/>
      <c r="BNX41" s="222"/>
      <c r="BNY41" s="222"/>
      <c r="BNZ41" s="222"/>
      <c r="BOA41" s="222"/>
      <c r="BOB41" s="222"/>
      <c r="BOC41" s="222"/>
      <c r="BOD41" s="222"/>
      <c r="BOE41" s="222"/>
      <c r="BOF41" s="222"/>
      <c r="BOG41" s="222"/>
      <c r="BOH41" s="222"/>
      <c r="BOI41" s="222"/>
      <c r="BOJ41" s="222"/>
      <c r="BOK41" s="222"/>
      <c r="BOL41" s="222"/>
      <c r="BOM41" s="222"/>
      <c r="BON41" s="222"/>
      <c r="BOO41" s="222"/>
      <c r="BOP41" s="222"/>
      <c r="BOQ41" s="222"/>
      <c r="BOR41" s="222"/>
      <c r="BOS41" s="222"/>
      <c r="BOT41" s="222"/>
      <c r="BOU41" s="222"/>
      <c r="BOV41" s="222"/>
      <c r="BOW41" s="222"/>
      <c r="BOX41" s="222"/>
      <c r="BOY41" s="222"/>
      <c r="BOZ41" s="222"/>
      <c r="BPA41" s="222"/>
      <c r="BPB41" s="222"/>
      <c r="BPC41" s="222"/>
      <c r="BPD41" s="222"/>
      <c r="BPE41" s="222"/>
      <c r="BPF41" s="222"/>
      <c r="BPG41" s="222"/>
      <c r="BPH41" s="222"/>
      <c r="BPI41" s="222"/>
      <c r="BPJ41" s="222"/>
      <c r="BPK41" s="222"/>
      <c r="BPL41" s="222"/>
      <c r="BPM41" s="222"/>
      <c r="BPN41" s="222"/>
      <c r="BPO41" s="222"/>
      <c r="BPP41" s="222"/>
      <c r="BPQ41" s="222"/>
      <c r="BPR41" s="222"/>
      <c r="BPS41" s="222"/>
      <c r="BPT41" s="222"/>
      <c r="BPU41" s="222"/>
      <c r="BPV41" s="222"/>
      <c r="BPW41" s="222"/>
      <c r="BPX41" s="222"/>
      <c r="BPY41" s="222"/>
      <c r="BPZ41" s="222"/>
      <c r="BQA41" s="222"/>
      <c r="BQB41" s="222"/>
      <c r="BQC41" s="222"/>
      <c r="BQD41" s="222"/>
      <c r="BQE41" s="222"/>
      <c r="BQF41" s="222"/>
      <c r="BQG41" s="222"/>
      <c r="BQH41" s="222"/>
      <c r="BQI41" s="222"/>
      <c r="BQJ41" s="222"/>
      <c r="BQK41" s="222"/>
      <c r="BQL41" s="222"/>
      <c r="BQM41" s="222"/>
      <c r="BQN41" s="222"/>
      <c r="BQO41" s="222"/>
      <c r="BQP41" s="222"/>
      <c r="BQQ41" s="222"/>
      <c r="BQR41" s="222"/>
      <c r="BQS41" s="222"/>
      <c r="BQT41" s="222"/>
      <c r="BQU41" s="222"/>
      <c r="BQV41" s="222"/>
      <c r="BQW41" s="222"/>
      <c r="BQX41" s="222"/>
      <c r="BQY41" s="222"/>
      <c r="BQZ41" s="222"/>
      <c r="BRA41" s="222"/>
      <c r="BRB41" s="222"/>
      <c r="BRC41" s="222"/>
      <c r="BRD41" s="222"/>
      <c r="BRE41" s="222"/>
      <c r="BRF41" s="222"/>
      <c r="BRG41" s="222"/>
      <c r="BRH41" s="222"/>
      <c r="BRI41" s="222"/>
      <c r="BRJ41" s="222"/>
      <c r="BRK41" s="222"/>
      <c r="BRL41" s="222"/>
      <c r="BRM41" s="222"/>
      <c r="BRN41" s="222"/>
      <c r="BRO41" s="222"/>
      <c r="BRP41" s="222"/>
      <c r="BRQ41" s="222"/>
      <c r="BRR41" s="222"/>
      <c r="BRS41" s="222"/>
      <c r="BRT41" s="222"/>
      <c r="BRU41" s="222"/>
      <c r="BRV41" s="222"/>
      <c r="BRW41" s="222"/>
      <c r="BRX41" s="222"/>
      <c r="BRY41" s="222"/>
      <c r="BRZ41" s="222"/>
      <c r="BSA41" s="222"/>
      <c r="BSB41" s="222"/>
      <c r="BSC41" s="222"/>
      <c r="BSD41" s="222"/>
      <c r="BSE41" s="222"/>
      <c r="BSF41" s="222"/>
      <c r="BSG41" s="222"/>
      <c r="BSH41" s="222"/>
      <c r="BSI41" s="222"/>
      <c r="BSJ41" s="222"/>
      <c r="BSK41" s="222"/>
      <c r="BSL41" s="222"/>
      <c r="BSM41" s="222"/>
      <c r="BSN41" s="222"/>
      <c r="BSO41" s="222"/>
      <c r="BSP41" s="222"/>
      <c r="BSQ41" s="222"/>
      <c r="BSR41" s="222"/>
      <c r="BSS41" s="222"/>
      <c r="BST41" s="222"/>
      <c r="BSU41" s="222"/>
      <c r="BSV41" s="222"/>
      <c r="BSW41" s="222"/>
      <c r="BSX41" s="222"/>
      <c r="BSY41" s="222"/>
      <c r="BSZ41" s="222"/>
      <c r="BTA41" s="222"/>
      <c r="BTB41" s="222"/>
      <c r="BTC41" s="222"/>
      <c r="BTD41" s="222"/>
      <c r="BTE41" s="222"/>
      <c r="BTF41" s="222"/>
      <c r="BTG41" s="222"/>
      <c r="BTH41" s="222"/>
      <c r="BTI41" s="222"/>
      <c r="BTJ41" s="222"/>
      <c r="BTK41" s="222"/>
      <c r="BTL41" s="222"/>
      <c r="BTM41" s="222"/>
      <c r="BTN41" s="222"/>
      <c r="BTO41" s="222"/>
      <c r="BTP41" s="222"/>
      <c r="BTQ41" s="222"/>
      <c r="BTR41" s="222"/>
      <c r="BTS41" s="222"/>
      <c r="BTT41" s="222"/>
      <c r="BTU41" s="222"/>
      <c r="BTV41" s="222"/>
      <c r="BTW41" s="222"/>
      <c r="BTX41" s="222"/>
      <c r="BTY41" s="222"/>
      <c r="BTZ41" s="222"/>
      <c r="BUA41" s="222"/>
      <c r="BUB41" s="222"/>
      <c r="BUC41" s="222"/>
      <c r="BUD41" s="222"/>
      <c r="BUE41" s="222"/>
      <c r="BUF41" s="222"/>
      <c r="BUG41" s="222"/>
      <c r="BUH41" s="222"/>
      <c r="BUI41" s="222"/>
      <c r="BUJ41" s="222"/>
      <c r="BUK41" s="222"/>
      <c r="BUL41" s="222"/>
      <c r="BUM41" s="222"/>
      <c r="BUN41" s="222"/>
      <c r="BUO41" s="222"/>
      <c r="BUP41" s="222"/>
      <c r="BUQ41" s="222"/>
      <c r="BUR41" s="222"/>
      <c r="BUS41" s="222"/>
      <c r="BUT41" s="222"/>
      <c r="BUU41" s="222"/>
      <c r="BUV41" s="222"/>
      <c r="BUW41" s="222"/>
      <c r="BUX41" s="222"/>
      <c r="BUY41" s="222"/>
      <c r="BUZ41" s="222"/>
      <c r="BVA41" s="222"/>
      <c r="BVB41" s="222"/>
      <c r="BVC41" s="222"/>
      <c r="BVD41" s="222"/>
      <c r="BVE41" s="222"/>
      <c r="BVF41" s="222"/>
      <c r="BVG41" s="222"/>
      <c r="BVH41" s="222"/>
      <c r="BVI41" s="222"/>
      <c r="BVJ41" s="222"/>
      <c r="BVK41" s="222"/>
      <c r="BVL41" s="222"/>
      <c r="BVM41" s="222"/>
      <c r="BVN41" s="222"/>
      <c r="BVO41" s="222"/>
      <c r="BVP41" s="222"/>
      <c r="BVQ41" s="222"/>
      <c r="BVR41" s="222"/>
      <c r="BVS41" s="222"/>
      <c r="BVT41" s="222"/>
      <c r="BVU41" s="222"/>
      <c r="BVV41" s="222"/>
      <c r="BVW41" s="222"/>
      <c r="BVX41" s="222"/>
      <c r="BVY41" s="222"/>
      <c r="BVZ41" s="222"/>
      <c r="BWA41" s="222"/>
      <c r="BWB41" s="222"/>
      <c r="BWC41" s="222"/>
      <c r="BWD41" s="222"/>
      <c r="BWE41" s="222"/>
      <c r="BWF41" s="222"/>
      <c r="BWG41" s="222"/>
      <c r="BWH41" s="222"/>
      <c r="BWI41" s="222"/>
      <c r="BWJ41" s="222"/>
      <c r="BWK41" s="222"/>
      <c r="BWL41" s="222"/>
      <c r="BWM41" s="222"/>
      <c r="BWN41" s="222"/>
      <c r="BWO41" s="222"/>
      <c r="BWP41" s="222"/>
      <c r="BWQ41" s="222"/>
      <c r="BWR41" s="222"/>
      <c r="BWS41" s="222"/>
      <c r="BWT41" s="222"/>
      <c r="BWU41" s="222"/>
      <c r="BWV41" s="222"/>
      <c r="BWW41" s="222"/>
      <c r="BWX41" s="222"/>
      <c r="BWY41" s="222"/>
      <c r="BWZ41" s="222"/>
      <c r="BXA41" s="222"/>
      <c r="BXB41" s="222"/>
      <c r="BXC41" s="222"/>
      <c r="BXD41" s="222"/>
      <c r="BXE41" s="222"/>
      <c r="BXF41" s="222"/>
      <c r="BXG41" s="222"/>
      <c r="BXH41" s="222"/>
      <c r="BXI41" s="222"/>
      <c r="BXJ41" s="222"/>
      <c r="BXK41" s="222"/>
      <c r="BXL41" s="222"/>
      <c r="BXM41" s="222"/>
      <c r="BXN41" s="222"/>
      <c r="BXO41" s="222"/>
      <c r="BXP41" s="222"/>
      <c r="BXQ41" s="222"/>
      <c r="BXR41" s="222"/>
      <c r="BXS41" s="222"/>
      <c r="BXT41" s="222"/>
      <c r="BXU41" s="222"/>
      <c r="BXV41" s="222"/>
      <c r="BXW41" s="222"/>
      <c r="BXX41" s="222"/>
      <c r="BXY41" s="222"/>
      <c r="BXZ41" s="222"/>
      <c r="BYA41" s="222"/>
      <c r="BYB41" s="222"/>
      <c r="BYC41" s="222"/>
      <c r="BYD41" s="222"/>
      <c r="BYE41" s="222"/>
      <c r="BYF41" s="222"/>
      <c r="BYG41" s="222"/>
      <c r="BYH41" s="222"/>
      <c r="BYI41" s="222"/>
      <c r="BYJ41" s="222"/>
      <c r="BYK41" s="222"/>
      <c r="BYL41" s="222"/>
      <c r="BYM41" s="222"/>
      <c r="BYN41" s="222"/>
      <c r="BYO41" s="222"/>
      <c r="BYP41" s="222"/>
      <c r="BYQ41" s="222"/>
      <c r="BYR41" s="222"/>
      <c r="BYS41" s="222"/>
      <c r="BYT41" s="222"/>
      <c r="BYU41" s="222"/>
      <c r="BYV41" s="222"/>
      <c r="BYW41" s="222"/>
      <c r="BYX41" s="222"/>
      <c r="BYY41" s="222"/>
      <c r="BYZ41" s="222"/>
      <c r="BZA41" s="222"/>
      <c r="BZB41" s="222"/>
      <c r="BZC41" s="222"/>
      <c r="BZD41" s="222"/>
      <c r="BZE41" s="222"/>
      <c r="BZF41" s="222"/>
      <c r="BZG41" s="222"/>
      <c r="BZH41" s="222"/>
      <c r="BZI41" s="222"/>
      <c r="BZJ41" s="222"/>
      <c r="BZK41" s="222"/>
      <c r="BZL41" s="222"/>
      <c r="BZM41" s="222"/>
      <c r="BZN41" s="222"/>
      <c r="BZO41" s="222"/>
      <c r="BZP41" s="222"/>
      <c r="BZQ41" s="222"/>
      <c r="BZR41" s="222"/>
      <c r="BZS41" s="222"/>
      <c r="BZT41" s="222"/>
      <c r="BZU41" s="222"/>
      <c r="BZV41" s="222"/>
      <c r="BZW41" s="222"/>
      <c r="BZX41" s="222"/>
      <c r="BZY41" s="222"/>
      <c r="BZZ41" s="222"/>
      <c r="CAA41" s="222"/>
      <c r="CAB41" s="222"/>
      <c r="CAC41" s="222"/>
      <c r="CAD41" s="222"/>
      <c r="CAE41" s="222"/>
      <c r="CAF41" s="222"/>
      <c r="CAG41" s="222"/>
      <c r="CAH41" s="222"/>
      <c r="CAI41" s="222"/>
      <c r="CAJ41" s="222"/>
      <c r="CAK41" s="222"/>
      <c r="CAL41" s="222"/>
      <c r="CAM41" s="222"/>
      <c r="CAN41" s="222"/>
      <c r="CAO41" s="222"/>
      <c r="CAP41" s="222"/>
      <c r="CAQ41" s="222"/>
      <c r="CAR41" s="222"/>
      <c r="CAS41" s="222"/>
      <c r="CAT41" s="222"/>
      <c r="CAU41" s="222"/>
      <c r="CAV41" s="222"/>
      <c r="CAW41" s="222"/>
      <c r="CAX41" s="222"/>
      <c r="CAY41" s="222"/>
      <c r="CAZ41" s="222"/>
      <c r="CBA41" s="222"/>
      <c r="CBB41" s="222"/>
      <c r="CBC41" s="222"/>
      <c r="CBD41" s="222"/>
      <c r="CBE41" s="222"/>
      <c r="CBF41" s="222"/>
      <c r="CBG41" s="222"/>
      <c r="CBH41" s="222"/>
      <c r="CBI41" s="222"/>
      <c r="CBJ41" s="222"/>
      <c r="CBK41" s="222"/>
      <c r="CBL41" s="222"/>
      <c r="CBM41" s="222"/>
      <c r="CBN41" s="222"/>
      <c r="CBO41" s="222"/>
      <c r="CBP41" s="222"/>
      <c r="CBQ41" s="222"/>
      <c r="CBR41" s="222"/>
      <c r="CBS41" s="222"/>
      <c r="CBT41" s="222"/>
      <c r="CBU41" s="222"/>
      <c r="CBV41" s="222"/>
      <c r="CBW41" s="222"/>
      <c r="CBX41" s="222"/>
      <c r="CBY41" s="222"/>
      <c r="CBZ41" s="222"/>
      <c r="CCA41" s="222"/>
      <c r="CCB41" s="222"/>
      <c r="CCC41" s="222"/>
      <c r="CCD41" s="222"/>
      <c r="CCE41" s="222"/>
      <c r="CCF41" s="222"/>
      <c r="CCG41" s="222"/>
      <c r="CCH41" s="222"/>
      <c r="CCI41" s="222"/>
      <c r="CCJ41" s="222"/>
      <c r="CCK41" s="222"/>
      <c r="CCL41" s="222"/>
      <c r="CCM41" s="222"/>
      <c r="CCN41" s="222"/>
      <c r="CCO41" s="222"/>
      <c r="CCP41" s="222"/>
      <c r="CCQ41" s="222"/>
      <c r="CCR41" s="222"/>
      <c r="CCS41" s="222"/>
      <c r="CCT41" s="222"/>
      <c r="CCU41" s="222"/>
      <c r="CCV41" s="222"/>
      <c r="CCW41" s="222"/>
      <c r="CCX41" s="222"/>
      <c r="CCY41" s="222"/>
      <c r="CCZ41" s="222"/>
      <c r="CDA41" s="222"/>
      <c r="CDB41" s="222"/>
      <c r="CDC41" s="222"/>
      <c r="CDD41" s="222"/>
      <c r="CDE41" s="222"/>
      <c r="CDF41" s="222"/>
      <c r="CDG41" s="222"/>
      <c r="CDH41" s="222"/>
      <c r="CDI41" s="222"/>
      <c r="CDJ41" s="222"/>
      <c r="CDK41" s="222"/>
      <c r="CDL41" s="222"/>
      <c r="CDM41" s="222"/>
      <c r="CDN41" s="222"/>
      <c r="CDO41" s="222"/>
      <c r="CDP41" s="222"/>
      <c r="CDQ41" s="222"/>
      <c r="CDR41" s="222"/>
      <c r="CDS41" s="222"/>
      <c r="CDT41" s="222"/>
      <c r="CDU41" s="222"/>
      <c r="CDV41" s="222"/>
      <c r="CDW41" s="222"/>
      <c r="CDX41" s="222"/>
      <c r="CDY41" s="222"/>
      <c r="CDZ41" s="222"/>
      <c r="CEA41" s="222"/>
      <c r="CEB41" s="222"/>
      <c r="CEC41" s="222"/>
      <c r="CED41" s="222"/>
      <c r="CEE41" s="222"/>
      <c r="CEF41" s="222"/>
      <c r="CEG41" s="222"/>
      <c r="CEH41" s="222"/>
      <c r="CEI41" s="222"/>
      <c r="CEJ41" s="222"/>
      <c r="CEK41" s="222"/>
      <c r="CEL41" s="222"/>
      <c r="CEM41" s="222"/>
      <c r="CEN41" s="222"/>
      <c r="CEO41" s="222"/>
      <c r="CEP41" s="222"/>
      <c r="CEQ41" s="222"/>
      <c r="CER41" s="222"/>
      <c r="CES41" s="222"/>
      <c r="CET41" s="222"/>
      <c r="CEU41" s="222"/>
      <c r="CEV41" s="222"/>
      <c r="CEW41" s="222"/>
      <c r="CEX41" s="222"/>
      <c r="CEY41" s="222"/>
      <c r="CEZ41" s="222"/>
      <c r="CFA41" s="222"/>
      <c r="CFB41" s="222"/>
      <c r="CFC41" s="222"/>
      <c r="CFD41" s="222"/>
      <c r="CFE41" s="222"/>
      <c r="CFF41" s="222"/>
      <c r="CFG41" s="222"/>
      <c r="CFH41" s="222"/>
      <c r="CFI41" s="222"/>
      <c r="CFJ41" s="222"/>
      <c r="CFK41" s="222"/>
      <c r="CFL41" s="222"/>
      <c r="CFM41" s="222"/>
      <c r="CFN41" s="222"/>
      <c r="CFO41" s="222"/>
      <c r="CFP41" s="222"/>
      <c r="CFQ41" s="222"/>
      <c r="CFR41" s="222"/>
      <c r="CFS41" s="222"/>
      <c r="CFT41" s="222"/>
      <c r="CFU41" s="222"/>
      <c r="CFV41" s="222"/>
      <c r="CFW41" s="222"/>
      <c r="CFX41" s="222"/>
      <c r="CFY41" s="222"/>
      <c r="CFZ41" s="222"/>
      <c r="CGA41" s="222"/>
      <c r="CGB41" s="222"/>
      <c r="CGC41" s="222"/>
      <c r="CGD41" s="222"/>
      <c r="CGE41" s="222"/>
      <c r="CGF41" s="222"/>
      <c r="CGG41" s="222"/>
      <c r="CGH41" s="222"/>
      <c r="CGI41" s="222"/>
      <c r="CGJ41" s="222"/>
      <c r="CGK41" s="222"/>
      <c r="CGL41" s="222"/>
      <c r="CGM41" s="222"/>
      <c r="CGN41" s="222"/>
      <c r="CGO41" s="222"/>
      <c r="CGP41" s="222"/>
      <c r="CGQ41" s="222"/>
      <c r="CGR41" s="222"/>
      <c r="CGS41" s="222"/>
      <c r="CGT41" s="222"/>
      <c r="CGU41" s="222"/>
      <c r="CGV41" s="222"/>
      <c r="CGW41" s="222"/>
      <c r="CGX41" s="222"/>
      <c r="CGY41" s="222"/>
      <c r="CGZ41" s="222"/>
      <c r="CHA41" s="222"/>
      <c r="CHB41" s="222"/>
      <c r="CHC41" s="222"/>
      <c r="CHD41" s="222"/>
      <c r="CHE41" s="222"/>
      <c r="CHF41" s="222"/>
      <c r="CHG41" s="222"/>
      <c r="CHH41" s="222"/>
      <c r="CHI41" s="222"/>
      <c r="CHJ41" s="222"/>
      <c r="CHK41" s="222"/>
      <c r="CHL41" s="222"/>
      <c r="CHM41" s="222"/>
      <c r="CHN41" s="222"/>
      <c r="CHO41" s="222"/>
      <c r="CHP41" s="222"/>
      <c r="CHQ41" s="222"/>
      <c r="CHR41" s="222"/>
      <c r="CHS41" s="222"/>
      <c r="CHT41" s="222"/>
      <c r="CHU41" s="222"/>
      <c r="CHV41" s="222"/>
      <c r="CHW41" s="222"/>
      <c r="CHX41" s="222"/>
      <c r="CHY41" s="222"/>
      <c r="CHZ41" s="222"/>
      <c r="CIA41" s="222"/>
      <c r="CIB41" s="222"/>
      <c r="CIC41" s="222"/>
      <c r="CID41" s="222"/>
      <c r="CIE41" s="222"/>
      <c r="CIF41" s="222"/>
      <c r="CIG41" s="222"/>
      <c r="CIH41" s="222"/>
      <c r="CII41" s="222"/>
      <c r="CIJ41" s="222"/>
      <c r="CIK41" s="222"/>
      <c r="CIL41" s="222"/>
      <c r="CIM41" s="222"/>
      <c r="CIN41" s="222"/>
      <c r="CIO41" s="222"/>
      <c r="CIP41" s="222"/>
      <c r="CIQ41" s="222"/>
      <c r="CIR41" s="222"/>
      <c r="CIS41" s="222"/>
      <c r="CIT41" s="222"/>
      <c r="CIU41" s="222"/>
      <c r="CIV41" s="222"/>
      <c r="CIW41" s="222"/>
      <c r="CIX41" s="222"/>
      <c r="CIY41" s="222"/>
      <c r="CIZ41" s="222"/>
      <c r="CJA41" s="222"/>
      <c r="CJB41" s="222"/>
      <c r="CJC41" s="222"/>
      <c r="CJD41" s="222"/>
      <c r="CJE41" s="222"/>
      <c r="CJF41" s="222"/>
      <c r="CJG41" s="222"/>
      <c r="CJH41" s="222"/>
      <c r="CJI41" s="222"/>
      <c r="CJJ41" s="222"/>
      <c r="CJK41" s="222"/>
      <c r="CJL41" s="222"/>
      <c r="CJM41" s="222"/>
      <c r="CJN41" s="222"/>
      <c r="CJO41" s="222"/>
      <c r="CJP41" s="222"/>
      <c r="CJQ41" s="222"/>
      <c r="CJR41" s="222"/>
      <c r="CJS41" s="222"/>
      <c r="CJT41" s="222"/>
      <c r="CJU41" s="222"/>
      <c r="CJV41" s="222"/>
      <c r="CJW41" s="222"/>
      <c r="CJX41" s="222"/>
      <c r="CJY41" s="222"/>
      <c r="CJZ41" s="222"/>
      <c r="CKA41" s="222"/>
      <c r="CKB41" s="222"/>
      <c r="CKC41" s="222"/>
      <c r="CKD41" s="222"/>
      <c r="CKE41" s="222"/>
      <c r="CKF41" s="222"/>
      <c r="CKG41" s="222"/>
      <c r="CKH41" s="222"/>
      <c r="CKI41" s="222"/>
      <c r="CKJ41" s="222"/>
      <c r="CKK41" s="222"/>
      <c r="CKL41" s="222"/>
      <c r="CKM41" s="222"/>
      <c r="CKN41" s="222"/>
      <c r="CKO41" s="222"/>
      <c r="CKP41" s="222"/>
      <c r="CKQ41" s="222"/>
      <c r="CKR41" s="222"/>
      <c r="CKS41" s="222"/>
      <c r="CKT41" s="222"/>
      <c r="CKU41" s="222"/>
      <c r="CKV41" s="222"/>
      <c r="CKW41" s="222"/>
      <c r="CKX41" s="222"/>
      <c r="CKY41" s="222"/>
      <c r="CKZ41" s="222"/>
      <c r="CLA41" s="222"/>
      <c r="CLB41" s="222"/>
      <c r="CLC41" s="222"/>
      <c r="CLD41" s="222"/>
      <c r="CLE41" s="222"/>
      <c r="CLF41" s="222"/>
      <c r="CLG41" s="222"/>
      <c r="CLH41" s="222"/>
      <c r="CLI41" s="222"/>
      <c r="CLJ41" s="222"/>
      <c r="CLK41" s="222"/>
      <c r="CLL41" s="222"/>
      <c r="CLM41" s="222"/>
      <c r="CLN41" s="222"/>
      <c r="CLO41" s="222"/>
      <c r="CLP41" s="222"/>
      <c r="CLQ41" s="222"/>
      <c r="CLR41" s="222"/>
      <c r="CLS41" s="222"/>
      <c r="CLT41" s="222"/>
      <c r="CLU41" s="222"/>
      <c r="CLV41" s="222"/>
      <c r="CLW41" s="222"/>
      <c r="CLX41" s="222"/>
      <c r="CLY41" s="222"/>
      <c r="CLZ41" s="222"/>
      <c r="CMA41" s="222"/>
      <c r="CMB41" s="222"/>
      <c r="CMC41" s="222"/>
      <c r="CMD41" s="222"/>
      <c r="CME41" s="222"/>
      <c r="CMF41" s="222"/>
      <c r="CMG41" s="222"/>
      <c r="CMH41" s="222"/>
      <c r="CMI41" s="222"/>
      <c r="CMJ41" s="222"/>
      <c r="CMK41" s="222"/>
      <c r="CML41" s="222"/>
      <c r="CMM41" s="222"/>
      <c r="CMN41" s="222"/>
      <c r="CMO41" s="222"/>
      <c r="CMP41" s="222"/>
      <c r="CMQ41" s="222"/>
      <c r="CMR41" s="222"/>
      <c r="CMS41" s="222"/>
      <c r="CMT41" s="222"/>
      <c r="CMU41" s="222"/>
      <c r="CMV41" s="222"/>
      <c r="CMW41" s="222"/>
      <c r="CMX41" s="222"/>
      <c r="CMY41" s="222"/>
      <c r="CMZ41" s="222"/>
      <c r="CNA41" s="222"/>
      <c r="CNB41" s="222"/>
      <c r="CNC41" s="222"/>
      <c r="CND41" s="222"/>
      <c r="CNE41" s="222"/>
      <c r="CNF41" s="222"/>
      <c r="CNG41" s="222"/>
      <c r="CNH41" s="222"/>
      <c r="CNI41" s="222"/>
      <c r="CNJ41" s="222"/>
      <c r="CNK41" s="222"/>
      <c r="CNL41" s="222"/>
      <c r="CNM41" s="222"/>
      <c r="CNN41" s="222"/>
      <c r="CNO41" s="222"/>
      <c r="CNP41" s="222"/>
      <c r="CNQ41" s="222"/>
      <c r="CNR41" s="222"/>
      <c r="CNS41" s="222"/>
      <c r="CNT41" s="222"/>
      <c r="CNU41" s="222"/>
      <c r="CNV41" s="222"/>
      <c r="CNW41" s="222"/>
      <c r="CNX41" s="222"/>
      <c r="CNY41" s="222"/>
      <c r="CNZ41" s="222"/>
      <c r="COA41" s="222"/>
      <c r="COB41" s="222"/>
      <c r="COC41" s="222"/>
      <c r="COD41" s="222"/>
      <c r="COE41" s="222"/>
      <c r="COF41" s="222"/>
      <c r="COG41" s="222"/>
      <c r="COH41" s="222"/>
      <c r="COI41" s="222"/>
      <c r="COJ41" s="222"/>
      <c r="COK41" s="222"/>
      <c r="COL41" s="222"/>
      <c r="COM41" s="222"/>
      <c r="CON41" s="222"/>
      <c r="COO41" s="222"/>
      <c r="COP41" s="222"/>
      <c r="COQ41" s="222"/>
      <c r="COR41" s="222"/>
      <c r="COS41" s="222"/>
      <c r="COT41" s="222"/>
      <c r="COU41" s="222"/>
      <c r="COV41" s="222"/>
      <c r="COW41" s="222"/>
      <c r="COX41" s="222"/>
      <c r="COY41" s="222"/>
      <c r="COZ41" s="222"/>
      <c r="CPA41" s="222"/>
      <c r="CPB41" s="222"/>
      <c r="CPC41" s="222"/>
      <c r="CPD41" s="222"/>
      <c r="CPE41" s="222"/>
      <c r="CPF41" s="222"/>
      <c r="CPG41" s="222"/>
      <c r="CPH41" s="222"/>
      <c r="CPI41" s="222"/>
      <c r="CPJ41" s="222"/>
      <c r="CPK41" s="222"/>
      <c r="CPL41" s="222"/>
      <c r="CPM41" s="222"/>
      <c r="CPN41" s="222"/>
      <c r="CPO41" s="222"/>
      <c r="CPP41" s="222"/>
      <c r="CPQ41" s="222"/>
      <c r="CPR41" s="222"/>
      <c r="CPS41" s="222"/>
      <c r="CPT41" s="222"/>
      <c r="CPU41" s="222"/>
      <c r="CPV41" s="222"/>
      <c r="CPW41" s="222"/>
      <c r="CPX41" s="222"/>
      <c r="CPY41" s="222"/>
      <c r="CPZ41" s="222"/>
      <c r="CQA41" s="222"/>
      <c r="CQB41" s="222"/>
      <c r="CQC41" s="222"/>
      <c r="CQD41" s="222"/>
      <c r="CQE41" s="222"/>
      <c r="CQF41" s="222"/>
      <c r="CQG41" s="222"/>
      <c r="CQH41" s="222"/>
      <c r="CQI41" s="222"/>
      <c r="CQJ41" s="222"/>
      <c r="CQK41" s="222"/>
      <c r="CQL41" s="222"/>
      <c r="CQM41" s="222"/>
      <c r="CQN41" s="222"/>
      <c r="CQO41" s="222"/>
      <c r="CQP41" s="222"/>
      <c r="CQQ41" s="222"/>
      <c r="CQR41" s="222"/>
      <c r="CQS41" s="222"/>
      <c r="CQT41" s="222"/>
      <c r="CQU41" s="222"/>
      <c r="CQV41" s="222"/>
      <c r="CQW41" s="222"/>
      <c r="CQX41" s="222"/>
      <c r="CQY41" s="222"/>
      <c r="CQZ41" s="222"/>
      <c r="CRA41" s="222"/>
      <c r="CRB41" s="222"/>
      <c r="CRC41" s="222"/>
      <c r="CRD41" s="222"/>
      <c r="CRE41" s="222"/>
      <c r="CRF41" s="222"/>
      <c r="CRG41" s="222"/>
      <c r="CRH41" s="222"/>
      <c r="CRI41" s="222"/>
      <c r="CRJ41" s="222"/>
      <c r="CRK41" s="222"/>
      <c r="CRL41" s="222"/>
      <c r="CRM41" s="222"/>
      <c r="CRN41" s="222"/>
      <c r="CRO41" s="222"/>
      <c r="CRP41" s="222"/>
      <c r="CRQ41" s="222"/>
      <c r="CRR41" s="222"/>
      <c r="CRS41" s="222"/>
      <c r="CRT41" s="222"/>
      <c r="CRU41" s="222"/>
      <c r="CRV41" s="222"/>
      <c r="CRW41" s="222"/>
      <c r="CRX41" s="222"/>
      <c r="CRY41" s="222"/>
      <c r="CRZ41" s="222"/>
      <c r="CSA41" s="222"/>
      <c r="CSB41" s="222"/>
      <c r="CSC41" s="222"/>
      <c r="CSD41" s="222"/>
      <c r="CSE41" s="222"/>
      <c r="CSF41" s="222"/>
      <c r="CSG41" s="222"/>
      <c r="CSH41" s="222"/>
      <c r="CSI41" s="222"/>
      <c r="CSJ41" s="222"/>
      <c r="CSK41" s="222"/>
      <c r="CSL41" s="222"/>
      <c r="CSM41" s="222"/>
      <c r="CSN41" s="222"/>
      <c r="CSO41" s="222"/>
      <c r="CSP41" s="222"/>
      <c r="CSQ41" s="222"/>
      <c r="CSR41" s="222"/>
      <c r="CSS41" s="222"/>
      <c r="CST41" s="222"/>
      <c r="CSU41" s="222"/>
      <c r="CSV41" s="222"/>
      <c r="CSW41" s="222"/>
      <c r="CSX41" s="222"/>
      <c r="CSY41" s="222"/>
      <c r="CSZ41" s="222"/>
      <c r="CTA41" s="222"/>
      <c r="CTB41" s="222"/>
      <c r="CTC41" s="222"/>
      <c r="CTD41" s="222"/>
      <c r="CTE41" s="222"/>
      <c r="CTF41" s="222"/>
      <c r="CTG41" s="222"/>
      <c r="CTH41" s="222"/>
      <c r="CTI41" s="222"/>
      <c r="CTJ41" s="222"/>
      <c r="CTK41" s="222"/>
      <c r="CTL41" s="222"/>
      <c r="CTM41" s="222"/>
      <c r="CTN41" s="222"/>
      <c r="CTO41" s="222"/>
      <c r="CTP41" s="222"/>
      <c r="CTQ41" s="222"/>
      <c r="CTR41" s="222"/>
      <c r="CTS41" s="222"/>
      <c r="CTT41" s="222"/>
      <c r="CTU41" s="222"/>
      <c r="CTV41" s="222"/>
      <c r="CTW41" s="222"/>
      <c r="CTX41" s="222"/>
      <c r="CTY41" s="222"/>
      <c r="CTZ41" s="222"/>
      <c r="CUA41" s="222"/>
      <c r="CUB41" s="222"/>
      <c r="CUC41" s="222"/>
      <c r="CUD41" s="222"/>
      <c r="CUE41" s="222"/>
      <c r="CUF41" s="222"/>
      <c r="CUG41" s="222"/>
      <c r="CUH41" s="222"/>
      <c r="CUI41" s="222"/>
      <c r="CUJ41" s="222"/>
      <c r="CUK41" s="222"/>
      <c r="CUL41" s="222"/>
      <c r="CUM41" s="222"/>
      <c r="CUN41" s="222"/>
      <c r="CUO41" s="222"/>
      <c r="CUP41" s="222"/>
      <c r="CUQ41" s="222"/>
      <c r="CUR41" s="222"/>
      <c r="CUS41" s="222"/>
      <c r="CUT41" s="222"/>
      <c r="CUU41" s="222"/>
      <c r="CUV41" s="222"/>
      <c r="CUW41" s="222"/>
      <c r="CUX41" s="222"/>
      <c r="CUY41" s="222"/>
      <c r="CUZ41" s="222"/>
      <c r="CVA41" s="222"/>
      <c r="CVB41" s="222"/>
      <c r="CVC41" s="222"/>
      <c r="CVD41" s="222"/>
      <c r="CVE41" s="222"/>
      <c r="CVF41" s="222"/>
      <c r="CVG41" s="222"/>
      <c r="CVH41" s="222"/>
      <c r="CVI41" s="222"/>
      <c r="CVJ41" s="222"/>
      <c r="CVK41" s="222"/>
      <c r="CVL41" s="222"/>
      <c r="CVM41" s="222"/>
      <c r="CVN41" s="222"/>
      <c r="CVO41" s="222"/>
      <c r="CVP41" s="222"/>
      <c r="CVQ41" s="222"/>
      <c r="CVR41" s="222"/>
      <c r="CVS41" s="222"/>
      <c r="CVT41" s="222"/>
      <c r="CVU41" s="222"/>
      <c r="CVV41" s="222"/>
      <c r="CVW41" s="222"/>
      <c r="CVX41" s="222"/>
      <c r="CVY41" s="222"/>
      <c r="CVZ41" s="222"/>
      <c r="CWA41" s="222"/>
      <c r="CWB41" s="222"/>
      <c r="CWC41" s="222"/>
      <c r="CWD41" s="222"/>
      <c r="CWE41" s="222"/>
      <c r="CWF41" s="222"/>
      <c r="CWG41" s="222"/>
      <c r="CWH41" s="222"/>
      <c r="CWI41" s="222"/>
      <c r="CWJ41" s="222"/>
      <c r="CWK41" s="222"/>
      <c r="CWL41" s="222"/>
      <c r="CWM41" s="222"/>
      <c r="CWN41" s="222"/>
      <c r="CWO41" s="222"/>
      <c r="CWP41" s="222"/>
      <c r="CWQ41" s="222"/>
      <c r="CWR41" s="222"/>
      <c r="CWS41" s="222"/>
      <c r="CWT41" s="222"/>
      <c r="CWU41" s="222"/>
      <c r="CWV41" s="222"/>
      <c r="CWW41" s="222"/>
      <c r="CWX41" s="222"/>
      <c r="CWY41" s="222"/>
      <c r="CWZ41" s="222"/>
      <c r="CXA41" s="222"/>
      <c r="CXB41" s="222"/>
      <c r="CXC41" s="222"/>
      <c r="CXD41" s="222"/>
      <c r="CXE41" s="222"/>
      <c r="CXF41" s="222"/>
      <c r="CXG41" s="222"/>
      <c r="CXH41" s="222"/>
      <c r="CXI41" s="222"/>
      <c r="CXJ41" s="222"/>
      <c r="CXK41" s="222"/>
      <c r="CXL41" s="222"/>
      <c r="CXM41" s="222"/>
      <c r="CXN41" s="222"/>
      <c r="CXO41" s="222"/>
      <c r="CXP41" s="222"/>
      <c r="CXQ41" s="222"/>
      <c r="CXR41" s="222"/>
      <c r="CXS41" s="222"/>
      <c r="CXT41" s="222"/>
      <c r="CXU41" s="222"/>
      <c r="CXV41" s="222"/>
      <c r="CXW41" s="222"/>
      <c r="CXX41" s="222"/>
      <c r="CXY41" s="222"/>
      <c r="CXZ41" s="222"/>
      <c r="CYA41" s="222"/>
      <c r="CYB41" s="222"/>
      <c r="CYC41" s="222"/>
      <c r="CYD41" s="222"/>
      <c r="CYE41" s="222"/>
      <c r="CYF41" s="222"/>
      <c r="CYG41" s="222"/>
      <c r="CYH41" s="222"/>
      <c r="CYI41" s="222"/>
      <c r="CYJ41" s="222"/>
      <c r="CYK41" s="222"/>
      <c r="CYL41" s="222"/>
      <c r="CYM41" s="222"/>
      <c r="CYN41" s="222"/>
      <c r="CYO41" s="222"/>
      <c r="CYP41" s="222"/>
      <c r="CYQ41" s="222"/>
      <c r="CYR41" s="222"/>
      <c r="CYS41" s="222"/>
      <c r="CYT41" s="222"/>
      <c r="CYU41" s="222"/>
      <c r="CYV41" s="222"/>
      <c r="CYW41" s="222"/>
      <c r="CYX41" s="222"/>
      <c r="CYY41" s="222"/>
      <c r="CYZ41" s="222"/>
      <c r="CZA41" s="222"/>
      <c r="CZB41" s="222"/>
      <c r="CZC41" s="222"/>
      <c r="CZD41" s="222"/>
      <c r="CZE41" s="222"/>
      <c r="CZF41" s="222"/>
      <c r="CZG41" s="222"/>
      <c r="CZH41" s="222"/>
      <c r="CZI41" s="222"/>
      <c r="CZJ41" s="222"/>
      <c r="CZK41" s="222"/>
      <c r="CZL41" s="222"/>
      <c r="CZM41" s="222"/>
      <c r="CZN41" s="222"/>
      <c r="CZO41" s="222"/>
      <c r="CZP41" s="222"/>
      <c r="CZQ41" s="222"/>
      <c r="CZR41" s="222"/>
      <c r="CZS41" s="222"/>
      <c r="CZT41" s="222"/>
      <c r="CZU41" s="222"/>
      <c r="CZV41" s="222"/>
      <c r="CZW41" s="222"/>
      <c r="CZX41" s="222"/>
      <c r="CZY41" s="222"/>
      <c r="CZZ41" s="222"/>
      <c r="DAA41" s="222"/>
      <c r="DAB41" s="222"/>
      <c r="DAC41" s="222"/>
      <c r="DAD41" s="222"/>
      <c r="DAE41" s="222"/>
      <c r="DAF41" s="222"/>
      <c r="DAG41" s="222"/>
      <c r="DAH41" s="222"/>
      <c r="DAI41" s="222"/>
      <c r="DAJ41" s="222"/>
      <c r="DAK41" s="222"/>
      <c r="DAL41" s="222"/>
      <c r="DAM41" s="222"/>
      <c r="DAN41" s="222"/>
      <c r="DAO41" s="222"/>
      <c r="DAP41" s="222"/>
      <c r="DAQ41" s="222"/>
      <c r="DAR41" s="222"/>
      <c r="DAS41" s="222"/>
      <c r="DAT41" s="222"/>
      <c r="DAU41" s="222"/>
      <c r="DAV41" s="222"/>
      <c r="DAW41" s="222"/>
      <c r="DAX41" s="222"/>
      <c r="DAY41" s="222"/>
      <c r="DAZ41" s="222"/>
      <c r="DBA41" s="222"/>
      <c r="DBB41" s="222"/>
      <c r="DBC41" s="222"/>
      <c r="DBD41" s="222"/>
      <c r="DBE41" s="222"/>
      <c r="DBF41" s="222"/>
      <c r="DBG41" s="222"/>
      <c r="DBH41" s="222"/>
      <c r="DBI41" s="222"/>
      <c r="DBJ41" s="222"/>
      <c r="DBK41" s="222"/>
      <c r="DBL41" s="222"/>
      <c r="DBM41" s="222"/>
      <c r="DBN41" s="222"/>
      <c r="DBO41" s="222"/>
      <c r="DBP41" s="222"/>
      <c r="DBQ41" s="222"/>
      <c r="DBR41" s="222"/>
      <c r="DBS41" s="222"/>
      <c r="DBT41" s="222"/>
      <c r="DBU41" s="222"/>
      <c r="DBV41" s="222"/>
      <c r="DBW41" s="222"/>
      <c r="DBX41" s="222"/>
      <c r="DBY41" s="222"/>
      <c r="DBZ41" s="222"/>
      <c r="DCA41" s="222"/>
      <c r="DCB41" s="222"/>
      <c r="DCC41" s="222"/>
      <c r="DCD41" s="222"/>
      <c r="DCE41" s="222"/>
      <c r="DCF41" s="222"/>
      <c r="DCG41" s="222"/>
      <c r="DCH41" s="222"/>
      <c r="DCI41" s="222"/>
      <c r="DCJ41" s="222"/>
      <c r="DCK41" s="222"/>
      <c r="DCL41" s="222"/>
      <c r="DCM41" s="222"/>
      <c r="DCN41" s="222"/>
      <c r="DCO41" s="222"/>
      <c r="DCP41" s="222"/>
      <c r="DCQ41" s="222"/>
      <c r="DCR41" s="222"/>
      <c r="DCS41" s="222"/>
      <c r="DCT41" s="222"/>
      <c r="DCU41" s="222"/>
      <c r="DCV41" s="222"/>
      <c r="DCW41" s="222"/>
      <c r="DCX41" s="222"/>
      <c r="DCY41" s="222"/>
      <c r="DCZ41" s="222"/>
      <c r="DDA41" s="222"/>
      <c r="DDB41" s="222"/>
      <c r="DDC41" s="222"/>
      <c r="DDD41" s="222"/>
      <c r="DDE41" s="222"/>
      <c r="DDF41" s="222"/>
      <c r="DDG41" s="222"/>
      <c r="DDH41" s="222"/>
      <c r="DDI41" s="222"/>
      <c r="DDJ41" s="222"/>
      <c r="DDK41" s="222"/>
      <c r="DDL41" s="222"/>
      <c r="DDM41" s="222"/>
      <c r="DDN41" s="222"/>
      <c r="DDO41" s="222"/>
      <c r="DDP41" s="222"/>
      <c r="DDQ41" s="222"/>
      <c r="DDR41" s="222"/>
      <c r="DDS41" s="222"/>
      <c r="DDT41" s="222"/>
      <c r="DDU41" s="222"/>
      <c r="DDV41" s="222"/>
      <c r="DDW41" s="222"/>
      <c r="DDX41" s="222"/>
      <c r="DDY41" s="222"/>
      <c r="DDZ41" s="222"/>
      <c r="DEA41" s="222"/>
      <c r="DEB41" s="222"/>
      <c r="DEC41" s="222"/>
      <c r="DED41" s="222"/>
      <c r="DEE41" s="222"/>
      <c r="DEF41" s="222"/>
      <c r="DEG41" s="222"/>
      <c r="DEH41" s="222"/>
      <c r="DEI41" s="222"/>
      <c r="DEJ41" s="222"/>
      <c r="DEK41" s="222"/>
      <c r="DEL41" s="222"/>
      <c r="DEM41" s="222"/>
      <c r="DEN41" s="222"/>
      <c r="DEO41" s="222"/>
      <c r="DEP41" s="222"/>
      <c r="DEQ41" s="222"/>
      <c r="DER41" s="222"/>
      <c r="DES41" s="222"/>
      <c r="DET41" s="222"/>
      <c r="DEU41" s="222"/>
      <c r="DEV41" s="222"/>
      <c r="DEW41" s="222"/>
      <c r="DEX41" s="222"/>
      <c r="DEY41" s="222"/>
      <c r="DEZ41" s="222"/>
      <c r="DFA41" s="222"/>
      <c r="DFB41" s="222"/>
      <c r="DFC41" s="222"/>
      <c r="DFD41" s="222"/>
      <c r="DFE41" s="222"/>
      <c r="DFF41" s="222"/>
      <c r="DFG41" s="222"/>
      <c r="DFH41" s="222"/>
      <c r="DFI41" s="222"/>
      <c r="DFJ41" s="222"/>
      <c r="DFK41" s="222"/>
      <c r="DFL41" s="222"/>
      <c r="DFM41" s="222"/>
      <c r="DFN41" s="222"/>
      <c r="DFO41" s="222"/>
      <c r="DFP41" s="222"/>
      <c r="DFQ41" s="222"/>
      <c r="DFR41" s="222"/>
      <c r="DFS41" s="222"/>
      <c r="DFT41" s="222"/>
      <c r="DFU41" s="222"/>
      <c r="DFV41" s="222"/>
      <c r="DFW41" s="222"/>
      <c r="DFX41" s="222"/>
      <c r="DFY41" s="222"/>
      <c r="DFZ41" s="222"/>
      <c r="DGA41" s="222"/>
      <c r="DGB41" s="222"/>
      <c r="DGC41" s="222"/>
      <c r="DGD41" s="222"/>
      <c r="DGE41" s="222"/>
      <c r="DGF41" s="222"/>
      <c r="DGG41" s="222"/>
      <c r="DGH41" s="222"/>
      <c r="DGI41" s="222"/>
      <c r="DGJ41" s="222"/>
      <c r="DGK41" s="222"/>
      <c r="DGL41" s="222"/>
      <c r="DGM41" s="222"/>
      <c r="DGN41" s="222"/>
      <c r="DGO41" s="222"/>
      <c r="DGP41" s="222"/>
      <c r="DGQ41" s="222"/>
      <c r="DGR41" s="222"/>
      <c r="DGS41" s="222"/>
      <c r="DGT41" s="222"/>
      <c r="DGU41" s="222"/>
      <c r="DGV41" s="222"/>
      <c r="DGW41" s="222"/>
      <c r="DGX41" s="222"/>
      <c r="DGY41" s="222"/>
      <c r="DGZ41" s="222"/>
      <c r="DHA41" s="222"/>
      <c r="DHB41" s="222"/>
      <c r="DHC41" s="222"/>
      <c r="DHD41" s="222"/>
      <c r="DHE41" s="222"/>
      <c r="DHF41" s="222"/>
      <c r="DHG41" s="222"/>
      <c r="DHH41" s="222"/>
      <c r="DHI41" s="222"/>
      <c r="DHJ41" s="222"/>
      <c r="DHK41" s="222"/>
      <c r="DHL41" s="222"/>
      <c r="DHM41" s="222"/>
      <c r="DHN41" s="222"/>
      <c r="DHO41" s="222"/>
      <c r="DHP41" s="222"/>
      <c r="DHQ41" s="222"/>
      <c r="DHR41" s="222"/>
      <c r="DHS41" s="222"/>
      <c r="DHT41" s="222"/>
      <c r="DHU41" s="222"/>
      <c r="DHV41" s="222"/>
      <c r="DHW41" s="222"/>
      <c r="DHX41" s="222"/>
      <c r="DHY41" s="222"/>
      <c r="DHZ41" s="222"/>
      <c r="DIA41" s="222"/>
      <c r="DIB41" s="222"/>
      <c r="DIC41" s="222"/>
      <c r="DID41" s="222"/>
      <c r="DIE41" s="222"/>
      <c r="DIF41" s="222"/>
      <c r="DIG41" s="222"/>
      <c r="DIH41" s="222"/>
      <c r="DII41" s="222"/>
      <c r="DIJ41" s="222"/>
      <c r="DIK41" s="222"/>
      <c r="DIL41" s="222"/>
      <c r="DIM41" s="222"/>
      <c r="DIN41" s="222"/>
      <c r="DIO41" s="222"/>
      <c r="DIP41" s="222"/>
      <c r="DIQ41" s="222"/>
      <c r="DIR41" s="222"/>
      <c r="DIS41" s="222"/>
      <c r="DIT41" s="222"/>
      <c r="DIU41" s="222"/>
      <c r="DIV41" s="222"/>
      <c r="DIW41" s="222"/>
      <c r="DIX41" s="222"/>
      <c r="DIY41" s="222"/>
      <c r="DIZ41" s="222"/>
      <c r="DJA41" s="222"/>
      <c r="DJB41" s="222"/>
      <c r="DJC41" s="222"/>
      <c r="DJD41" s="222"/>
      <c r="DJE41" s="222"/>
      <c r="DJF41" s="222"/>
      <c r="DJG41" s="222"/>
      <c r="DJH41" s="222"/>
      <c r="DJI41" s="222"/>
      <c r="DJJ41" s="222"/>
      <c r="DJK41" s="222"/>
      <c r="DJL41" s="222"/>
      <c r="DJM41" s="222"/>
      <c r="DJN41" s="222"/>
      <c r="DJO41" s="222"/>
      <c r="DJP41" s="222"/>
      <c r="DJQ41" s="222"/>
      <c r="DJR41" s="222"/>
      <c r="DJS41" s="222"/>
      <c r="DJT41" s="222"/>
      <c r="DJU41" s="222"/>
      <c r="DJV41" s="222"/>
      <c r="DJW41" s="222"/>
      <c r="DJX41" s="222"/>
      <c r="DJY41" s="222"/>
      <c r="DJZ41" s="222"/>
      <c r="DKA41" s="222"/>
      <c r="DKB41" s="222"/>
      <c r="DKC41" s="222"/>
      <c r="DKD41" s="222"/>
      <c r="DKE41" s="222"/>
      <c r="DKF41" s="222"/>
      <c r="DKG41" s="222"/>
      <c r="DKH41" s="222"/>
      <c r="DKI41" s="222"/>
      <c r="DKJ41" s="222"/>
      <c r="DKK41" s="222"/>
      <c r="DKL41" s="222"/>
      <c r="DKM41" s="222"/>
      <c r="DKN41" s="222"/>
      <c r="DKO41" s="222"/>
      <c r="DKP41" s="222"/>
      <c r="DKQ41" s="222"/>
      <c r="DKR41" s="222"/>
      <c r="DKS41" s="222"/>
      <c r="DKT41" s="222"/>
      <c r="DKU41" s="222"/>
      <c r="DKV41" s="222"/>
      <c r="DKW41" s="222"/>
      <c r="DKX41" s="222"/>
      <c r="DKY41" s="222"/>
      <c r="DKZ41" s="222"/>
      <c r="DLA41" s="222"/>
      <c r="DLB41" s="222"/>
      <c r="DLC41" s="222"/>
      <c r="DLD41" s="222"/>
      <c r="DLE41" s="222"/>
      <c r="DLF41" s="222"/>
      <c r="DLG41" s="222"/>
      <c r="DLH41" s="222"/>
      <c r="DLI41" s="222"/>
      <c r="DLJ41" s="222"/>
      <c r="DLK41" s="222"/>
      <c r="DLL41" s="222"/>
      <c r="DLM41" s="222"/>
      <c r="DLN41" s="222"/>
      <c r="DLO41" s="222"/>
      <c r="DLP41" s="222"/>
      <c r="DLQ41" s="222"/>
      <c r="DLR41" s="222"/>
      <c r="DLS41" s="222"/>
      <c r="DLT41" s="222"/>
      <c r="DLU41" s="222"/>
      <c r="DLV41" s="222"/>
      <c r="DLW41" s="222"/>
      <c r="DLX41" s="222"/>
      <c r="DLY41" s="222"/>
      <c r="DLZ41" s="222"/>
      <c r="DMA41" s="222"/>
      <c r="DMB41" s="222"/>
      <c r="DMC41" s="222"/>
      <c r="DMD41" s="222"/>
      <c r="DME41" s="222"/>
      <c r="DMF41" s="222"/>
      <c r="DMG41" s="222"/>
      <c r="DMH41" s="222"/>
      <c r="DMI41" s="222"/>
      <c r="DMJ41" s="222"/>
      <c r="DMK41" s="222"/>
      <c r="DML41" s="222"/>
      <c r="DMM41" s="222"/>
      <c r="DMN41" s="222"/>
      <c r="DMO41" s="222"/>
      <c r="DMP41" s="222"/>
      <c r="DMQ41" s="222"/>
      <c r="DMR41" s="222"/>
      <c r="DMS41" s="222"/>
      <c r="DMT41" s="222"/>
      <c r="DMU41" s="222"/>
      <c r="DMV41" s="222"/>
      <c r="DMW41" s="222"/>
      <c r="DMX41" s="222"/>
      <c r="DMY41" s="222"/>
      <c r="DMZ41" s="222"/>
      <c r="DNA41" s="222"/>
      <c r="DNB41" s="222"/>
      <c r="DNC41" s="222"/>
      <c r="DND41" s="222"/>
      <c r="DNE41" s="222"/>
      <c r="DNF41" s="222"/>
      <c r="DNG41" s="222"/>
      <c r="DNH41" s="222"/>
      <c r="DNI41" s="222"/>
      <c r="DNJ41" s="222"/>
      <c r="DNK41" s="222"/>
      <c r="DNL41" s="222"/>
      <c r="DNM41" s="222"/>
      <c r="DNN41" s="222"/>
      <c r="DNO41" s="222"/>
      <c r="DNP41" s="222"/>
      <c r="DNQ41" s="222"/>
      <c r="DNR41" s="222"/>
      <c r="DNS41" s="222"/>
      <c r="DNT41" s="222"/>
      <c r="DNU41" s="222"/>
      <c r="DNV41" s="222"/>
      <c r="DNW41" s="222"/>
      <c r="DNX41" s="222"/>
      <c r="DNY41" s="222"/>
      <c r="DNZ41" s="222"/>
      <c r="DOA41" s="222"/>
      <c r="DOB41" s="222"/>
      <c r="DOC41" s="222"/>
      <c r="DOD41" s="222"/>
      <c r="DOE41" s="222"/>
      <c r="DOF41" s="222"/>
      <c r="DOG41" s="222"/>
      <c r="DOH41" s="222"/>
      <c r="DOI41" s="222"/>
      <c r="DOJ41" s="222"/>
      <c r="DOK41" s="222"/>
      <c r="DOL41" s="222"/>
      <c r="DOM41" s="222"/>
      <c r="DON41" s="222"/>
      <c r="DOO41" s="222"/>
      <c r="DOP41" s="222"/>
      <c r="DOQ41" s="222"/>
      <c r="DOR41" s="222"/>
      <c r="DOS41" s="222"/>
      <c r="DOT41" s="222"/>
      <c r="DOU41" s="222"/>
      <c r="DOV41" s="222"/>
      <c r="DOW41" s="222"/>
      <c r="DOX41" s="222"/>
      <c r="DOY41" s="222"/>
      <c r="DOZ41" s="222"/>
      <c r="DPA41" s="222"/>
      <c r="DPB41" s="222"/>
      <c r="DPC41" s="222"/>
      <c r="DPD41" s="222"/>
      <c r="DPE41" s="222"/>
      <c r="DPF41" s="222"/>
      <c r="DPG41" s="222"/>
      <c r="DPH41" s="222"/>
      <c r="DPI41" s="222"/>
      <c r="DPJ41" s="222"/>
      <c r="DPK41" s="222"/>
      <c r="DPL41" s="222"/>
      <c r="DPM41" s="222"/>
      <c r="DPN41" s="222"/>
      <c r="DPO41" s="222"/>
      <c r="DPP41" s="222"/>
      <c r="DPQ41" s="222"/>
      <c r="DPR41" s="222"/>
      <c r="DPS41" s="222"/>
      <c r="DPT41" s="222"/>
      <c r="DPU41" s="222"/>
      <c r="DPV41" s="222"/>
      <c r="DPW41" s="222"/>
      <c r="DPX41" s="222"/>
      <c r="DPY41" s="222"/>
      <c r="DPZ41" s="222"/>
      <c r="DQA41" s="222"/>
      <c r="DQB41" s="222"/>
      <c r="DQC41" s="222"/>
      <c r="DQD41" s="222"/>
      <c r="DQE41" s="222"/>
      <c r="DQF41" s="222"/>
      <c r="DQG41" s="222"/>
      <c r="DQH41" s="222"/>
      <c r="DQI41" s="222"/>
      <c r="DQJ41" s="222"/>
      <c r="DQK41" s="222"/>
      <c r="DQL41" s="222"/>
      <c r="DQM41" s="222"/>
      <c r="DQN41" s="222"/>
      <c r="DQO41" s="222"/>
      <c r="DQP41" s="222"/>
      <c r="DQQ41" s="222"/>
      <c r="DQR41" s="222"/>
      <c r="DQS41" s="222"/>
      <c r="DQT41" s="222"/>
      <c r="DQU41" s="222"/>
      <c r="DQV41" s="222"/>
      <c r="DQW41" s="222"/>
      <c r="DQX41" s="222"/>
      <c r="DQY41" s="222"/>
      <c r="DQZ41" s="222"/>
      <c r="DRA41" s="222"/>
      <c r="DRB41" s="222"/>
      <c r="DRC41" s="222"/>
      <c r="DRD41" s="222"/>
      <c r="DRE41" s="222"/>
      <c r="DRF41" s="222"/>
      <c r="DRG41" s="222"/>
      <c r="DRH41" s="222"/>
      <c r="DRI41" s="222"/>
      <c r="DRJ41" s="222"/>
      <c r="DRK41" s="222"/>
      <c r="DRL41" s="222"/>
      <c r="DRM41" s="222"/>
      <c r="DRN41" s="222"/>
      <c r="DRO41" s="222"/>
      <c r="DRP41" s="222"/>
      <c r="DRQ41" s="222"/>
      <c r="DRR41" s="222"/>
      <c r="DRS41" s="222"/>
      <c r="DRT41" s="222"/>
      <c r="DRU41" s="222"/>
      <c r="DRV41" s="222"/>
      <c r="DRW41" s="222"/>
      <c r="DRX41" s="222"/>
      <c r="DRY41" s="222"/>
      <c r="DRZ41" s="222"/>
      <c r="DSA41" s="222"/>
      <c r="DSB41" s="222"/>
      <c r="DSC41" s="222"/>
      <c r="DSD41" s="222"/>
      <c r="DSE41" s="222"/>
      <c r="DSF41" s="222"/>
      <c r="DSG41" s="222"/>
      <c r="DSH41" s="222"/>
      <c r="DSI41" s="222"/>
      <c r="DSJ41" s="222"/>
      <c r="DSK41" s="222"/>
      <c r="DSL41" s="222"/>
      <c r="DSM41" s="222"/>
      <c r="DSN41" s="222"/>
      <c r="DSO41" s="222"/>
      <c r="DSP41" s="222"/>
      <c r="DSQ41" s="222"/>
      <c r="DSR41" s="222"/>
      <c r="DSS41" s="222"/>
      <c r="DST41" s="222"/>
      <c r="DSU41" s="222"/>
      <c r="DSV41" s="222"/>
      <c r="DSW41" s="222"/>
      <c r="DSX41" s="222"/>
      <c r="DSY41" s="222"/>
      <c r="DSZ41" s="222"/>
      <c r="DTA41" s="222"/>
      <c r="DTB41" s="222"/>
      <c r="DTC41" s="222"/>
      <c r="DTD41" s="222"/>
      <c r="DTE41" s="222"/>
      <c r="DTF41" s="222"/>
      <c r="DTG41" s="222"/>
      <c r="DTH41" s="222"/>
      <c r="DTI41" s="222"/>
      <c r="DTJ41" s="222"/>
      <c r="DTK41" s="222"/>
      <c r="DTL41" s="222"/>
      <c r="DTM41" s="222"/>
      <c r="DTN41" s="222"/>
      <c r="DTO41" s="222"/>
      <c r="DTP41" s="222"/>
      <c r="DTQ41" s="222"/>
      <c r="DTR41" s="222"/>
      <c r="DTS41" s="222"/>
      <c r="DTT41" s="222"/>
      <c r="DTU41" s="222"/>
      <c r="DTV41" s="222"/>
      <c r="DTW41" s="222"/>
      <c r="DTX41" s="222"/>
      <c r="DTY41" s="222"/>
      <c r="DTZ41" s="222"/>
      <c r="DUA41" s="222"/>
      <c r="DUB41" s="222"/>
      <c r="DUC41" s="222"/>
      <c r="DUD41" s="222"/>
      <c r="DUE41" s="222"/>
      <c r="DUF41" s="222"/>
      <c r="DUG41" s="222"/>
      <c r="DUH41" s="222"/>
      <c r="DUI41" s="222"/>
      <c r="DUJ41" s="222"/>
      <c r="DUK41" s="222"/>
      <c r="DUL41" s="222"/>
      <c r="DUM41" s="222"/>
      <c r="DUN41" s="222"/>
      <c r="DUO41" s="222"/>
      <c r="DUP41" s="222"/>
      <c r="DUQ41" s="222"/>
      <c r="DUR41" s="222"/>
      <c r="DUS41" s="222"/>
      <c r="DUT41" s="222"/>
      <c r="DUU41" s="222"/>
      <c r="DUV41" s="222"/>
      <c r="DUW41" s="222"/>
      <c r="DUX41" s="222"/>
      <c r="DUY41" s="222"/>
      <c r="DUZ41" s="222"/>
      <c r="DVA41" s="222"/>
      <c r="DVB41" s="222"/>
      <c r="DVC41" s="222"/>
      <c r="DVD41" s="222"/>
      <c r="DVE41" s="222"/>
      <c r="DVF41" s="222"/>
      <c r="DVG41" s="222"/>
      <c r="DVH41" s="222"/>
      <c r="DVI41" s="222"/>
      <c r="DVJ41" s="222"/>
      <c r="DVK41" s="222"/>
      <c r="DVL41" s="222"/>
      <c r="DVM41" s="222"/>
      <c r="DVN41" s="222"/>
      <c r="DVO41" s="222"/>
      <c r="DVP41" s="222"/>
      <c r="DVQ41" s="222"/>
      <c r="DVR41" s="222"/>
      <c r="DVS41" s="222"/>
      <c r="DVT41" s="222"/>
      <c r="DVU41" s="222"/>
      <c r="DVV41" s="222"/>
      <c r="DVW41" s="222"/>
      <c r="DVX41" s="222"/>
      <c r="DVY41" s="222"/>
      <c r="DVZ41" s="222"/>
      <c r="DWA41" s="222"/>
      <c r="DWB41" s="222"/>
      <c r="DWC41" s="222"/>
      <c r="DWD41" s="222"/>
      <c r="DWE41" s="222"/>
      <c r="DWF41" s="222"/>
      <c r="DWG41" s="222"/>
      <c r="DWH41" s="222"/>
      <c r="DWI41" s="222"/>
      <c r="DWJ41" s="222"/>
      <c r="DWK41" s="222"/>
      <c r="DWL41" s="222"/>
      <c r="DWM41" s="222"/>
      <c r="DWN41" s="222"/>
      <c r="DWO41" s="222"/>
      <c r="DWP41" s="222"/>
      <c r="DWQ41" s="222"/>
      <c r="DWR41" s="222"/>
      <c r="DWS41" s="222"/>
      <c r="DWT41" s="222"/>
      <c r="DWU41" s="222"/>
      <c r="DWV41" s="222"/>
      <c r="DWW41" s="222"/>
      <c r="DWX41" s="222"/>
      <c r="DWY41" s="222"/>
      <c r="DWZ41" s="222"/>
      <c r="DXA41" s="222"/>
      <c r="DXB41" s="222"/>
      <c r="DXC41" s="222"/>
      <c r="DXD41" s="222"/>
      <c r="DXE41" s="222"/>
      <c r="DXF41" s="222"/>
      <c r="DXG41" s="222"/>
      <c r="DXH41" s="222"/>
      <c r="DXI41" s="222"/>
      <c r="DXJ41" s="222"/>
      <c r="DXK41" s="222"/>
      <c r="DXL41" s="222"/>
      <c r="DXM41" s="222"/>
      <c r="DXN41" s="222"/>
      <c r="DXO41" s="222"/>
      <c r="DXP41" s="222"/>
      <c r="DXQ41" s="222"/>
      <c r="DXR41" s="222"/>
      <c r="DXS41" s="222"/>
      <c r="DXT41" s="222"/>
      <c r="DXU41" s="222"/>
      <c r="DXV41" s="222"/>
      <c r="DXW41" s="222"/>
      <c r="DXX41" s="222"/>
      <c r="DXY41" s="222"/>
      <c r="DXZ41" s="222"/>
      <c r="DYA41" s="222"/>
      <c r="DYB41" s="222"/>
      <c r="DYC41" s="222"/>
      <c r="DYD41" s="222"/>
      <c r="DYE41" s="222"/>
      <c r="DYF41" s="222"/>
      <c r="DYG41" s="222"/>
      <c r="DYH41" s="222"/>
      <c r="DYI41" s="222"/>
      <c r="DYJ41" s="222"/>
      <c r="DYK41" s="222"/>
      <c r="DYL41" s="222"/>
      <c r="DYM41" s="222"/>
      <c r="DYN41" s="222"/>
      <c r="DYO41" s="222"/>
      <c r="DYP41" s="222"/>
      <c r="DYQ41" s="222"/>
      <c r="DYR41" s="222"/>
      <c r="DYS41" s="222"/>
      <c r="DYT41" s="222"/>
      <c r="DYU41" s="222"/>
      <c r="DYV41" s="222"/>
      <c r="DYW41" s="222"/>
      <c r="DYX41" s="222"/>
      <c r="DYY41" s="222"/>
      <c r="DYZ41" s="222"/>
      <c r="DZA41" s="222"/>
      <c r="DZB41" s="222"/>
      <c r="DZC41" s="222"/>
      <c r="DZD41" s="222"/>
      <c r="DZE41" s="222"/>
      <c r="DZF41" s="222"/>
      <c r="DZG41" s="222"/>
      <c r="DZH41" s="222"/>
      <c r="DZI41" s="222"/>
      <c r="DZJ41" s="222"/>
      <c r="DZK41" s="222"/>
      <c r="DZL41" s="222"/>
      <c r="DZM41" s="222"/>
      <c r="DZN41" s="222"/>
      <c r="DZO41" s="222"/>
      <c r="DZP41" s="222"/>
      <c r="DZQ41" s="222"/>
      <c r="DZR41" s="222"/>
      <c r="DZS41" s="222"/>
      <c r="DZT41" s="222"/>
      <c r="DZU41" s="222"/>
      <c r="DZV41" s="222"/>
      <c r="DZW41" s="222"/>
      <c r="DZX41" s="222"/>
      <c r="DZY41" s="222"/>
      <c r="DZZ41" s="222"/>
      <c r="EAA41" s="222"/>
      <c r="EAB41" s="222"/>
      <c r="EAC41" s="222"/>
      <c r="EAD41" s="222"/>
      <c r="EAE41" s="222"/>
      <c r="EAF41" s="222"/>
      <c r="EAG41" s="222"/>
      <c r="EAH41" s="222"/>
      <c r="EAI41" s="222"/>
      <c r="EAJ41" s="222"/>
      <c r="EAK41" s="222"/>
      <c r="EAL41" s="222"/>
      <c r="EAM41" s="222"/>
      <c r="EAN41" s="222"/>
      <c r="EAO41" s="222"/>
      <c r="EAP41" s="222"/>
      <c r="EAQ41" s="222"/>
      <c r="EAR41" s="222"/>
      <c r="EAS41" s="222"/>
      <c r="EAT41" s="222"/>
      <c r="EAU41" s="222"/>
      <c r="EAV41" s="222"/>
      <c r="EAW41" s="222"/>
      <c r="EAX41" s="222"/>
      <c r="EAY41" s="222"/>
      <c r="EAZ41" s="222"/>
      <c r="EBA41" s="222"/>
      <c r="EBB41" s="222"/>
      <c r="EBC41" s="222"/>
      <c r="EBD41" s="222"/>
      <c r="EBE41" s="222"/>
      <c r="EBF41" s="222"/>
      <c r="EBG41" s="222"/>
      <c r="EBH41" s="222"/>
      <c r="EBI41" s="222"/>
      <c r="EBJ41" s="222"/>
      <c r="EBK41" s="222"/>
      <c r="EBL41" s="222"/>
      <c r="EBM41" s="222"/>
      <c r="EBN41" s="222"/>
      <c r="EBO41" s="222"/>
      <c r="EBP41" s="222"/>
      <c r="EBQ41" s="222"/>
      <c r="EBR41" s="222"/>
      <c r="EBS41" s="222"/>
      <c r="EBT41" s="222"/>
      <c r="EBU41" s="222"/>
      <c r="EBV41" s="222"/>
      <c r="EBW41" s="222"/>
      <c r="EBX41" s="222"/>
      <c r="EBY41" s="222"/>
      <c r="EBZ41" s="222"/>
      <c r="ECA41" s="222"/>
      <c r="ECB41" s="222"/>
      <c r="ECC41" s="222"/>
      <c r="ECD41" s="222"/>
      <c r="ECE41" s="222"/>
      <c r="ECF41" s="222"/>
      <c r="ECG41" s="222"/>
      <c r="ECH41" s="222"/>
      <c r="ECI41" s="222"/>
      <c r="ECJ41" s="222"/>
      <c r="ECK41" s="222"/>
      <c r="ECL41" s="222"/>
      <c r="ECM41" s="222"/>
      <c r="ECN41" s="222"/>
      <c r="ECO41" s="222"/>
      <c r="ECP41" s="222"/>
      <c r="ECQ41" s="222"/>
      <c r="ECR41" s="222"/>
      <c r="ECS41" s="222"/>
      <c r="ECT41" s="222"/>
      <c r="ECU41" s="222"/>
      <c r="ECV41" s="222"/>
      <c r="ECW41" s="222"/>
      <c r="ECX41" s="222"/>
      <c r="ECY41" s="222"/>
      <c r="ECZ41" s="222"/>
      <c r="EDA41" s="222"/>
      <c r="EDB41" s="222"/>
      <c r="EDC41" s="222"/>
      <c r="EDD41" s="222"/>
      <c r="EDE41" s="222"/>
      <c r="EDF41" s="222"/>
      <c r="EDG41" s="222"/>
      <c r="EDH41" s="222"/>
      <c r="EDI41" s="222"/>
      <c r="EDJ41" s="222"/>
      <c r="EDK41" s="222"/>
      <c r="EDL41" s="222"/>
      <c r="EDM41" s="222"/>
      <c r="EDN41" s="222"/>
      <c r="EDO41" s="222"/>
      <c r="EDP41" s="222"/>
      <c r="EDQ41" s="222"/>
      <c r="EDR41" s="222"/>
      <c r="EDS41" s="222"/>
      <c r="EDT41" s="222"/>
      <c r="EDU41" s="222"/>
      <c r="EDV41" s="222"/>
      <c r="EDW41" s="222"/>
      <c r="EDX41" s="222"/>
      <c r="EDY41" s="222"/>
      <c r="EDZ41" s="222"/>
      <c r="EEA41" s="222"/>
      <c r="EEB41" s="222"/>
      <c r="EEC41" s="222"/>
      <c r="EED41" s="222"/>
      <c r="EEE41" s="222"/>
      <c r="EEF41" s="222"/>
      <c r="EEG41" s="222"/>
      <c r="EEH41" s="222"/>
      <c r="EEI41" s="222"/>
      <c r="EEJ41" s="222"/>
      <c r="EEK41" s="222"/>
      <c r="EEL41" s="222"/>
      <c r="EEM41" s="222"/>
      <c r="EEN41" s="222"/>
      <c r="EEO41" s="222"/>
      <c r="EEP41" s="222"/>
      <c r="EEQ41" s="222"/>
      <c r="EER41" s="222"/>
      <c r="EES41" s="222"/>
      <c r="EET41" s="222"/>
      <c r="EEU41" s="222"/>
      <c r="EEV41" s="222"/>
      <c r="EEW41" s="222"/>
      <c r="EEX41" s="222"/>
      <c r="EEY41" s="222"/>
      <c r="EEZ41" s="222"/>
      <c r="EFA41" s="222"/>
      <c r="EFB41" s="222"/>
      <c r="EFC41" s="222"/>
      <c r="EFD41" s="222"/>
      <c r="EFE41" s="222"/>
      <c r="EFF41" s="222"/>
      <c r="EFG41" s="222"/>
      <c r="EFH41" s="222"/>
      <c r="EFI41" s="222"/>
      <c r="EFJ41" s="222"/>
      <c r="EFK41" s="222"/>
      <c r="EFL41" s="222"/>
      <c r="EFM41" s="222"/>
      <c r="EFN41" s="222"/>
      <c r="EFO41" s="222"/>
      <c r="EFP41" s="222"/>
      <c r="EFQ41" s="222"/>
      <c r="EFR41" s="222"/>
      <c r="EFS41" s="222"/>
      <c r="EFT41" s="222"/>
      <c r="EFU41" s="222"/>
      <c r="EFV41" s="222"/>
      <c r="EFW41" s="222"/>
      <c r="EFX41" s="222"/>
      <c r="EFY41" s="222"/>
      <c r="EFZ41" s="222"/>
      <c r="EGA41" s="222"/>
      <c r="EGB41" s="222"/>
      <c r="EGC41" s="222"/>
      <c r="EGD41" s="222"/>
      <c r="EGE41" s="222"/>
      <c r="EGF41" s="222"/>
      <c r="EGG41" s="222"/>
      <c r="EGH41" s="222"/>
      <c r="EGI41" s="222"/>
      <c r="EGJ41" s="222"/>
      <c r="EGK41" s="222"/>
      <c r="EGL41" s="222"/>
      <c r="EGM41" s="222"/>
      <c r="EGN41" s="222"/>
      <c r="EGO41" s="222"/>
      <c r="EGP41" s="222"/>
      <c r="EGQ41" s="222"/>
      <c r="EGR41" s="222"/>
      <c r="EGS41" s="222"/>
      <c r="EGT41" s="222"/>
      <c r="EGU41" s="222"/>
      <c r="EGV41" s="222"/>
      <c r="EGW41" s="222"/>
      <c r="EGX41" s="222"/>
      <c r="EGY41" s="222"/>
      <c r="EGZ41" s="222"/>
      <c r="EHA41" s="222"/>
      <c r="EHB41" s="222"/>
      <c r="EHC41" s="222"/>
      <c r="EHD41" s="222"/>
      <c r="EHE41" s="222"/>
      <c r="EHF41" s="222"/>
      <c r="EHG41" s="222"/>
      <c r="EHH41" s="222"/>
      <c r="EHI41" s="222"/>
      <c r="EHJ41" s="222"/>
      <c r="EHK41" s="222"/>
      <c r="EHL41" s="222"/>
      <c r="EHM41" s="222"/>
      <c r="EHN41" s="222"/>
      <c r="EHO41" s="222"/>
      <c r="EHP41" s="222"/>
      <c r="EHQ41" s="222"/>
      <c r="EHR41" s="222"/>
      <c r="EHS41" s="222"/>
      <c r="EHT41" s="222"/>
      <c r="EHU41" s="222"/>
      <c r="EHV41" s="222"/>
      <c r="EHW41" s="222"/>
      <c r="EHX41" s="222"/>
      <c r="EHY41" s="222"/>
      <c r="EHZ41" s="222"/>
      <c r="EIA41" s="222"/>
      <c r="EIB41" s="222"/>
      <c r="EIC41" s="222"/>
      <c r="EID41" s="222"/>
      <c r="EIE41" s="222"/>
      <c r="EIF41" s="222"/>
      <c r="EIG41" s="222"/>
      <c r="EIH41" s="222"/>
      <c r="EII41" s="222"/>
      <c r="EIJ41" s="222"/>
      <c r="EIK41" s="222"/>
      <c r="EIL41" s="222"/>
      <c r="EIM41" s="222"/>
      <c r="EIN41" s="222"/>
      <c r="EIO41" s="222"/>
      <c r="EIP41" s="222"/>
      <c r="EIQ41" s="222"/>
      <c r="EIR41" s="222"/>
      <c r="EIS41" s="222"/>
      <c r="EIT41" s="222"/>
      <c r="EIU41" s="222"/>
      <c r="EIV41" s="222"/>
      <c r="EIW41" s="222"/>
      <c r="EIX41" s="222"/>
      <c r="EIY41" s="222"/>
      <c r="EIZ41" s="222"/>
      <c r="EJA41" s="222"/>
      <c r="EJB41" s="222"/>
      <c r="EJC41" s="222"/>
      <c r="EJD41" s="222"/>
      <c r="EJE41" s="222"/>
      <c r="EJF41" s="222"/>
      <c r="EJG41" s="222"/>
      <c r="EJH41" s="222"/>
      <c r="EJI41" s="222"/>
      <c r="EJJ41" s="222"/>
      <c r="EJK41" s="222"/>
      <c r="EJL41" s="222"/>
      <c r="EJM41" s="222"/>
      <c r="EJN41" s="222"/>
      <c r="EJO41" s="222"/>
      <c r="EJP41" s="222"/>
      <c r="EJQ41" s="222"/>
      <c r="EJR41" s="222"/>
      <c r="EJS41" s="222"/>
      <c r="EJT41" s="222"/>
      <c r="EJU41" s="222"/>
      <c r="EJV41" s="222"/>
      <c r="EJW41" s="222"/>
      <c r="EJX41" s="222"/>
      <c r="EJY41" s="222"/>
      <c r="EJZ41" s="222"/>
      <c r="EKA41" s="222"/>
      <c r="EKB41" s="222"/>
      <c r="EKC41" s="222"/>
      <c r="EKD41" s="222"/>
      <c r="EKE41" s="222"/>
      <c r="EKF41" s="222"/>
      <c r="EKG41" s="222"/>
      <c r="EKH41" s="222"/>
      <c r="EKI41" s="222"/>
      <c r="EKJ41" s="222"/>
      <c r="EKK41" s="222"/>
      <c r="EKL41" s="222"/>
      <c r="EKM41" s="222"/>
      <c r="EKN41" s="222"/>
      <c r="EKO41" s="222"/>
      <c r="EKP41" s="222"/>
      <c r="EKQ41" s="222"/>
      <c r="EKR41" s="222"/>
      <c r="EKS41" s="222"/>
      <c r="EKT41" s="222"/>
      <c r="EKU41" s="222"/>
      <c r="EKV41" s="222"/>
      <c r="EKW41" s="222"/>
      <c r="EKX41" s="222"/>
      <c r="EKY41" s="222"/>
      <c r="EKZ41" s="222"/>
      <c r="ELA41" s="222"/>
      <c r="ELB41" s="222"/>
      <c r="ELC41" s="222"/>
      <c r="ELD41" s="222"/>
      <c r="ELE41" s="222"/>
      <c r="ELF41" s="222"/>
      <c r="ELG41" s="222"/>
      <c r="ELH41" s="222"/>
      <c r="ELI41" s="222"/>
      <c r="ELJ41" s="222"/>
      <c r="ELK41" s="222"/>
      <c r="ELL41" s="222"/>
      <c r="ELM41" s="222"/>
      <c r="ELN41" s="222"/>
      <c r="ELO41" s="222"/>
      <c r="ELP41" s="222"/>
      <c r="ELQ41" s="222"/>
      <c r="ELR41" s="222"/>
      <c r="ELS41" s="222"/>
      <c r="ELT41" s="222"/>
      <c r="ELU41" s="222"/>
      <c r="ELV41" s="222"/>
      <c r="ELW41" s="222"/>
      <c r="ELX41" s="222"/>
      <c r="ELY41" s="222"/>
      <c r="ELZ41" s="222"/>
      <c r="EMA41" s="222"/>
      <c r="EMB41" s="222"/>
      <c r="EMC41" s="222"/>
      <c r="EMD41" s="222"/>
      <c r="EME41" s="222"/>
      <c r="EMF41" s="222"/>
      <c r="EMG41" s="222"/>
      <c r="EMH41" s="222"/>
      <c r="EMI41" s="222"/>
      <c r="EMJ41" s="222"/>
      <c r="EMK41" s="222"/>
      <c r="EML41" s="222"/>
      <c r="EMM41" s="222"/>
      <c r="EMN41" s="222"/>
      <c r="EMO41" s="222"/>
      <c r="EMP41" s="222"/>
      <c r="EMQ41" s="222"/>
      <c r="EMR41" s="222"/>
      <c r="EMS41" s="222"/>
      <c r="EMT41" s="222"/>
      <c r="EMU41" s="222"/>
      <c r="EMV41" s="222"/>
      <c r="EMW41" s="222"/>
      <c r="EMX41" s="222"/>
      <c r="EMY41" s="222"/>
      <c r="EMZ41" s="222"/>
      <c r="ENA41" s="222"/>
      <c r="ENB41" s="222"/>
      <c r="ENC41" s="222"/>
      <c r="END41" s="222"/>
      <c r="ENE41" s="222"/>
      <c r="ENF41" s="222"/>
      <c r="ENG41" s="222"/>
      <c r="ENH41" s="222"/>
      <c r="ENI41" s="222"/>
      <c r="ENJ41" s="222"/>
      <c r="ENK41" s="222"/>
      <c r="ENL41" s="222"/>
      <c r="ENM41" s="222"/>
      <c r="ENN41" s="222"/>
      <c r="ENO41" s="222"/>
      <c r="ENP41" s="222"/>
      <c r="ENQ41" s="222"/>
      <c r="ENR41" s="222"/>
      <c r="ENS41" s="222"/>
      <c r="ENT41" s="222"/>
      <c r="ENU41" s="222"/>
      <c r="ENV41" s="222"/>
      <c r="ENW41" s="222"/>
      <c r="ENX41" s="222"/>
      <c r="ENY41" s="222"/>
      <c r="ENZ41" s="222"/>
      <c r="EOA41" s="222"/>
      <c r="EOB41" s="222"/>
      <c r="EOC41" s="222"/>
      <c r="EOD41" s="222"/>
      <c r="EOE41" s="222"/>
      <c r="EOF41" s="222"/>
      <c r="EOG41" s="222"/>
      <c r="EOH41" s="222"/>
      <c r="EOI41" s="222"/>
      <c r="EOJ41" s="222"/>
      <c r="EOK41" s="222"/>
      <c r="EOL41" s="222"/>
      <c r="EOM41" s="222"/>
      <c r="EON41" s="222"/>
      <c r="EOO41" s="222"/>
      <c r="EOP41" s="222"/>
      <c r="EOQ41" s="222"/>
      <c r="EOR41" s="222"/>
      <c r="EOS41" s="222"/>
      <c r="EOT41" s="222"/>
      <c r="EOU41" s="222"/>
      <c r="EOV41" s="222"/>
      <c r="EOW41" s="222"/>
      <c r="EOX41" s="222"/>
      <c r="EOY41" s="222"/>
      <c r="EOZ41" s="222"/>
      <c r="EPA41" s="222"/>
      <c r="EPB41" s="222"/>
      <c r="EPC41" s="222"/>
      <c r="EPD41" s="222"/>
      <c r="EPE41" s="222"/>
      <c r="EPF41" s="222"/>
      <c r="EPG41" s="222"/>
      <c r="EPH41" s="222"/>
      <c r="EPI41" s="222"/>
      <c r="EPJ41" s="222"/>
      <c r="EPK41" s="222"/>
      <c r="EPL41" s="222"/>
      <c r="EPM41" s="222"/>
      <c r="EPN41" s="222"/>
      <c r="EPO41" s="222"/>
      <c r="EPP41" s="222"/>
      <c r="EPQ41" s="222"/>
      <c r="EPR41" s="222"/>
      <c r="EPS41" s="222"/>
      <c r="EPT41" s="222"/>
      <c r="EPU41" s="222"/>
      <c r="EPV41" s="222"/>
      <c r="EPW41" s="222"/>
      <c r="EPX41" s="222"/>
      <c r="EPY41" s="222"/>
      <c r="EPZ41" s="222"/>
      <c r="EQA41" s="222"/>
      <c r="EQB41" s="222"/>
      <c r="EQC41" s="222"/>
      <c r="EQD41" s="222"/>
      <c r="EQE41" s="222"/>
      <c r="EQF41" s="222"/>
      <c r="EQG41" s="222"/>
      <c r="EQH41" s="222"/>
      <c r="EQI41" s="222"/>
      <c r="EQJ41" s="222"/>
      <c r="EQK41" s="222"/>
      <c r="EQL41" s="222"/>
      <c r="EQM41" s="222"/>
      <c r="EQN41" s="222"/>
      <c r="EQO41" s="222"/>
      <c r="EQP41" s="222"/>
      <c r="EQQ41" s="222"/>
      <c r="EQR41" s="222"/>
      <c r="EQS41" s="222"/>
      <c r="EQT41" s="222"/>
      <c r="EQU41" s="222"/>
      <c r="EQV41" s="222"/>
      <c r="EQW41" s="222"/>
      <c r="EQX41" s="222"/>
      <c r="EQY41" s="222"/>
      <c r="EQZ41" s="222"/>
      <c r="ERA41" s="222"/>
      <c r="ERB41" s="222"/>
      <c r="ERC41" s="222"/>
      <c r="ERD41" s="222"/>
      <c r="ERE41" s="222"/>
      <c r="ERF41" s="222"/>
      <c r="ERG41" s="222"/>
      <c r="ERH41" s="222"/>
      <c r="ERI41" s="222"/>
      <c r="ERJ41" s="222"/>
      <c r="ERK41" s="222"/>
      <c r="ERL41" s="222"/>
      <c r="ERM41" s="222"/>
      <c r="ERN41" s="222"/>
      <c r="ERO41" s="222"/>
      <c r="ERP41" s="222"/>
      <c r="ERQ41" s="222"/>
      <c r="ERR41" s="222"/>
      <c r="ERS41" s="222"/>
      <c r="ERT41" s="222"/>
      <c r="ERU41" s="222"/>
      <c r="ERV41" s="222"/>
      <c r="ERW41" s="222"/>
      <c r="ERX41" s="222"/>
      <c r="ERY41" s="222"/>
      <c r="ERZ41" s="222"/>
      <c r="ESA41" s="222"/>
      <c r="ESB41" s="222"/>
      <c r="ESC41" s="222"/>
      <c r="ESD41" s="222"/>
      <c r="ESE41" s="222"/>
      <c r="ESF41" s="222"/>
      <c r="ESG41" s="222"/>
      <c r="ESH41" s="222"/>
      <c r="ESI41" s="222"/>
      <c r="ESJ41" s="222"/>
      <c r="ESK41" s="222"/>
      <c r="ESL41" s="222"/>
      <c r="ESM41" s="222"/>
      <c r="ESN41" s="222"/>
      <c r="ESO41" s="222"/>
      <c r="ESP41" s="222"/>
      <c r="ESQ41" s="222"/>
      <c r="ESR41" s="222"/>
      <c r="ESS41" s="222"/>
      <c r="EST41" s="222"/>
      <c r="ESU41" s="222"/>
      <c r="ESV41" s="222"/>
      <c r="ESW41" s="222"/>
      <c r="ESX41" s="222"/>
      <c r="ESY41" s="222"/>
      <c r="ESZ41" s="222"/>
      <c r="ETA41" s="222"/>
      <c r="ETB41" s="222"/>
      <c r="ETC41" s="222"/>
      <c r="ETD41" s="222"/>
      <c r="ETE41" s="222"/>
      <c r="ETF41" s="222"/>
      <c r="ETG41" s="222"/>
      <c r="ETH41" s="222"/>
      <c r="ETI41" s="222"/>
      <c r="ETJ41" s="222"/>
      <c r="ETK41" s="222"/>
      <c r="ETL41" s="222"/>
      <c r="ETM41" s="222"/>
      <c r="ETN41" s="222"/>
      <c r="ETO41" s="222"/>
      <c r="ETP41" s="222"/>
      <c r="ETQ41" s="222"/>
      <c r="ETR41" s="222"/>
      <c r="ETS41" s="222"/>
      <c r="ETT41" s="222"/>
      <c r="ETU41" s="222"/>
      <c r="ETV41" s="222"/>
      <c r="ETW41" s="222"/>
      <c r="ETX41" s="222"/>
      <c r="ETY41" s="222"/>
      <c r="ETZ41" s="222"/>
      <c r="EUA41" s="222"/>
      <c r="EUB41" s="222"/>
      <c r="EUC41" s="222"/>
      <c r="EUD41" s="222"/>
      <c r="EUE41" s="222"/>
      <c r="EUF41" s="222"/>
      <c r="EUG41" s="222"/>
      <c r="EUH41" s="222"/>
      <c r="EUI41" s="222"/>
      <c r="EUJ41" s="222"/>
      <c r="EUK41" s="222"/>
      <c r="EUL41" s="222"/>
      <c r="EUM41" s="222"/>
      <c r="EUN41" s="222"/>
      <c r="EUO41" s="222"/>
      <c r="EUP41" s="222"/>
      <c r="EUQ41" s="222"/>
      <c r="EUR41" s="222"/>
      <c r="EUS41" s="222"/>
      <c r="EUT41" s="222"/>
      <c r="EUU41" s="222"/>
      <c r="EUV41" s="222"/>
      <c r="EUW41" s="222"/>
      <c r="EUX41" s="222"/>
      <c r="EUY41" s="222"/>
      <c r="EUZ41" s="222"/>
      <c r="EVA41" s="222"/>
      <c r="EVB41" s="222"/>
      <c r="EVC41" s="222"/>
      <c r="EVD41" s="222"/>
      <c r="EVE41" s="222"/>
      <c r="EVF41" s="222"/>
      <c r="EVG41" s="222"/>
      <c r="EVH41" s="222"/>
      <c r="EVI41" s="222"/>
      <c r="EVJ41" s="222"/>
      <c r="EVK41" s="222"/>
      <c r="EVL41" s="222"/>
      <c r="EVM41" s="222"/>
      <c r="EVN41" s="222"/>
      <c r="EVO41" s="222"/>
      <c r="EVP41" s="222"/>
      <c r="EVQ41" s="222"/>
      <c r="EVR41" s="222"/>
      <c r="EVS41" s="222"/>
      <c r="EVT41" s="222"/>
      <c r="EVU41" s="222"/>
      <c r="EVV41" s="222"/>
      <c r="EVW41" s="222"/>
      <c r="EVX41" s="222"/>
      <c r="EVY41" s="222"/>
      <c r="EVZ41" s="222"/>
      <c r="EWA41" s="222"/>
      <c r="EWB41" s="222"/>
      <c r="EWC41" s="222"/>
      <c r="EWD41" s="222"/>
      <c r="EWE41" s="222"/>
      <c r="EWF41" s="222"/>
      <c r="EWG41" s="222"/>
      <c r="EWH41" s="222"/>
      <c r="EWI41" s="222"/>
      <c r="EWJ41" s="222"/>
      <c r="EWK41" s="222"/>
      <c r="EWL41" s="222"/>
      <c r="EWM41" s="222"/>
      <c r="EWN41" s="222"/>
      <c r="EWO41" s="222"/>
      <c r="EWP41" s="222"/>
      <c r="EWQ41" s="222"/>
      <c r="EWR41" s="222"/>
      <c r="EWS41" s="222"/>
      <c r="EWT41" s="222"/>
      <c r="EWU41" s="222"/>
      <c r="EWV41" s="222"/>
      <c r="EWW41" s="222"/>
      <c r="EWX41" s="222"/>
      <c r="EWY41" s="222"/>
      <c r="EWZ41" s="222"/>
      <c r="EXA41" s="222"/>
      <c r="EXB41" s="222"/>
      <c r="EXC41" s="222"/>
      <c r="EXD41" s="222"/>
      <c r="EXE41" s="222"/>
      <c r="EXF41" s="222"/>
      <c r="EXG41" s="222"/>
      <c r="EXH41" s="222"/>
      <c r="EXI41" s="222"/>
      <c r="EXJ41" s="222"/>
      <c r="EXK41" s="222"/>
      <c r="EXL41" s="222"/>
      <c r="EXM41" s="222"/>
      <c r="EXN41" s="222"/>
      <c r="EXO41" s="222"/>
      <c r="EXP41" s="222"/>
      <c r="EXQ41" s="222"/>
      <c r="EXR41" s="222"/>
      <c r="EXS41" s="222"/>
      <c r="EXT41" s="222"/>
      <c r="EXU41" s="222"/>
      <c r="EXV41" s="222"/>
      <c r="EXW41" s="222"/>
      <c r="EXX41" s="222"/>
      <c r="EXY41" s="222"/>
      <c r="EXZ41" s="222"/>
      <c r="EYA41" s="222"/>
      <c r="EYB41" s="222"/>
      <c r="EYC41" s="222"/>
      <c r="EYD41" s="222"/>
      <c r="EYE41" s="222"/>
      <c r="EYF41" s="222"/>
      <c r="EYG41" s="222"/>
      <c r="EYH41" s="222"/>
      <c r="EYI41" s="222"/>
      <c r="EYJ41" s="222"/>
      <c r="EYK41" s="222"/>
      <c r="EYL41" s="222"/>
      <c r="EYM41" s="222"/>
      <c r="EYN41" s="222"/>
      <c r="EYO41" s="222"/>
      <c r="EYP41" s="222"/>
      <c r="EYQ41" s="222"/>
      <c r="EYR41" s="222"/>
      <c r="EYS41" s="222"/>
      <c r="EYT41" s="222"/>
      <c r="EYU41" s="222"/>
      <c r="EYV41" s="222"/>
      <c r="EYW41" s="222"/>
      <c r="EYX41" s="222"/>
      <c r="EYY41" s="222"/>
      <c r="EYZ41" s="222"/>
      <c r="EZA41" s="222"/>
      <c r="EZB41" s="222"/>
      <c r="EZC41" s="222"/>
      <c r="EZD41" s="222"/>
      <c r="EZE41" s="222"/>
      <c r="EZF41" s="222"/>
      <c r="EZG41" s="222"/>
      <c r="EZH41" s="222"/>
      <c r="EZI41" s="222"/>
      <c r="EZJ41" s="222"/>
      <c r="EZK41" s="222"/>
      <c r="EZL41" s="222"/>
      <c r="EZM41" s="222"/>
      <c r="EZN41" s="222"/>
      <c r="EZO41" s="222"/>
      <c r="EZP41" s="222"/>
      <c r="EZQ41" s="222"/>
      <c r="EZR41" s="222"/>
      <c r="EZS41" s="222"/>
      <c r="EZT41" s="222"/>
      <c r="EZU41" s="222"/>
      <c r="EZV41" s="222"/>
      <c r="EZW41" s="222"/>
      <c r="EZX41" s="222"/>
      <c r="EZY41" s="222"/>
      <c r="EZZ41" s="222"/>
      <c r="FAA41" s="222"/>
      <c r="FAB41" s="222"/>
      <c r="FAC41" s="222"/>
      <c r="FAD41" s="222"/>
      <c r="FAE41" s="222"/>
      <c r="FAF41" s="222"/>
      <c r="FAG41" s="222"/>
      <c r="FAH41" s="222"/>
      <c r="FAI41" s="222"/>
      <c r="FAJ41" s="222"/>
      <c r="FAK41" s="222"/>
      <c r="FAL41" s="222"/>
      <c r="FAM41" s="222"/>
      <c r="FAN41" s="222"/>
      <c r="FAO41" s="222"/>
      <c r="FAP41" s="222"/>
      <c r="FAQ41" s="222"/>
      <c r="FAR41" s="222"/>
      <c r="FAS41" s="222"/>
      <c r="FAT41" s="222"/>
      <c r="FAU41" s="222"/>
      <c r="FAV41" s="222"/>
      <c r="FAW41" s="222"/>
      <c r="FAX41" s="222"/>
      <c r="FAY41" s="222"/>
      <c r="FAZ41" s="222"/>
      <c r="FBA41" s="222"/>
      <c r="FBB41" s="222"/>
      <c r="FBC41" s="222"/>
      <c r="FBD41" s="222"/>
      <c r="FBE41" s="222"/>
      <c r="FBF41" s="222"/>
      <c r="FBG41" s="222"/>
      <c r="FBH41" s="222"/>
      <c r="FBI41" s="222"/>
      <c r="FBJ41" s="222"/>
      <c r="FBK41" s="222"/>
      <c r="FBL41" s="222"/>
      <c r="FBM41" s="222"/>
      <c r="FBN41" s="222"/>
      <c r="FBO41" s="222"/>
      <c r="FBP41" s="222"/>
      <c r="FBQ41" s="222"/>
      <c r="FBR41" s="222"/>
      <c r="FBS41" s="222"/>
      <c r="FBT41" s="222"/>
      <c r="FBU41" s="222"/>
      <c r="FBV41" s="222"/>
      <c r="FBW41" s="222"/>
      <c r="FBX41" s="222"/>
      <c r="FBY41" s="222"/>
      <c r="FBZ41" s="222"/>
      <c r="FCA41" s="222"/>
      <c r="FCB41" s="222"/>
      <c r="FCC41" s="222"/>
      <c r="FCD41" s="222"/>
      <c r="FCE41" s="222"/>
      <c r="FCF41" s="222"/>
      <c r="FCG41" s="222"/>
      <c r="FCH41" s="222"/>
      <c r="FCI41" s="222"/>
      <c r="FCJ41" s="222"/>
      <c r="FCK41" s="222"/>
      <c r="FCL41" s="222"/>
      <c r="FCM41" s="222"/>
      <c r="FCN41" s="222"/>
      <c r="FCO41" s="222"/>
      <c r="FCP41" s="222"/>
      <c r="FCQ41" s="222"/>
      <c r="FCR41" s="222"/>
      <c r="FCS41" s="222"/>
      <c r="FCT41" s="222"/>
      <c r="FCU41" s="222"/>
      <c r="FCV41" s="222"/>
      <c r="FCW41" s="222"/>
      <c r="FCX41" s="222"/>
      <c r="FCY41" s="222"/>
      <c r="FCZ41" s="222"/>
      <c r="FDA41" s="222"/>
      <c r="FDB41" s="222"/>
      <c r="FDC41" s="222"/>
      <c r="FDD41" s="222"/>
      <c r="FDE41" s="222"/>
      <c r="FDF41" s="222"/>
      <c r="FDG41" s="222"/>
      <c r="FDH41" s="222"/>
      <c r="FDI41" s="222"/>
      <c r="FDJ41" s="222"/>
      <c r="FDK41" s="222"/>
      <c r="FDL41" s="222"/>
      <c r="FDM41" s="222"/>
      <c r="FDN41" s="222"/>
      <c r="FDO41" s="222"/>
      <c r="FDP41" s="222"/>
      <c r="FDQ41" s="222"/>
      <c r="FDR41" s="222"/>
      <c r="FDS41" s="222"/>
      <c r="FDT41" s="222"/>
      <c r="FDU41" s="222"/>
      <c r="FDV41" s="222"/>
      <c r="FDW41" s="222"/>
      <c r="FDX41" s="222"/>
      <c r="FDY41" s="222"/>
      <c r="FDZ41" s="222"/>
      <c r="FEA41" s="222"/>
      <c r="FEB41" s="222"/>
      <c r="FEC41" s="222"/>
      <c r="FED41" s="222"/>
      <c r="FEE41" s="222"/>
      <c r="FEF41" s="222"/>
      <c r="FEG41" s="222"/>
      <c r="FEH41" s="222"/>
      <c r="FEI41" s="222"/>
      <c r="FEJ41" s="222"/>
      <c r="FEK41" s="222"/>
      <c r="FEL41" s="222"/>
      <c r="FEM41" s="222"/>
      <c r="FEN41" s="222"/>
      <c r="FEO41" s="222"/>
      <c r="FEP41" s="222"/>
      <c r="FEQ41" s="222"/>
      <c r="FER41" s="222"/>
      <c r="FES41" s="222"/>
      <c r="FET41" s="222"/>
      <c r="FEU41" s="222"/>
      <c r="FEV41" s="222"/>
      <c r="FEW41" s="222"/>
      <c r="FEX41" s="222"/>
      <c r="FEY41" s="222"/>
      <c r="FEZ41" s="222"/>
      <c r="FFA41" s="222"/>
      <c r="FFB41" s="222"/>
      <c r="FFC41" s="222"/>
      <c r="FFD41" s="222"/>
      <c r="FFE41" s="222"/>
      <c r="FFF41" s="222"/>
      <c r="FFG41" s="222"/>
      <c r="FFH41" s="222"/>
      <c r="FFI41" s="222"/>
      <c r="FFJ41" s="222"/>
      <c r="FFK41" s="222"/>
      <c r="FFL41" s="222"/>
      <c r="FFM41" s="222"/>
      <c r="FFN41" s="222"/>
      <c r="FFO41" s="222"/>
      <c r="FFP41" s="222"/>
      <c r="FFQ41" s="222"/>
      <c r="FFR41" s="222"/>
      <c r="FFS41" s="222"/>
      <c r="FFT41" s="222"/>
      <c r="FFU41" s="222"/>
      <c r="FFV41" s="222"/>
      <c r="FFW41" s="222"/>
      <c r="FFX41" s="222"/>
      <c r="FFY41" s="222"/>
      <c r="FFZ41" s="222"/>
      <c r="FGA41" s="222"/>
      <c r="FGB41" s="222"/>
      <c r="FGC41" s="222"/>
      <c r="FGD41" s="222"/>
      <c r="FGE41" s="222"/>
      <c r="FGF41" s="222"/>
      <c r="FGG41" s="222"/>
      <c r="FGH41" s="222"/>
      <c r="FGI41" s="222"/>
      <c r="FGJ41" s="222"/>
      <c r="FGK41" s="222"/>
      <c r="FGL41" s="222"/>
      <c r="FGM41" s="222"/>
      <c r="FGN41" s="222"/>
      <c r="FGO41" s="222"/>
      <c r="FGP41" s="222"/>
      <c r="FGQ41" s="222"/>
      <c r="FGR41" s="222"/>
      <c r="FGS41" s="222"/>
      <c r="FGT41" s="222"/>
      <c r="FGU41" s="222"/>
      <c r="FGV41" s="222"/>
      <c r="FGW41" s="222"/>
      <c r="FGX41" s="222"/>
      <c r="FGY41" s="222"/>
      <c r="FGZ41" s="222"/>
      <c r="FHA41" s="222"/>
      <c r="FHB41" s="222"/>
      <c r="FHC41" s="222"/>
      <c r="FHD41" s="222"/>
      <c r="FHE41" s="222"/>
      <c r="FHF41" s="222"/>
      <c r="FHG41" s="222"/>
      <c r="FHH41" s="222"/>
      <c r="FHI41" s="222"/>
      <c r="FHJ41" s="222"/>
      <c r="FHK41" s="222"/>
      <c r="FHL41" s="222"/>
      <c r="FHM41" s="222"/>
      <c r="FHN41" s="222"/>
      <c r="FHO41" s="222"/>
      <c r="FHP41" s="222"/>
      <c r="FHQ41" s="222"/>
      <c r="FHR41" s="222"/>
      <c r="FHS41" s="222"/>
      <c r="FHT41" s="222"/>
      <c r="FHU41" s="222"/>
      <c r="FHV41" s="222"/>
      <c r="FHW41" s="222"/>
      <c r="FHX41" s="222"/>
      <c r="FHY41" s="222"/>
      <c r="FHZ41" s="222"/>
      <c r="FIA41" s="222"/>
      <c r="FIB41" s="222"/>
      <c r="FIC41" s="222"/>
      <c r="FID41" s="222"/>
      <c r="FIE41" s="222"/>
      <c r="FIF41" s="222"/>
      <c r="FIG41" s="222"/>
      <c r="FIH41" s="222"/>
      <c r="FII41" s="222"/>
      <c r="FIJ41" s="222"/>
      <c r="FIK41" s="222"/>
      <c r="FIL41" s="222"/>
      <c r="FIM41" s="222"/>
      <c r="FIN41" s="222"/>
      <c r="FIO41" s="222"/>
      <c r="FIP41" s="222"/>
      <c r="FIQ41" s="222"/>
      <c r="FIR41" s="222"/>
      <c r="FIS41" s="222"/>
      <c r="FIT41" s="222"/>
      <c r="FIU41" s="222"/>
      <c r="FIV41" s="222"/>
      <c r="FIW41" s="222"/>
      <c r="FIX41" s="222"/>
      <c r="FIY41" s="222"/>
      <c r="FIZ41" s="222"/>
      <c r="FJA41" s="222"/>
      <c r="FJB41" s="222"/>
      <c r="FJC41" s="222"/>
      <c r="FJD41" s="222"/>
      <c r="FJE41" s="222"/>
      <c r="FJF41" s="222"/>
      <c r="FJG41" s="222"/>
      <c r="FJH41" s="222"/>
      <c r="FJI41" s="222"/>
      <c r="FJJ41" s="222"/>
      <c r="FJK41" s="222"/>
      <c r="FJL41" s="222"/>
      <c r="FJM41" s="222"/>
      <c r="FJN41" s="222"/>
      <c r="FJO41" s="222"/>
      <c r="FJP41" s="222"/>
      <c r="FJQ41" s="222"/>
      <c r="FJR41" s="222"/>
      <c r="FJS41" s="222"/>
      <c r="FJT41" s="222"/>
      <c r="FJU41" s="222"/>
      <c r="FJV41" s="222"/>
      <c r="FJW41" s="222"/>
      <c r="FJX41" s="222"/>
      <c r="FJY41" s="222"/>
      <c r="FJZ41" s="222"/>
      <c r="FKA41" s="222"/>
      <c r="FKB41" s="222"/>
      <c r="FKC41" s="222"/>
      <c r="FKD41" s="222"/>
      <c r="FKE41" s="222"/>
      <c r="FKF41" s="222"/>
      <c r="FKG41" s="222"/>
      <c r="FKH41" s="222"/>
      <c r="FKI41" s="222"/>
      <c r="FKJ41" s="222"/>
      <c r="FKK41" s="222"/>
      <c r="FKL41" s="222"/>
      <c r="FKM41" s="222"/>
      <c r="FKN41" s="222"/>
      <c r="FKO41" s="222"/>
      <c r="FKP41" s="222"/>
      <c r="FKQ41" s="222"/>
      <c r="FKR41" s="222"/>
      <c r="FKS41" s="222"/>
      <c r="FKT41" s="222"/>
      <c r="FKU41" s="222"/>
      <c r="FKV41" s="222"/>
      <c r="FKW41" s="222"/>
      <c r="FKX41" s="222"/>
      <c r="FKY41" s="222"/>
      <c r="FKZ41" s="222"/>
      <c r="FLA41" s="222"/>
      <c r="FLB41" s="222"/>
      <c r="FLC41" s="222"/>
      <c r="FLD41" s="222"/>
      <c r="FLE41" s="222"/>
      <c r="FLF41" s="222"/>
      <c r="FLG41" s="222"/>
      <c r="FLH41" s="222"/>
      <c r="FLI41" s="222"/>
      <c r="FLJ41" s="222"/>
      <c r="FLK41" s="222"/>
      <c r="FLL41" s="222"/>
      <c r="FLM41" s="222"/>
      <c r="FLN41" s="222"/>
      <c r="FLO41" s="222"/>
      <c r="FLP41" s="222"/>
      <c r="FLQ41" s="222"/>
      <c r="FLR41" s="222"/>
      <c r="FLS41" s="222"/>
      <c r="FLT41" s="222"/>
      <c r="FLU41" s="222"/>
      <c r="FLV41" s="222"/>
      <c r="FLW41" s="222"/>
      <c r="FLX41" s="222"/>
      <c r="FLY41" s="222"/>
      <c r="FLZ41" s="222"/>
      <c r="FMA41" s="222"/>
      <c r="FMB41" s="222"/>
      <c r="FMC41" s="222"/>
      <c r="FMD41" s="222"/>
      <c r="FME41" s="222"/>
      <c r="FMF41" s="222"/>
      <c r="FMG41" s="222"/>
      <c r="FMH41" s="222"/>
      <c r="FMI41" s="222"/>
      <c r="FMJ41" s="222"/>
      <c r="FMK41" s="222"/>
      <c r="FML41" s="222"/>
      <c r="FMM41" s="222"/>
      <c r="FMN41" s="222"/>
      <c r="FMO41" s="222"/>
      <c r="FMP41" s="222"/>
      <c r="FMQ41" s="222"/>
      <c r="FMR41" s="222"/>
      <c r="FMS41" s="222"/>
      <c r="FMT41" s="222"/>
      <c r="FMU41" s="222"/>
      <c r="FMV41" s="222"/>
      <c r="FMW41" s="222"/>
      <c r="FMX41" s="222"/>
      <c r="FMY41" s="222"/>
      <c r="FMZ41" s="222"/>
      <c r="FNA41" s="222"/>
      <c r="FNB41" s="222"/>
      <c r="FNC41" s="222"/>
      <c r="FND41" s="222"/>
      <c r="FNE41" s="222"/>
      <c r="FNF41" s="222"/>
      <c r="FNG41" s="222"/>
      <c r="FNH41" s="222"/>
      <c r="FNI41" s="222"/>
      <c r="FNJ41" s="222"/>
      <c r="FNK41" s="222"/>
      <c r="FNL41" s="222"/>
      <c r="FNM41" s="222"/>
      <c r="FNN41" s="222"/>
      <c r="FNO41" s="222"/>
      <c r="FNP41" s="222"/>
      <c r="FNQ41" s="222"/>
      <c r="FNR41" s="222"/>
      <c r="FNS41" s="222"/>
      <c r="FNT41" s="222"/>
      <c r="FNU41" s="222"/>
      <c r="FNV41" s="222"/>
      <c r="FNW41" s="222"/>
      <c r="FNX41" s="222"/>
      <c r="FNY41" s="222"/>
      <c r="FNZ41" s="222"/>
      <c r="FOA41" s="222"/>
      <c r="FOB41" s="222"/>
      <c r="FOC41" s="222"/>
      <c r="FOD41" s="222"/>
      <c r="FOE41" s="222"/>
      <c r="FOF41" s="222"/>
      <c r="FOG41" s="222"/>
      <c r="FOH41" s="222"/>
      <c r="FOI41" s="222"/>
      <c r="FOJ41" s="222"/>
      <c r="FOK41" s="222"/>
      <c r="FOL41" s="222"/>
      <c r="FOM41" s="222"/>
      <c r="FON41" s="222"/>
      <c r="FOO41" s="222"/>
      <c r="FOP41" s="222"/>
      <c r="FOQ41" s="222"/>
      <c r="FOR41" s="222"/>
      <c r="FOS41" s="222"/>
      <c r="FOT41" s="222"/>
      <c r="FOU41" s="222"/>
      <c r="FOV41" s="222"/>
      <c r="FOW41" s="222"/>
      <c r="FOX41" s="222"/>
      <c r="FOY41" s="222"/>
      <c r="FOZ41" s="222"/>
      <c r="FPA41" s="222"/>
      <c r="FPB41" s="222"/>
      <c r="FPC41" s="222"/>
      <c r="FPD41" s="222"/>
      <c r="FPE41" s="222"/>
      <c r="FPF41" s="222"/>
      <c r="FPG41" s="222"/>
      <c r="FPH41" s="222"/>
      <c r="FPI41" s="222"/>
      <c r="FPJ41" s="222"/>
      <c r="FPK41" s="222"/>
      <c r="FPL41" s="222"/>
      <c r="FPM41" s="222"/>
      <c r="FPN41" s="222"/>
      <c r="FPO41" s="222"/>
      <c r="FPP41" s="222"/>
      <c r="FPQ41" s="222"/>
      <c r="FPR41" s="222"/>
      <c r="FPS41" s="222"/>
      <c r="FPT41" s="222"/>
      <c r="FPU41" s="222"/>
      <c r="FPV41" s="222"/>
      <c r="FPW41" s="222"/>
      <c r="FPX41" s="222"/>
      <c r="FPY41" s="222"/>
      <c r="FPZ41" s="222"/>
      <c r="FQA41" s="222"/>
      <c r="FQB41" s="222"/>
      <c r="FQC41" s="222"/>
      <c r="FQD41" s="222"/>
      <c r="FQE41" s="222"/>
      <c r="FQF41" s="222"/>
      <c r="FQG41" s="222"/>
      <c r="FQH41" s="222"/>
      <c r="FQI41" s="222"/>
      <c r="FQJ41" s="222"/>
      <c r="FQK41" s="222"/>
      <c r="FQL41" s="222"/>
      <c r="FQM41" s="222"/>
      <c r="FQN41" s="222"/>
      <c r="FQO41" s="222"/>
      <c r="FQP41" s="222"/>
      <c r="FQQ41" s="222"/>
      <c r="FQR41" s="222"/>
      <c r="FQS41" s="222"/>
      <c r="FQT41" s="222"/>
      <c r="FQU41" s="222"/>
      <c r="FQV41" s="222"/>
      <c r="FQW41" s="222"/>
      <c r="FQX41" s="222"/>
      <c r="FQY41" s="222"/>
      <c r="FQZ41" s="222"/>
      <c r="FRA41" s="222"/>
      <c r="FRB41" s="222"/>
      <c r="FRC41" s="222"/>
      <c r="FRD41" s="222"/>
      <c r="FRE41" s="222"/>
      <c r="FRF41" s="222"/>
      <c r="FRG41" s="222"/>
      <c r="FRH41" s="222"/>
      <c r="FRI41" s="222"/>
      <c r="FRJ41" s="222"/>
      <c r="FRK41" s="222"/>
      <c r="FRL41" s="222"/>
      <c r="FRM41" s="222"/>
      <c r="FRN41" s="222"/>
      <c r="FRO41" s="222"/>
      <c r="FRP41" s="222"/>
      <c r="FRQ41" s="222"/>
      <c r="FRR41" s="222"/>
      <c r="FRS41" s="222"/>
      <c r="FRT41" s="222"/>
      <c r="FRU41" s="222"/>
      <c r="FRV41" s="222"/>
      <c r="FRW41" s="222"/>
      <c r="FRX41" s="222"/>
      <c r="FRY41" s="222"/>
      <c r="FRZ41" s="222"/>
      <c r="FSA41" s="222"/>
      <c r="FSB41" s="222"/>
      <c r="FSC41" s="222"/>
      <c r="FSD41" s="222"/>
      <c r="FSE41" s="222"/>
      <c r="FSF41" s="222"/>
      <c r="FSG41" s="222"/>
      <c r="FSH41" s="222"/>
      <c r="FSI41" s="222"/>
      <c r="FSJ41" s="222"/>
      <c r="FSK41" s="222"/>
      <c r="FSL41" s="222"/>
      <c r="FSM41" s="222"/>
      <c r="FSN41" s="222"/>
      <c r="FSO41" s="222"/>
      <c r="FSP41" s="222"/>
      <c r="FSQ41" s="222"/>
      <c r="FSR41" s="222"/>
      <c r="FSS41" s="222"/>
      <c r="FST41" s="222"/>
      <c r="FSU41" s="222"/>
      <c r="FSV41" s="222"/>
      <c r="FSW41" s="222"/>
      <c r="FSX41" s="222"/>
      <c r="FSY41" s="222"/>
      <c r="FSZ41" s="222"/>
      <c r="FTA41" s="222"/>
      <c r="FTB41" s="222"/>
      <c r="FTC41" s="222"/>
      <c r="FTD41" s="222"/>
      <c r="FTE41" s="222"/>
      <c r="FTF41" s="222"/>
      <c r="FTG41" s="222"/>
      <c r="FTH41" s="222"/>
      <c r="FTI41" s="222"/>
      <c r="FTJ41" s="222"/>
      <c r="FTK41" s="222"/>
      <c r="FTL41" s="222"/>
      <c r="FTM41" s="222"/>
      <c r="FTN41" s="222"/>
      <c r="FTO41" s="222"/>
      <c r="FTP41" s="222"/>
      <c r="FTQ41" s="222"/>
      <c r="FTR41" s="222"/>
      <c r="FTS41" s="222"/>
      <c r="FTT41" s="222"/>
      <c r="FTU41" s="222"/>
      <c r="FTV41" s="222"/>
      <c r="FTW41" s="222"/>
      <c r="FTX41" s="222"/>
      <c r="FTY41" s="222"/>
      <c r="FTZ41" s="222"/>
      <c r="FUA41" s="222"/>
      <c r="FUB41" s="222"/>
      <c r="FUC41" s="222"/>
      <c r="FUD41" s="222"/>
      <c r="FUE41" s="222"/>
      <c r="FUF41" s="222"/>
      <c r="FUG41" s="222"/>
      <c r="FUH41" s="222"/>
      <c r="FUI41" s="222"/>
      <c r="FUJ41" s="222"/>
      <c r="FUK41" s="222"/>
      <c r="FUL41" s="222"/>
      <c r="FUM41" s="222"/>
      <c r="FUN41" s="222"/>
      <c r="FUO41" s="222"/>
      <c r="FUP41" s="222"/>
      <c r="FUQ41" s="222"/>
      <c r="FUR41" s="222"/>
      <c r="FUS41" s="222"/>
      <c r="FUT41" s="222"/>
      <c r="FUU41" s="222"/>
      <c r="FUV41" s="222"/>
      <c r="FUW41" s="222"/>
      <c r="FUX41" s="222"/>
      <c r="FUY41" s="222"/>
      <c r="FUZ41" s="222"/>
      <c r="FVA41" s="222"/>
      <c r="FVB41" s="222"/>
      <c r="FVC41" s="222"/>
      <c r="FVD41" s="222"/>
      <c r="FVE41" s="222"/>
      <c r="FVF41" s="222"/>
      <c r="FVG41" s="222"/>
      <c r="FVH41" s="222"/>
      <c r="FVI41" s="222"/>
      <c r="FVJ41" s="222"/>
      <c r="FVK41" s="222"/>
      <c r="FVL41" s="222"/>
      <c r="FVM41" s="222"/>
      <c r="FVN41" s="222"/>
      <c r="FVO41" s="222"/>
      <c r="FVP41" s="222"/>
      <c r="FVQ41" s="222"/>
      <c r="FVR41" s="222"/>
      <c r="FVS41" s="222"/>
      <c r="FVT41" s="222"/>
      <c r="FVU41" s="222"/>
      <c r="FVV41" s="222"/>
      <c r="FVW41" s="222"/>
      <c r="FVX41" s="222"/>
      <c r="FVY41" s="222"/>
      <c r="FVZ41" s="222"/>
      <c r="FWA41" s="222"/>
      <c r="FWB41" s="222"/>
      <c r="FWC41" s="222"/>
      <c r="FWD41" s="222"/>
      <c r="FWE41" s="222"/>
      <c r="FWF41" s="222"/>
      <c r="FWG41" s="222"/>
      <c r="FWH41" s="222"/>
      <c r="FWI41" s="222"/>
      <c r="FWJ41" s="222"/>
      <c r="FWK41" s="222"/>
      <c r="FWL41" s="222"/>
      <c r="FWM41" s="222"/>
      <c r="FWN41" s="222"/>
      <c r="FWO41" s="222"/>
      <c r="FWP41" s="222"/>
      <c r="FWQ41" s="222"/>
      <c r="FWR41" s="222"/>
      <c r="FWS41" s="222"/>
      <c r="FWT41" s="222"/>
      <c r="FWU41" s="222"/>
      <c r="FWV41" s="222"/>
      <c r="FWW41" s="222"/>
      <c r="FWX41" s="222"/>
      <c r="FWY41" s="222"/>
      <c r="FWZ41" s="222"/>
      <c r="FXA41" s="222"/>
      <c r="FXB41" s="222"/>
      <c r="FXC41" s="222"/>
      <c r="FXD41" s="222"/>
      <c r="FXE41" s="222"/>
      <c r="FXF41" s="222"/>
      <c r="FXG41" s="222"/>
      <c r="FXH41" s="222"/>
      <c r="FXI41" s="222"/>
      <c r="FXJ41" s="222"/>
      <c r="FXK41" s="222"/>
      <c r="FXL41" s="222"/>
      <c r="FXM41" s="222"/>
      <c r="FXN41" s="222"/>
      <c r="FXO41" s="222"/>
      <c r="FXP41" s="222"/>
      <c r="FXQ41" s="222"/>
      <c r="FXR41" s="222"/>
      <c r="FXS41" s="222"/>
      <c r="FXT41" s="222"/>
      <c r="FXU41" s="222"/>
      <c r="FXV41" s="222"/>
      <c r="FXW41" s="222"/>
      <c r="FXX41" s="222"/>
      <c r="FXY41" s="222"/>
      <c r="FXZ41" s="222"/>
      <c r="FYA41" s="222"/>
      <c r="FYB41" s="222"/>
      <c r="FYC41" s="222"/>
      <c r="FYD41" s="222"/>
      <c r="FYE41" s="222"/>
      <c r="FYF41" s="222"/>
      <c r="FYG41" s="222"/>
      <c r="FYH41" s="222"/>
      <c r="FYI41" s="222"/>
      <c r="FYJ41" s="222"/>
      <c r="FYK41" s="222"/>
      <c r="FYL41" s="222"/>
      <c r="FYM41" s="222"/>
      <c r="FYN41" s="222"/>
      <c r="FYO41" s="222"/>
      <c r="FYP41" s="222"/>
      <c r="FYQ41" s="222"/>
      <c r="FYR41" s="222"/>
      <c r="FYS41" s="222"/>
      <c r="FYT41" s="222"/>
      <c r="FYU41" s="222"/>
      <c r="FYV41" s="222"/>
      <c r="FYW41" s="222"/>
      <c r="FYX41" s="222"/>
      <c r="FYY41" s="222"/>
      <c r="FYZ41" s="222"/>
      <c r="FZA41" s="222"/>
      <c r="FZB41" s="222"/>
      <c r="FZC41" s="222"/>
      <c r="FZD41" s="222"/>
      <c r="FZE41" s="222"/>
      <c r="FZF41" s="222"/>
      <c r="FZG41" s="222"/>
      <c r="FZH41" s="222"/>
      <c r="FZI41" s="222"/>
      <c r="FZJ41" s="222"/>
      <c r="FZK41" s="222"/>
      <c r="FZL41" s="222"/>
      <c r="FZM41" s="222"/>
      <c r="FZN41" s="222"/>
      <c r="FZO41" s="222"/>
      <c r="FZP41" s="222"/>
      <c r="FZQ41" s="222"/>
      <c r="FZR41" s="222"/>
      <c r="FZS41" s="222"/>
      <c r="FZT41" s="222"/>
      <c r="FZU41" s="222"/>
      <c r="FZV41" s="222"/>
      <c r="FZW41" s="222"/>
      <c r="FZX41" s="222"/>
      <c r="FZY41" s="222"/>
      <c r="FZZ41" s="222"/>
      <c r="GAA41" s="222"/>
      <c r="GAB41" s="222"/>
      <c r="GAC41" s="222"/>
      <c r="GAD41" s="222"/>
      <c r="GAE41" s="222"/>
      <c r="GAF41" s="222"/>
      <c r="GAG41" s="222"/>
      <c r="GAH41" s="222"/>
      <c r="GAI41" s="222"/>
      <c r="GAJ41" s="222"/>
      <c r="GAK41" s="222"/>
      <c r="GAL41" s="222"/>
      <c r="GAM41" s="222"/>
      <c r="GAN41" s="222"/>
      <c r="GAO41" s="222"/>
      <c r="GAP41" s="222"/>
      <c r="GAQ41" s="222"/>
      <c r="GAR41" s="222"/>
      <c r="GAS41" s="222"/>
      <c r="GAT41" s="222"/>
      <c r="GAU41" s="222"/>
      <c r="GAV41" s="222"/>
      <c r="GAW41" s="222"/>
      <c r="GAX41" s="222"/>
      <c r="GAY41" s="222"/>
      <c r="GAZ41" s="222"/>
      <c r="GBA41" s="222"/>
      <c r="GBB41" s="222"/>
      <c r="GBC41" s="222"/>
      <c r="GBD41" s="222"/>
      <c r="GBE41" s="222"/>
      <c r="GBF41" s="222"/>
      <c r="GBG41" s="222"/>
      <c r="GBH41" s="222"/>
      <c r="GBI41" s="222"/>
      <c r="GBJ41" s="222"/>
      <c r="GBK41" s="222"/>
      <c r="GBL41" s="222"/>
      <c r="GBM41" s="222"/>
      <c r="GBN41" s="222"/>
      <c r="GBO41" s="222"/>
      <c r="GBP41" s="222"/>
      <c r="GBQ41" s="222"/>
      <c r="GBR41" s="222"/>
      <c r="GBS41" s="222"/>
      <c r="GBT41" s="222"/>
      <c r="GBU41" s="222"/>
      <c r="GBV41" s="222"/>
      <c r="GBW41" s="222"/>
      <c r="GBX41" s="222"/>
      <c r="GBY41" s="222"/>
      <c r="GBZ41" s="222"/>
      <c r="GCA41" s="222"/>
      <c r="GCB41" s="222"/>
      <c r="GCC41" s="222"/>
      <c r="GCD41" s="222"/>
      <c r="GCE41" s="222"/>
      <c r="GCF41" s="222"/>
      <c r="GCG41" s="222"/>
      <c r="GCH41" s="222"/>
      <c r="GCI41" s="222"/>
      <c r="GCJ41" s="222"/>
      <c r="GCK41" s="222"/>
      <c r="GCL41" s="222"/>
      <c r="GCM41" s="222"/>
      <c r="GCN41" s="222"/>
      <c r="GCO41" s="222"/>
      <c r="GCP41" s="222"/>
      <c r="GCQ41" s="222"/>
      <c r="GCR41" s="222"/>
      <c r="GCS41" s="222"/>
      <c r="GCT41" s="222"/>
      <c r="GCU41" s="222"/>
      <c r="GCV41" s="222"/>
      <c r="GCW41" s="222"/>
      <c r="GCX41" s="222"/>
      <c r="GCY41" s="222"/>
      <c r="GCZ41" s="222"/>
      <c r="GDA41" s="222"/>
      <c r="GDB41" s="222"/>
      <c r="GDC41" s="222"/>
      <c r="GDD41" s="222"/>
      <c r="GDE41" s="222"/>
      <c r="GDF41" s="222"/>
      <c r="GDG41" s="222"/>
      <c r="GDH41" s="222"/>
      <c r="GDI41" s="222"/>
      <c r="GDJ41" s="222"/>
      <c r="GDK41" s="222"/>
      <c r="GDL41" s="222"/>
      <c r="GDM41" s="222"/>
      <c r="GDN41" s="222"/>
      <c r="GDO41" s="222"/>
      <c r="GDP41" s="222"/>
      <c r="GDQ41" s="222"/>
      <c r="GDR41" s="222"/>
      <c r="GDS41" s="222"/>
      <c r="GDT41" s="222"/>
      <c r="GDU41" s="222"/>
      <c r="GDV41" s="222"/>
      <c r="GDW41" s="222"/>
      <c r="GDX41" s="222"/>
      <c r="GDY41" s="222"/>
      <c r="GDZ41" s="222"/>
      <c r="GEA41" s="222"/>
      <c r="GEB41" s="222"/>
      <c r="GEC41" s="222"/>
      <c r="GED41" s="222"/>
      <c r="GEE41" s="222"/>
      <c r="GEF41" s="222"/>
      <c r="GEG41" s="222"/>
      <c r="GEH41" s="222"/>
      <c r="GEI41" s="222"/>
      <c r="GEJ41" s="222"/>
      <c r="GEK41" s="222"/>
      <c r="GEL41" s="222"/>
      <c r="GEM41" s="222"/>
      <c r="GEN41" s="222"/>
      <c r="GEO41" s="222"/>
      <c r="GEP41" s="222"/>
      <c r="GEQ41" s="222"/>
      <c r="GER41" s="222"/>
      <c r="GES41" s="222"/>
      <c r="GET41" s="222"/>
      <c r="GEU41" s="222"/>
      <c r="GEV41" s="222"/>
      <c r="GEW41" s="222"/>
      <c r="GEX41" s="222"/>
      <c r="GEY41" s="222"/>
      <c r="GEZ41" s="222"/>
      <c r="GFA41" s="222"/>
      <c r="GFB41" s="222"/>
      <c r="GFC41" s="222"/>
      <c r="GFD41" s="222"/>
      <c r="GFE41" s="222"/>
      <c r="GFF41" s="222"/>
      <c r="GFG41" s="222"/>
      <c r="GFH41" s="222"/>
      <c r="GFI41" s="222"/>
      <c r="GFJ41" s="222"/>
      <c r="GFK41" s="222"/>
      <c r="GFL41" s="222"/>
      <c r="GFM41" s="222"/>
      <c r="GFN41" s="222"/>
      <c r="GFO41" s="222"/>
      <c r="GFP41" s="222"/>
      <c r="GFQ41" s="222"/>
      <c r="GFR41" s="222"/>
      <c r="GFS41" s="222"/>
      <c r="GFT41" s="222"/>
      <c r="GFU41" s="222"/>
      <c r="GFV41" s="222"/>
      <c r="GFW41" s="222"/>
      <c r="GFX41" s="222"/>
      <c r="GFY41" s="222"/>
      <c r="GFZ41" s="222"/>
      <c r="GGA41" s="222"/>
      <c r="GGB41" s="222"/>
      <c r="GGC41" s="222"/>
      <c r="GGD41" s="222"/>
      <c r="GGE41" s="222"/>
      <c r="GGF41" s="222"/>
      <c r="GGG41" s="222"/>
      <c r="GGH41" s="222"/>
      <c r="GGI41" s="222"/>
      <c r="GGJ41" s="222"/>
      <c r="GGK41" s="222"/>
      <c r="GGL41" s="222"/>
      <c r="GGM41" s="222"/>
      <c r="GGN41" s="222"/>
      <c r="GGO41" s="222"/>
      <c r="GGP41" s="222"/>
      <c r="GGQ41" s="222"/>
      <c r="GGR41" s="222"/>
      <c r="GGS41" s="222"/>
      <c r="GGT41" s="222"/>
      <c r="GGU41" s="222"/>
      <c r="GGV41" s="222"/>
      <c r="GGW41" s="222"/>
      <c r="GGX41" s="222"/>
      <c r="GGY41" s="222"/>
      <c r="GGZ41" s="222"/>
      <c r="GHA41" s="222"/>
      <c r="GHB41" s="222"/>
      <c r="GHC41" s="222"/>
      <c r="GHD41" s="222"/>
      <c r="GHE41" s="222"/>
      <c r="GHF41" s="222"/>
      <c r="GHG41" s="222"/>
      <c r="GHH41" s="222"/>
      <c r="GHI41" s="222"/>
      <c r="GHJ41" s="222"/>
      <c r="GHK41" s="222"/>
      <c r="GHL41" s="222"/>
      <c r="GHM41" s="222"/>
      <c r="GHN41" s="222"/>
      <c r="GHO41" s="222"/>
      <c r="GHP41" s="222"/>
      <c r="GHQ41" s="222"/>
      <c r="GHR41" s="222"/>
      <c r="GHS41" s="222"/>
      <c r="GHT41" s="222"/>
      <c r="GHU41" s="222"/>
      <c r="GHV41" s="222"/>
      <c r="GHW41" s="222"/>
      <c r="GHX41" s="222"/>
      <c r="GHY41" s="222"/>
      <c r="GHZ41" s="222"/>
      <c r="GIA41" s="222"/>
      <c r="GIB41" s="222"/>
      <c r="GIC41" s="222"/>
      <c r="GID41" s="222"/>
      <c r="GIE41" s="222"/>
      <c r="GIF41" s="222"/>
      <c r="GIG41" s="222"/>
      <c r="GIH41" s="222"/>
      <c r="GII41" s="222"/>
      <c r="GIJ41" s="222"/>
      <c r="GIK41" s="222"/>
      <c r="GIL41" s="222"/>
      <c r="GIM41" s="222"/>
      <c r="GIN41" s="222"/>
      <c r="GIO41" s="222"/>
      <c r="GIP41" s="222"/>
      <c r="GIQ41" s="222"/>
      <c r="GIR41" s="222"/>
      <c r="GIS41" s="222"/>
      <c r="GIT41" s="222"/>
      <c r="GIU41" s="222"/>
      <c r="GIV41" s="222"/>
      <c r="GIW41" s="222"/>
      <c r="GIX41" s="222"/>
      <c r="GIY41" s="222"/>
      <c r="GIZ41" s="222"/>
      <c r="GJA41" s="222"/>
      <c r="GJB41" s="222"/>
      <c r="GJC41" s="222"/>
      <c r="GJD41" s="222"/>
      <c r="GJE41" s="222"/>
      <c r="GJF41" s="222"/>
      <c r="GJG41" s="222"/>
      <c r="GJH41" s="222"/>
      <c r="GJI41" s="222"/>
      <c r="GJJ41" s="222"/>
      <c r="GJK41" s="222"/>
      <c r="GJL41" s="222"/>
      <c r="GJM41" s="222"/>
      <c r="GJN41" s="222"/>
      <c r="GJO41" s="222"/>
      <c r="GJP41" s="222"/>
      <c r="GJQ41" s="222"/>
      <c r="GJR41" s="222"/>
      <c r="GJS41" s="222"/>
      <c r="GJT41" s="222"/>
      <c r="GJU41" s="222"/>
      <c r="GJV41" s="222"/>
      <c r="GJW41" s="222"/>
      <c r="GJX41" s="222"/>
      <c r="GJY41" s="222"/>
      <c r="GJZ41" s="222"/>
      <c r="GKA41" s="222"/>
      <c r="GKB41" s="222"/>
      <c r="GKC41" s="222"/>
      <c r="GKD41" s="222"/>
      <c r="GKE41" s="222"/>
      <c r="GKF41" s="222"/>
      <c r="GKG41" s="222"/>
      <c r="GKH41" s="222"/>
      <c r="GKI41" s="222"/>
      <c r="GKJ41" s="222"/>
      <c r="GKK41" s="222"/>
      <c r="GKL41" s="222"/>
      <c r="GKM41" s="222"/>
      <c r="GKN41" s="222"/>
      <c r="GKO41" s="222"/>
      <c r="GKP41" s="222"/>
      <c r="GKQ41" s="222"/>
      <c r="GKR41" s="222"/>
      <c r="GKS41" s="222"/>
      <c r="GKT41" s="222"/>
      <c r="GKU41" s="222"/>
      <c r="GKV41" s="222"/>
      <c r="GKW41" s="222"/>
      <c r="GKX41" s="222"/>
      <c r="GKY41" s="222"/>
      <c r="GKZ41" s="222"/>
      <c r="GLA41" s="222"/>
      <c r="GLB41" s="222"/>
      <c r="GLC41" s="222"/>
      <c r="GLD41" s="222"/>
      <c r="GLE41" s="222"/>
      <c r="GLF41" s="222"/>
      <c r="GLG41" s="222"/>
      <c r="GLH41" s="222"/>
      <c r="GLI41" s="222"/>
      <c r="GLJ41" s="222"/>
      <c r="GLK41" s="222"/>
      <c r="GLL41" s="222"/>
      <c r="GLM41" s="222"/>
      <c r="GLN41" s="222"/>
      <c r="GLO41" s="222"/>
      <c r="GLP41" s="222"/>
      <c r="GLQ41" s="222"/>
      <c r="GLR41" s="222"/>
      <c r="GLS41" s="222"/>
      <c r="GLT41" s="222"/>
      <c r="GLU41" s="222"/>
      <c r="GLV41" s="222"/>
      <c r="GLW41" s="222"/>
      <c r="GLX41" s="222"/>
      <c r="GLY41" s="222"/>
      <c r="GLZ41" s="222"/>
      <c r="GMA41" s="222"/>
      <c r="GMB41" s="222"/>
      <c r="GMC41" s="222"/>
      <c r="GMD41" s="222"/>
      <c r="GME41" s="222"/>
      <c r="GMF41" s="222"/>
      <c r="GMG41" s="222"/>
      <c r="GMH41" s="222"/>
      <c r="GMI41" s="222"/>
      <c r="GMJ41" s="222"/>
      <c r="GMK41" s="222"/>
      <c r="GML41" s="222"/>
      <c r="GMM41" s="222"/>
      <c r="GMN41" s="222"/>
      <c r="GMO41" s="222"/>
      <c r="GMP41" s="222"/>
      <c r="GMQ41" s="222"/>
      <c r="GMR41" s="222"/>
      <c r="GMS41" s="222"/>
      <c r="GMT41" s="222"/>
      <c r="GMU41" s="222"/>
      <c r="GMV41" s="222"/>
      <c r="GMW41" s="222"/>
      <c r="GMX41" s="222"/>
      <c r="GMY41" s="222"/>
      <c r="GMZ41" s="222"/>
      <c r="GNA41" s="222"/>
      <c r="GNB41" s="222"/>
      <c r="GNC41" s="222"/>
      <c r="GND41" s="222"/>
      <c r="GNE41" s="222"/>
      <c r="GNF41" s="222"/>
      <c r="GNG41" s="222"/>
      <c r="GNH41" s="222"/>
      <c r="GNI41" s="222"/>
      <c r="GNJ41" s="222"/>
      <c r="GNK41" s="222"/>
      <c r="GNL41" s="222"/>
      <c r="GNM41" s="222"/>
      <c r="GNN41" s="222"/>
      <c r="GNO41" s="222"/>
      <c r="GNP41" s="222"/>
      <c r="GNQ41" s="222"/>
      <c r="GNR41" s="222"/>
      <c r="GNS41" s="222"/>
      <c r="GNT41" s="222"/>
      <c r="GNU41" s="222"/>
      <c r="GNV41" s="222"/>
      <c r="GNW41" s="222"/>
      <c r="GNX41" s="222"/>
      <c r="GNY41" s="222"/>
      <c r="GNZ41" s="222"/>
      <c r="GOA41" s="222"/>
      <c r="GOB41" s="222"/>
      <c r="GOC41" s="222"/>
      <c r="GOD41" s="222"/>
      <c r="GOE41" s="222"/>
      <c r="GOF41" s="222"/>
      <c r="GOG41" s="222"/>
      <c r="GOH41" s="222"/>
      <c r="GOI41" s="222"/>
      <c r="GOJ41" s="222"/>
      <c r="GOK41" s="222"/>
      <c r="GOL41" s="222"/>
      <c r="GOM41" s="222"/>
      <c r="GON41" s="222"/>
      <c r="GOO41" s="222"/>
      <c r="GOP41" s="222"/>
      <c r="GOQ41" s="222"/>
      <c r="GOR41" s="222"/>
      <c r="GOS41" s="222"/>
      <c r="GOT41" s="222"/>
      <c r="GOU41" s="222"/>
      <c r="GOV41" s="222"/>
      <c r="GOW41" s="222"/>
      <c r="GOX41" s="222"/>
      <c r="GOY41" s="222"/>
      <c r="GOZ41" s="222"/>
      <c r="GPA41" s="222"/>
      <c r="GPB41" s="222"/>
      <c r="GPC41" s="222"/>
      <c r="GPD41" s="222"/>
      <c r="GPE41" s="222"/>
      <c r="GPF41" s="222"/>
      <c r="GPG41" s="222"/>
      <c r="GPH41" s="222"/>
      <c r="GPI41" s="222"/>
      <c r="GPJ41" s="222"/>
      <c r="GPK41" s="222"/>
      <c r="GPL41" s="222"/>
      <c r="GPM41" s="222"/>
      <c r="GPN41" s="222"/>
      <c r="GPO41" s="222"/>
      <c r="GPP41" s="222"/>
      <c r="GPQ41" s="222"/>
      <c r="GPR41" s="222"/>
      <c r="GPS41" s="222"/>
      <c r="GPT41" s="222"/>
      <c r="GPU41" s="222"/>
      <c r="GPV41" s="222"/>
      <c r="GPW41" s="222"/>
      <c r="GPX41" s="222"/>
      <c r="GPY41" s="222"/>
      <c r="GPZ41" s="222"/>
      <c r="GQA41" s="222"/>
      <c r="GQB41" s="222"/>
      <c r="GQC41" s="222"/>
      <c r="GQD41" s="222"/>
      <c r="GQE41" s="222"/>
      <c r="GQF41" s="222"/>
      <c r="GQG41" s="222"/>
      <c r="GQH41" s="222"/>
      <c r="GQI41" s="222"/>
      <c r="GQJ41" s="222"/>
      <c r="GQK41" s="222"/>
      <c r="GQL41" s="222"/>
      <c r="GQM41" s="222"/>
      <c r="GQN41" s="222"/>
      <c r="GQO41" s="222"/>
      <c r="GQP41" s="222"/>
      <c r="GQQ41" s="222"/>
      <c r="GQR41" s="222"/>
      <c r="GQS41" s="222"/>
      <c r="GQT41" s="222"/>
      <c r="GQU41" s="222"/>
      <c r="GQV41" s="222"/>
      <c r="GQW41" s="222"/>
      <c r="GQX41" s="222"/>
      <c r="GQY41" s="222"/>
      <c r="GQZ41" s="222"/>
      <c r="GRA41" s="222"/>
      <c r="GRB41" s="222"/>
      <c r="GRC41" s="222"/>
      <c r="GRD41" s="222"/>
      <c r="GRE41" s="222"/>
      <c r="GRF41" s="222"/>
      <c r="GRG41" s="222"/>
      <c r="GRH41" s="222"/>
      <c r="GRI41" s="222"/>
      <c r="GRJ41" s="222"/>
      <c r="GRK41" s="222"/>
      <c r="GRL41" s="222"/>
      <c r="GRM41" s="222"/>
      <c r="GRN41" s="222"/>
      <c r="GRO41" s="222"/>
      <c r="GRP41" s="222"/>
      <c r="GRQ41" s="222"/>
      <c r="GRR41" s="222"/>
      <c r="GRS41" s="222"/>
      <c r="GRT41" s="222"/>
      <c r="GRU41" s="222"/>
      <c r="GRV41" s="222"/>
      <c r="GRW41" s="222"/>
      <c r="GRX41" s="222"/>
      <c r="GRY41" s="222"/>
      <c r="GRZ41" s="222"/>
      <c r="GSA41" s="222"/>
      <c r="GSB41" s="222"/>
      <c r="GSC41" s="222"/>
      <c r="GSD41" s="222"/>
      <c r="GSE41" s="222"/>
      <c r="GSF41" s="222"/>
      <c r="GSG41" s="222"/>
      <c r="GSH41" s="222"/>
      <c r="GSI41" s="222"/>
      <c r="GSJ41" s="222"/>
      <c r="GSK41" s="222"/>
      <c r="GSL41" s="222"/>
      <c r="GSM41" s="222"/>
      <c r="GSN41" s="222"/>
      <c r="GSO41" s="222"/>
      <c r="GSP41" s="222"/>
      <c r="GSQ41" s="222"/>
      <c r="GSR41" s="222"/>
      <c r="GSS41" s="222"/>
      <c r="GST41" s="222"/>
      <c r="GSU41" s="222"/>
      <c r="GSV41" s="222"/>
      <c r="GSW41" s="222"/>
      <c r="GSX41" s="222"/>
      <c r="GSY41" s="222"/>
      <c r="GSZ41" s="222"/>
      <c r="GTA41" s="222"/>
      <c r="GTB41" s="222"/>
      <c r="GTC41" s="222"/>
      <c r="GTD41" s="222"/>
      <c r="GTE41" s="222"/>
      <c r="GTF41" s="222"/>
      <c r="GTG41" s="222"/>
      <c r="GTH41" s="222"/>
      <c r="GTI41" s="222"/>
      <c r="GTJ41" s="222"/>
      <c r="GTK41" s="222"/>
      <c r="GTL41" s="222"/>
      <c r="GTM41" s="222"/>
      <c r="GTN41" s="222"/>
      <c r="GTO41" s="222"/>
      <c r="GTP41" s="222"/>
      <c r="GTQ41" s="222"/>
      <c r="GTR41" s="222"/>
      <c r="GTS41" s="222"/>
      <c r="GTT41" s="222"/>
      <c r="GTU41" s="222"/>
      <c r="GTV41" s="222"/>
      <c r="GTW41" s="222"/>
      <c r="GTX41" s="222"/>
      <c r="GTY41" s="222"/>
      <c r="GTZ41" s="222"/>
      <c r="GUA41" s="222"/>
      <c r="GUB41" s="222"/>
      <c r="GUC41" s="222"/>
      <c r="GUD41" s="222"/>
      <c r="GUE41" s="222"/>
      <c r="GUF41" s="222"/>
      <c r="GUG41" s="222"/>
      <c r="GUH41" s="222"/>
      <c r="GUI41" s="222"/>
      <c r="GUJ41" s="222"/>
      <c r="GUK41" s="222"/>
      <c r="GUL41" s="222"/>
      <c r="GUM41" s="222"/>
      <c r="GUN41" s="222"/>
      <c r="GUO41" s="222"/>
      <c r="GUP41" s="222"/>
      <c r="GUQ41" s="222"/>
      <c r="GUR41" s="222"/>
      <c r="GUS41" s="222"/>
      <c r="GUT41" s="222"/>
      <c r="GUU41" s="222"/>
      <c r="GUV41" s="222"/>
      <c r="GUW41" s="222"/>
      <c r="GUX41" s="222"/>
      <c r="GUY41" s="222"/>
      <c r="GUZ41" s="222"/>
      <c r="GVA41" s="222"/>
      <c r="GVB41" s="222"/>
      <c r="GVC41" s="222"/>
      <c r="GVD41" s="222"/>
      <c r="GVE41" s="222"/>
      <c r="GVF41" s="222"/>
      <c r="GVG41" s="222"/>
      <c r="GVH41" s="222"/>
      <c r="GVI41" s="222"/>
      <c r="GVJ41" s="222"/>
      <c r="GVK41" s="222"/>
      <c r="GVL41" s="222"/>
      <c r="GVM41" s="222"/>
      <c r="GVN41" s="222"/>
      <c r="GVO41" s="222"/>
      <c r="GVP41" s="222"/>
      <c r="GVQ41" s="222"/>
      <c r="GVR41" s="222"/>
      <c r="GVS41" s="222"/>
      <c r="GVT41" s="222"/>
      <c r="GVU41" s="222"/>
      <c r="GVV41" s="222"/>
      <c r="GVW41" s="222"/>
      <c r="GVX41" s="222"/>
      <c r="GVY41" s="222"/>
      <c r="GVZ41" s="222"/>
      <c r="GWA41" s="222"/>
      <c r="GWB41" s="222"/>
      <c r="GWC41" s="222"/>
      <c r="GWD41" s="222"/>
      <c r="GWE41" s="222"/>
      <c r="GWF41" s="222"/>
      <c r="GWG41" s="222"/>
      <c r="GWH41" s="222"/>
      <c r="GWI41" s="222"/>
      <c r="GWJ41" s="222"/>
      <c r="GWK41" s="222"/>
      <c r="GWL41" s="222"/>
      <c r="GWM41" s="222"/>
      <c r="GWN41" s="222"/>
      <c r="GWO41" s="222"/>
      <c r="GWP41" s="222"/>
      <c r="GWQ41" s="222"/>
      <c r="GWR41" s="222"/>
      <c r="GWS41" s="222"/>
      <c r="GWT41" s="222"/>
      <c r="GWU41" s="222"/>
      <c r="GWV41" s="222"/>
      <c r="GWW41" s="222"/>
      <c r="GWX41" s="222"/>
      <c r="GWY41" s="222"/>
      <c r="GWZ41" s="222"/>
      <c r="GXA41" s="222"/>
      <c r="GXB41" s="222"/>
      <c r="GXC41" s="222"/>
      <c r="GXD41" s="222"/>
      <c r="GXE41" s="222"/>
      <c r="GXF41" s="222"/>
      <c r="GXG41" s="222"/>
      <c r="GXH41" s="222"/>
      <c r="GXI41" s="222"/>
      <c r="GXJ41" s="222"/>
      <c r="GXK41" s="222"/>
      <c r="GXL41" s="222"/>
      <c r="GXM41" s="222"/>
      <c r="GXN41" s="222"/>
      <c r="GXO41" s="222"/>
      <c r="GXP41" s="222"/>
      <c r="GXQ41" s="222"/>
      <c r="GXR41" s="222"/>
      <c r="GXS41" s="222"/>
      <c r="GXT41" s="222"/>
      <c r="GXU41" s="222"/>
      <c r="GXV41" s="222"/>
      <c r="GXW41" s="222"/>
      <c r="GXX41" s="222"/>
      <c r="GXY41" s="222"/>
      <c r="GXZ41" s="222"/>
      <c r="GYA41" s="222"/>
      <c r="GYB41" s="222"/>
      <c r="GYC41" s="222"/>
      <c r="GYD41" s="222"/>
      <c r="GYE41" s="222"/>
      <c r="GYF41" s="222"/>
      <c r="GYG41" s="222"/>
      <c r="GYH41" s="222"/>
      <c r="GYI41" s="222"/>
      <c r="GYJ41" s="222"/>
      <c r="GYK41" s="222"/>
      <c r="GYL41" s="222"/>
      <c r="GYM41" s="222"/>
      <c r="GYN41" s="222"/>
      <c r="GYO41" s="222"/>
      <c r="GYP41" s="222"/>
      <c r="GYQ41" s="222"/>
      <c r="GYR41" s="222"/>
      <c r="GYS41" s="222"/>
      <c r="GYT41" s="222"/>
      <c r="GYU41" s="222"/>
      <c r="GYV41" s="222"/>
      <c r="GYW41" s="222"/>
      <c r="GYX41" s="222"/>
      <c r="GYY41" s="222"/>
      <c r="GYZ41" s="222"/>
      <c r="GZA41" s="222"/>
      <c r="GZB41" s="222"/>
      <c r="GZC41" s="222"/>
      <c r="GZD41" s="222"/>
      <c r="GZE41" s="222"/>
      <c r="GZF41" s="222"/>
      <c r="GZG41" s="222"/>
      <c r="GZH41" s="222"/>
      <c r="GZI41" s="222"/>
      <c r="GZJ41" s="222"/>
      <c r="GZK41" s="222"/>
      <c r="GZL41" s="222"/>
      <c r="GZM41" s="222"/>
      <c r="GZN41" s="222"/>
      <c r="GZO41" s="222"/>
      <c r="GZP41" s="222"/>
      <c r="GZQ41" s="222"/>
      <c r="GZR41" s="222"/>
      <c r="GZS41" s="222"/>
      <c r="GZT41" s="222"/>
      <c r="GZU41" s="222"/>
      <c r="GZV41" s="222"/>
      <c r="GZW41" s="222"/>
      <c r="GZX41" s="222"/>
      <c r="GZY41" s="222"/>
      <c r="GZZ41" s="222"/>
      <c r="HAA41" s="222"/>
      <c r="HAB41" s="222"/>
      <c r="HAC41" s="222"/>
      <c r="HAD41" s="222"/>
      <c r="HAE41" s="222"/>
      <c r="HAF41" s="222"/>
      <c r="HAG41" s="222"/>
      <c r="HAH41" s="222"/>
      <c r="HAI41" s="222"/>
      <c r="HAJ41" s="222"/>
      <c r="HAK41" s="222"/>
      <c r="HAL41" s="222"/>
      <c r="HAM41" s="222"/>
      <c r="HAN41" s="222"/>
      <c r="HAO41" s="222"/>
      <c r="HAP41" s="222"/>
      <c r="HAQ41" s="222"/>
      <c r="HAR41" s="222"/>
      <c r="HAS41" s="222"/>
      <c r="HAT41" s="222"/>
      <c r="HAU41" s="222"/>
      <c r="HAV41" s="222"/>
      <c r="HAW41" s="222"/>
      <c r="HAX41" s="222"/>
      <c r="HAY41" s="222"/>
      <c r="HAZ41" s="222"/>
      <c r="HBA41" s="222"/>
      <c r="HBB41" s="222"/>
      <c r="HBC41" s="222"/>
      <c r="HBD41" s="222"/>
      <c r="HBE41" s="222"/>
      <c r="HBF41" s="222"/>
      <c r="HBG41" s="222"/>
      <c r="HBH41" s="222"/>
      <c r="HBI41" s="222"/>
      <c r="HBJ41" s="222"/>
      <c r="HBK41" s="222"/>
      <c r="HBL41" s="222"/>
      <c r="HBM41" s="222"/>
      <c r="HBN41" s="222"/>
      <c r="HBO41" s="222"/>
      <c r="HBP41" s="222"/>
      <c r="HBQ41" s="222"/>
      <c r="HBR41" s="222"/>
      <c r="HBS41" s="222"/>
      <c r="HBT41" s="222"/>
      <c r="HBU41" s="222"/>
      <c r="HBV41" s="222"/>
      <c r="HBW41" s="222"/>
      <c r="HBX41" s="222"/>
      <c r="HBY41" s="222"/>
      <c r="HBZ41" s="222"/>
      <c r="HCA41" s="222"/>
      <c r="HCB41" s="222"/>
      <c r="HCC41" s="222"/>
      <c r="HCD41" s="222"/>
      <c r="HCE41" s="222"/>
      <c r="HCF41" s="222"/>
      <c r="HCG41" s="222"/>
      <c r="HCH41" s="222"/>
      <c r="HCI41" s="222"/>
      <c r="HCJ41" s="222"/>
      <c r="HCK41" s="222"/>
      <c r="HCL41" s="222"/>
      <c r="HCM41" s="222"/>
      <c r="HCN41" s="222"/>
      <c r="HCO41" s="222"/>
      <c r="HCP41" s="222"/>
      <c r="HCQ41" s="222"/>
      <c r="HCR41" s="222"/>
      <c r="HCS41" s="222"/>
      <c r="HCT41" s="222"/>
      <c r="HCU41" s="222"/>
      <c r="HCV41" s="222"/>
      <c r="HCW41" s="222"/>
      <c r="HCX41" s="222"/>
      <c r="HCY41" s="222"/>
      <c r="HCZ41" s="222"/>
      <c r="HDA41" s="222"/>
      <c r="HDB41" s="222"/>
      <c r="HDC41" s="222"/>
      <c r="HDD41" s="222"/>
      <c r="HDE41" s="222"/>
      <c r="HDF41" s="222"/>
      <c r="HDG41" s="222"/>
      <c r="HDH41" s="222"/>
      <c r="HDI41" s="222"/>
      <c r="HDJ41" s="222"/>
      <c r="HDK41" s="222"/>
      <c r="HDL41" s="222"/>
      <c r="HDM41" s="222"/>
      <c r="HDN41" s="222"/>
      <c r="HDO41" s="222"/>
      <c r="HDP41" s="222"/>
      <c r="HDQ41" s="222"/>
      <c r="HDR41" s="222"/>
      <c r="HDS41" s="222"/>
      <c r="HDT41" s="222"/>
      <c r="HDU41" s="222"/>
      <c r="HDV41" s="222"/>
      <c r="HDW41" s="222"/>
      <c r="HDX41" s="222"/>
      <c r="HDY41" s="222"/>
      <c r="HDZ41" s="222"/>
      <c r="HEA41" s="222"/>
      <c r="HEB41" s="222"/>
      <c r="HEC41" s="222"/>
      <c r="HED41" s="222"/>
      <c r="HEE41" s="222"/>
      <c r="HEF41" s="222"/>
      <c r="HEG41" s="222"/>
      <c r="HEH41" s="222"/>
      <c r="HEI41" s="222"/>
      <c r="HEJ41" s="222"/>
      <c r="HEK41" s="222"/>
      <c r="HEL41" s="222"/>
      <c r="HEM41" s="222"/>
      <c r="HEN41" s="222"/>
      <c r="HEO41" s="222"/>
      <c r="HEP41" s="222"/>
      <c r="HEQ41" s="222"/>
      <c r="HER41" s="222"/>
      <c r="HES41" s="222"/>
      <c r="HET41" s="222"/>
      <c r="HEU41" s="222"/>
      <c r="HEV41" s="222"/>
      <c r="HEW41" s="222"/>
      <c r="HEX41" s="222"/>
      <c r="HEY41" s="222"/>
      <c r="HEZ41" s="222"/>
      <c r="HFA41" s="222"/>
      <c r="HFB41" s="222"/>
      <c r="HFC41" s="222"/>
      <c r="HFD41" s="222"/>
      <c r="HFE41" s="222"/>
      <c r="HFF41" s="222"/>
      <c r="HFG41" s="222"/>
      <c r="HFH41" s="222"/>
      <c r="HFI41" s="222"/>
      <c r="HFJ41" s="222"/>
      <c r="HFK41" s="222"/>
      <c r="HFL41" s="222"/>
      <c r="HFM41" s="222"/>
      <c r="HFN41" s="222"/>
      <c r="HFO41" s="222"/>
      <c r="HFP41" s="222"/>
      <c r="HFQ41" s="222"/>
      <c r="HFR41" s="222"/>
      <c r="HFS41" s="222"/>
      <c r="HFT41" s="222"/>
      <c r="HFU41" s="222"/>
      <c r="HFV41" s="222"/>
      <c r="HFW41" s="222"/>
      <c r="HFX41" s="222"/>
      <c r="HFY41" s="222"/>
      <c r="HFZ41" s="222"/>
      <c r="HGA41" s="222"/>
      <c r="HGB41" s="222"/>
      <c r="HGC41" s="222"/>
      <c r="HGD41" s="222"/>
      <c r="HGE41" s="222"/>
      <c r="HGF41" s="222"/>
      <c r="HGG41" s="222"/>
      <c r="HGH41" s="222"/>
      <c r="HGI41" s="222"/>
      <c r="HGJ41" s="222"/>
      <c r="HGK41" s="222"/>
      <c r="HGL41" s="222"/>
      <c r="HGM41" s="222"/>
      <c r="HGN41" s="222"/>
      <c r="HGO41" s="222"/>
      <c r="HGP41" s="222"/>
      <c r="HGQ41" s="222"/>
      <c r="HGR41" s="222"/>
      <c r="HGS41" s="222"/>
      <c r="HGT41" s="222"/>
      <c r="HGU41" s="222"/>
      <c r="HGV41" s="222"/>
      <c r="HGW41" s="222"/>
      <c r="HGX41" s="222"/>
      <c r="HGY41" s="222"/>
      <c r="HGZ41" s="222"/>
      <c r="HHA41" s="222"/>
      <c r="HHB41" s="222"/>
      <c r="HHC41" s="222"/>
      <c r="HHD41" s="222"/>
      <c r="HHE41" s="222"/>
      <c r="HHF41" s="222"/>
      <c r="HHG41" s="222"/>
      <c r="HHH41" s="222"/>
      <c r="HHI41" s="222"/>
      <c r="HHJ41" s="222"/>
      <c r="HHK41" s="222"/>
      <c r="HHL41" s="222"/>
      <c r="HHM41" s="222"/>
      <c r="HHN41" s="222"/>
      <c r="HHO41" s="222"/>
      <c r="HHP41" s="222"/>
      <c r="HHQ41" s="222"/>
      <c r="HHR41" s="222"/>
      <c r="HHS41" s="222"/>
      <c r="HHT41" s="222"/>
      <c r="HHU41" s="222"/>
      <c r="HHV41" s="222"/>
      <c r="HHW41" s="222"/>
      <c r="HHX41" s="222"/>
      <c r="HHY41" s="222"/>
      <c r="HHZ41" s="222"/>
      <c r="HIA41" s="222"/>
      <c r="HIB41" s="222"/>
      <c r="HIC41" s="222"/>
      <c r="HID41" s="222"/>
      <c r="HIE41" s="222"/>
      <c r="HIF41" s="222"/>
      <c r="HIG41" s="222"/>
      <c r="HIH41" s="222"/>
      <c r="HII41" s="222"/>
      <c r="HIJ41" s="222"/>
      <c r="HIK41" s="222"/>
      <c r="HIL41" s="222"/>
      <c r="HIM41" s="222"/>
      <c r="HIN41" s="222"/>
      <c r="HIO41" s="222"/>
      <c r="HIP41" s="222"/>
      <c r="HIQ41" s="222"/>
      <c r="HIR41" s="222"/>
      <c r="HIS41" s="222"/>
      <c r="HIT41" s="222"/>
      <c r="HIU41" s="222"/>
      <c r="HIV41" s="222"/>
      <c r="HIW41" s="222"/>
      <c r="HIX41" s="222"/>
      <c r="HIY41" s="222"/>
      <c r="HIZ41" s="222"/>
      <c r="HJA41" s="222"/>
      <c r="HJB41" s="222"/>
      <c r="HJC41" s="222"/>
      <c r="HJD41" s="222"/>
      <c r="HJE41" s="222"/>
      <c r="HJF41" s="222"/>
      <c r="HJG41" s="222"/>
      <c r="HJH41" s="222"/>
      <c r="HJI41" s="222"/>
      <c r="HJJ41" s="222"/>
      <c r="HJK41" s="222"/>
      <c r="HJL41" s="222"/>
      <c r="HJM41" s="222"/>
      <c r="HJN41" s="222"/>
      <c r="HJO41" s="222"/>
      <c r="HJP41" s="222"/>
      <c r="HJQ41" s="222"/>
      <c r="HJR41" s="222"/>
      <c r="HJS41" s="222"/>
      <c r="HJT41" s="222"/>
      <c r="HJU41" s="222"/>
      <c r="HJV41" s="222"/>
      <c r="HJW41" s="222"/>
      <c r="HJX41" s="222"/>
      <c r="HJY41" s="222"/>
      <c r="HJZ41" s="222"/>
      <c r="HKA41" s="222"/>
      <c r="HKB41" s="222"/>
      <c r="HKC41" s="222"/>
      <c r="HKD41" s="222"/>
      <c r="HKE41" s="222"/>
      <c r="HKF41" s="222"/>
      <c r="HKG41" s="222"/>
      <c r="HKH41" s="222"/>
      <c r="HKI41" s="222"/>
      <c r="HKJ41" s="222"/>
      <c r="HKK41" s="222"/>
      <c r="HKL41" s="222"/>
      <c r="HKM41" s="222"/>
      <c r="HKN41" s="222"/>
      <c r="HKO41" s="222"/>
      <c r="HKP41" s="222"/>
      <c r="HKQ41" s="222"/>
      <c r="HKR41" s="222"/>
      <c r="HKS41" s="222"/>
      <c r="HKT41" s="222"/>
      <c r="HKU41" s="222"/>
      <c r="HKV41" s="222"/>
      <c r="HKW41" s="222"/>
      <c r="HKX41" s="222"/>
      <c r="HKY41" s="222"/>
      <c r="HKZ41" s="222"/>
      <c r="HLA41" s="222"/>
      <c r="HLB41" s="222"/>
      <c r="HLC41" s="222"/>
      <c r="HLD41" s="222"/>
      <c r="HLE41" s="222"/>
      <c r="HLF41" s="222"/>
      <c r="HLG41" s="222"/>
      <c r="HLH41" s="222"/>
      <c r="HLI41" s="222"/>
      <c r="HLJ41" s="222"/>
      <c r="HLK41" s="222"/>
      <c r="HLL41" s="222"/>
      <c r="HLM41" s="222"/>
      <c r="HLN41" s="222"/>
      <c r="HLO41" s="222"/>
      <c r="HLP41" s="222"/>
      <c r="HLQ41" s="222"/>
      <c r="HLR41" s="222"/>
      <c r="HLS41" s="222"/>
      <c r="HLT41" s="222"/>
      <c r="HLU41" s="222"/>
      <c r="HLV41" s="222"/>
      <c r="HLW41" s="222"/>
      <c r="HLX41" s="222"/>
      <c r="HLY41" s="222"/>
      <c r="HLZ41" s="222"/>
      <c r="HMA41" s="222"/>
      <c r="HMB41" s="222"/>
      <c r="HMC41" s="222"/>
      <c r="HMD41" s="222"/>
      <c r="HME41" s="222"/>
      <c r="HMF41" s="222"/>
      <c r="HMG41" s="222"/>
      <c r="HMH41" s="222"/>
      <c r="HMI41" s="222"/>
      <c r="HMJ41" s="222"/>
      <c r="HMK41" s="222"/>
      <c r="HML41" s="222"/>
      <c r="HMM41" s="222"/>
      <c r="HMN41" s="222"/>
      <c r="HMO41" s="222"/>
      <c r="HMP41" s="222"/>
      <c r="HMQ41" s="222"/>
      <c r="HMR41" s="222"/>
      <c r="HMS41" s="222"/>
      <c r="HMT41" s="222"/>
      <c r="HMU41" s="222"/>
      <c r="HMV41" s="222"/>
      <c r="HMW41" s="222"/>
      <c r="HMX41" s="222"/>
      <c r="HMY41" s="222"/>
      <c r="HMZ41" s="222"/>
      <c r="HNA41" s="222"/>
      <c r="HNB41" s="222"/>
      <c r="HNC41" s="222"/>
      <c r="HND41" s="222"/>
      <c r="HNE41" s="222"/>
      <c r="HNF41" s="222"/>
      <c r="HNG41" s="222"/>
      <c r="HNH41" s="222"/>
      <c r="HNI41" s="222"/>
      <c r="HNJ41" s="222"/>
      <c r="HNK41" s="222"/>
      <c r="HNL41" s="222"/>
      <c r="HNM41" s="222"/>
      <c r="HNN41" s="222"/>
      <c r="HNO41" s="222"/>
      <c r="HNP41" s="222"/>
      <c r="HNQ41" s="222"/>
      <c r="HNR41" s="222"/>
      <c r="HNS41" s="222"/>
      <c r="HNT41" s="222"/>
      <c r="HNU41" s="222"/>
      <c r="HNV41" s="222"/>
      <c r="HNW41" s="222"/>
      <c r="HNX41" s="222"/>
      <c r="HNY41" s="222"/>
      <c r="HNZ41" s="222"/>
      <c r="HOA41" s="222"/>
      <c r="HOB41" s="222"/>
      <c r="HOC41" s="222"/>
      <c r="HOD41" s="222"/>
      <c r="HOE41" s="222"/>
      <c r="HOF41" s="222"/>
      <c r="HOG41" s="222"/>
      <c r="HOH41" s="222"/>
      <c r="HOI41" s="222"/>
      <c r="HOJ41" s="222"/>
      <c r="HOK41" s="222"/>
      <c r="HOL41" s="222"/>
      <c r="HOM41" s="222"/>
      <c r="HON41" s="222"/>
      <c r="HOO41" s="222"/>
      <c r="HOP41" s="222"/>
      <c r="HOQ41" s="222"/>
      <c r="HOR41" s="222"/>
      <c r="HOS41" s="222"/>
      <c r="HOT41" s="222"/>
      <c r="HOU41" s="222"/>
      <c r="HOV41" s="222"/>
      <c r="HOW41" s="222"/>
      <c r="HOX41" s="222"/>
      <c r="HOY41" s="222"/>
      <c r="HOZ41" s="222"/>
      <c r="HPA41" s="222"/>
      <c r="HPB41" s="222"/>
      <c r="HPC41" s="222"/>
      <c r="HPD41" s="222"/>
      <c r="HPE41" s="222"/>
      <c r="HPF41" s="222"/>
      <c r="HPG41" s="222"/>
      <c r="HPH41" s="222"/>
      <c r="HPI41" s="222"/>
      <c r="HPJ41" s="222"/>
      <c r="HPK41" s="222"/>
      <c r="HPL41" s="222"/>
      <c r="HPM41" s="222"/>
      <c r="HPN41" s="222"/>
      <c r="HPO41" s="222"/>
      <c r="HPP41" s="222"/>
      <c r="HPQ41" s="222"/>
      <c r="HPR41" s="222"/>
      <c r="HPS41" s="222"/>
      <c r="HPT41" s="222"/>
      <c r="HPU41" s="222"/>
      <c r="HPV41" s="222"/>
      <c r="HPW41" s="222"/>
      <c r="HPX41" s="222"/>
      <c r="HPY41" s="222"/>
      <c r="HPZ41" s="222"/>
      <c r="HQA41" s="222"/>
      <c r="HQB41" s="222"/>
      <c r="HQC41" s="222"/>
      <c r="HQD41" s="222"/>
      <c r="HQE41" s="222"/>
      <c r="HQF41" s="222"/>
      <c r="HQG41" s="222"/>
      <c r="HQH41" s="222"/>
      <c r="HQI41" s="222"/>
      <c r="HQJ41" s="222"/>
      <c r="HQK41" s="222"/>
      <c r="HQL41" s="222"/>
      <c r="HQM41" s="222"/>
      <c r="HQN41" s="222"/>
      <c r="HQO41" s="222"/>
      <c r="HQP41" s="222"/>
      <c r="HQQ41" s="222"/>
      <c r="HQR41" s="222"/>
      <c r="HQS41" s="222"/>
      <c r="HQT41" s="222"/>
      <c r="HQU41" s="222"/>
      <c r="HQV41" s="222"/>
      <c r="HQW41" s="222"/>
      <c r="HQX41" s="222"/>
      <c r="HQY41" s="222"/>
      <c r="HQZ41" s="222"/>
      <c r="HRA41" s="222"/>
      <c r="HRB41" s="222"/>
      <c r="HRC41" s="222"/>
      <c r="HRD41" s="222"/>
      <c r="HRE41" s="222"/>
      <c r="HRF41" s="222"/>
      <c r="HRG41" s="222"/>
      <c r="HRH41" s="222"/>
      <c r="HRI41" s="222"/>
      <c r="HRJ41" s="222"/>
      <c r="HRK41" s="222"/>
      <c r="HRL41" s="222"/>
      <c r="HRM41" s="222"/>
      <c r="HRN41" s="222"/>
      <c r="HRO41" s="222"/>
      <c r="HRP41" s="222"/>
      <c r="HRQ41" s="222"/>
      <c r="HRR41" s="222"/>
      <c r="HRS41" s="222"/>
      <c r="HRT41" s="222"/>
      <c r="HRU41" s="222"/>
      <c r="HRV41" s="222"/>
      <c r="HRW41" s="222"/>
      <c r="HRX41" s="222"/>
      <c r="HRY41" s="222"/>
      <c r="HRZ41" s="222"/>
      <c r="HSA41" s="222"/>
      <c r="HSB41" s="222"/>
      <c r="HSC41" s="222"/>
      <c r="HSD41" s="222"/>
      <c r="HSE41" s="222"/>
      <c r="HSF41" s="222"/>
      <c r="HSG41" s="222"/>
      <c r="HSH41" s="222"/>
      <c r="HSI41" s="222"/>
      <c r="HSJ41" s="222"/>
      <c r="HSK41" s="222"/>
      <c r="HSL41" s="222"/>
      <c r="HSM41" s="222"/>
      <c r="HSN41" s="222"/>
      <c r="HSO41" s="222"/>
      <c r="HSP41" s="222"/>
      <c r="HSQ41" s="222"/>
      <c r="HSR41" s="222"/>
      <c r="HSS41" s="222"/>
      <c r="HST41" s="222"/>
      <c r="HSU41" s="222"/>
      <c r="HSV41" s="222"/>
      <c r="HSW41" s="222"/>
      <c r="HSX41" s="222"/>
      <c r="HSY41" s="222"/>
      <c r="HSZ41" s="222"/>
      <c r="HTA41" s="222"/>
      <c r="HTB41" s="222"/>
      <c r="HTC41" s="222"/>
      <c r="HTD41" s="222"/>
      <c r="HTE41" s="222"/>
      <c r="HTF41" s="222"/>
      <c r="HTG41" s="222"/>
      <c r="HTH41" s="222"/>
      <c r="HTI41" s="222"/>
      <c r="HTJ41" s="222"/>
      <c r="HTK41" s="222"/>
      <c r="HTL41" s="222"/>
      <c r="HTM41" s="222"/>
      <c r="HTN41" s="222"/>
      <c r="HTO41" s="222"/>
      <c r="HTP41" s="222"/>
      <c r="HTQ41" s="222"/>
      <c r="HTR41" s="222"/>
      <c r="HTS41" s="222"/>
      <c r="HTT41" s="222"/>
      <c r="HTU41" s="222"/>
      <c r="HTV41" s="222"/>
      <c r="HTW41" s="222"/>
      <c r="HTX41" s="222"/>
      <c r="HTY41" s="222"/>
      <c r="HTZ41" s="222"/>
      <c r="HUA41" s="222"/>
      <c r="HUB41" s="222"/>
      <c r="HUC41" s="222"/>
      <c r="HUD41" s="222"/>
      <c r="HUE41" s="222"/>
      <c r="HUF41" s="222"/>
      <c r="HUG41" s="222"/>
      <c r="HUH41" s="222"/>
      <c r="HUI41" s="222"/>
      <c r="HUJ41" s="222"/>
      <c r="HUK41" s="222"/>
      <c r="HUL41" s="222"/>
      <c r="HUM41" s="222"/>
      <c r="HUN41" s="222"/>
      <c r="HUO41" s="222"/>
      <c r="HUP41" s="222"/>
      <c r="HUQ41" s="222"/>
      <c r="HUR41" s="222"/>
      <c r="HUS41" s="222"/>
      <c r="HUT41" s="222"/>
      <c r="HUU41" s="222"/>
      <c r="HUV41" s="222"/>
      <c r="HUW41" s="222"/>
      <c r="HUX41" s="222"/>
      <c r="HUY41" s="222"/>
      <c r="HUZ41" s="222"/>
      <c r="HVA41" s="222"/>
      <c r="HVB41" s="222"/>
      <c r="HVC41" s="222"/>
      <c r="HVD41" s="222"/>
      <c r="HVE41" s="222"/>
      <c r="HVF41" s="222"/>
      <c r="HVG41" s="222"/>
      <c r="HVH41" s="222"/>
      <c r="HVI41" s="222"/>
      <c r="HVJ41" s="222"/>
      <c r="HVK41" s="222"/>
      <c r="HVL41" s="222"/>
      <c r="HVM41" s="222"/>
      <c r="HVN41" s="222"/>
      <c r="HVO41" s="222"/>
      <c r="HVP41" s="222"/>
      <c r="HVQ41" s="222"/>
      <c r="HVR41" s="222"/>
      <c r="HVS41" s="222"/>
      <c r="HVT41" s="222"/>
      <c r="HVU41" s="222"/>
      <c r="HVV41" s="222"/>
      <c r="HVW41" s="222"/>
      <c r="HVX41" s="222"/>
      <c r="HVY41" s="222"/>
      <c r="HVZ41" s="222"/>
      <c r="HWA41" s="222"/>
      <c r="HWB41" s="222"/>
      <c r="HWC41" s="222"/>
      <c r="HWD41" s="222"/>
      <c r="HWE41" s="222"/>
      <c r="HWF41" s="222"/>
      <c r="HWG41" s="222"/>
      <c r="HWH41" s="222"/>
      <c r="HWI41" s="222"/>
      <c r="HWJ41" s="222"/>
      <c r="HWK41" s="222"/>
      <c r="HWL41" s="222"/>
      <c r="HWM41" s="222"/>
      <c r="HWN41" s="222"/>
      <c r="HWO41" s="222"/>
      <c r="HWP41" s="222"/>
      <c r="HWQ41" s="222"/>
      <c r="HWR41" s="222"/>
      <c r="HWS41" s="222"/>
      <c r="HWT41" s="222"/>
      <c r="HWU41" s="222"/>
      <c r="HWV41" s="222"/>
      <c r="HWW41" s="222"/>
      <c r="HWX41" s="222"/>
      <c r="HWY41" s="222"/>
      <c r="HWZ41" s="222"/>
      <c r="HXA41" s="222"/>
      <c r="HXB41" s="222"/>
      <c r="HXC41" s="222"/>
      <c r="HXD41" s="222"/>
      <c r="HXE41" s="222"/>
      <c r="HXF41" s="222"/>
      <c r="HXG41" s="222"/>
      <c r="HXH41" s="222"/>
      <c r="HXI41" s="222"/>
      <c r="HXJ41" s="222"/>
      <c r="HXK41" s="222"/>
      <c r="HXL41" s="222"/>
      <c r="HXM41" s="222"/>
      <c r="HXN41" s="222"/>
      <c r="HXO41" s="222"/>
      <c r="HXP41" s="222"/>
      <c r="HXQ41" s="222"/>
      <c r="HXR41" s="222"/>
      <c r="HXS41" s="222"/>
      <c r="HXT41" s="222"/>
      <c r="HXU41" s="222"/>
      <c r="HXV41" s="222"/>
      <c r="HXW41" s="222"/>
      <c r="HXX41" s="222"/>
      <c r="HXY41" s="222"/>
      <c r="HXZ41" s="222"/>
      <c r="HYA41" s="222"/>
      <c r="HYB41" s="222"/>
      <c r="HYC41" s="222"/>
      <c r="HYD41" s="222"/>
      <c r="HYE41" s="222"/>
      <c r="HYF41" s="222"/>
      <c r="HYG41" s="222"/>
      <c r="HYH41" s="222"/>
      <c r="HYI41" s="222"/>
      <c r="HYJ41" s="222"/>
      <c r="HYK41" s="222"/>
      <c r="HYL41" s="222"/>
      <c r="HYM41" s="222"/>
      <c r="HYN41" s="222"/>
      <c r="HYO41" s="222"/>
      <c r="HYP41" s="222"/>
      <c r="HYQ41" s="222"/>
      <c r="HYR41" s="222"/>
      <c r="HYS41" s="222"/>
      <c r="HYT41" s="222"/>
      <c r="HYU41" s="222"/>
      <c r="HYV41" s="222"/>
      <c r="HYW41" s="222"/>
      <c r="HYX41" s="222"/>
      <c r="HYY41" s="222"/>
      <c r="HYZ41" s="222"/>
      <c r="HZA41" s="222"/>
      <c r="HZB41" s="222"/>
      <c r="HZC41" s="222"/>
      <c r="HZD41" s="222"/>
      <c r="HZE41" s="222"/>
      <c r="HZF41" s="222"/>
      <c r="HZG41" s="222"/>
      <c r="HZH41" s="222"/>
      <c r="HZI41" s="222"/>
      <c r="HZJ41" s="222"/>
      <c r="HZK41" s="222"/>
      <c r="HZL41" s="222"/>
      <c r="HZM41" s="222"/>
      <c r="HZN41" s="222"/>
      <c r="HZO41" s="222"/>
      <c r="HZP41" s="222"/>
      <c r="HZQ41" s="222"/>
      <c r="HZR41" s="222"/>
      <c r="HZS41" s="222"/>
      <c r="HZT41" s="222"/>
      <c r="HZU41" s="222"/>
      <c r="HZV41" s="222"/>
      <c r="HZW41" s="222"/>
      <c r="HZX41" s="222"/>
      <c r="HZY41" s="222"/>
      <c r="HZZ41" s="222"/>
      <c r="IAA41" s="222"/>
      <c r="IAB41" s="222"/>
      <c r="IAC41" s="222"/>
      <c r="IAD41" s="222"/>
      <c r="IAE41" s="222"/>
      <c r="IAF41" s="222"/>
      <c r="IAG41" s="222"/>
      <c r="IAH41" s="222"/>
      <c r="IAI41" s="222"/>
      <c r="IAJ41" s="222"/>
      <c r="IAK41" s="222"/>
      <c r="IAL41" s="222"/>
      <c r="IAM41" s="222"/>
      <c r="IAN41" s="222"/>
      <c r="IAO41" s="222"/>
      <c r="IAP41" s="222"/>
      <c r="IAQ41" s="222"/>
      <c r="IAR41" s="222"/>
      <c r="IAS41" s="222"/>
      <c r="IAT41" s="222"/>
      <c r="IAU41" s="222"/>
      <c r="IAV41" s="222"/>
      <c r="IAW41" s="222"/>
      <c r="IAX41" s="222"/>
      <c r="IAY41" s="222"/>
      <c r="IAZ41" s="222"/>
      <c r="IBA41" s="222"/>
      <c r="IBB41" s="222"/>
      <c r="IBC41" s="222"/>
      <c r="IBD41" s="222"/>
      <c r="IBE41" s="222"/>
      <c r="IBF41" s="222"/>
      <c r="IBG41" s="222"/>
      <c r="IBH41" s="222"/>
      <c r="IBI41" s="222"/>
      <c r="IBJ41" s="222"/>
      <c r="IBK41" s="222"/>
      <c r="IBL41" s="222"/>
      <c r="IBM41" s="222"/>
      <c r="IBN41" s="222"/>
      <c r="IBO41" s="222"/>
      <c r="IBP41" s="222"/>
      <c r="IBQ41" s="222"/>
      <c r="IBR41" s="222"/>
      <c r="IBS41" s="222"/>
      <c r="IBT41" s="222"/>
      <c r="IBU41" s="222"/>
      <c r="IBV41" s="222"/>
      <c r="IBW41" s="222"/>
      <c r="IBX41" s="222"/>
      <c r="IBY41" s="222"/>
      <c r="IBZ41" s="222"/>
      <c r="ICA41" s="222"/>
      <c r="ICB41" s="222"/>
      <c r="ICC41" s="222"/>
      <c r="ICD41" s="222"/>
      <c r="ICE41" s="222"/>
      <c r="ICF41" s="222"/>
      <c r="ICG41" s="222"/>
      <c r="ICH41" s="222"/>
      <c r="ICI41" s="222"/>
      <c r="ICJ41" s="222"/>
      <c r="ICK41" s="222"/>
      <c r="ICL41" s="222"/>
      <c r="ICM41" s="222"/>
      <c r="ICN41" s="222"/>
      <c r="ICO41" s="222"/>
      <c r="ICP41" s="222"/>
      <c r="ICQ41" s="222"/>
      <c r="ICR41" s="222"/>
      <c r="ICS41" s="222"/>
      <c r="ICT41" s="222"/>
      <c r="ICU41" s="222"/>
      <c r="ICV41" s="222"/>
      <c r="ICW41" s="222"/>
      <c r="ICX41" s="222"/>
      <c r="ICY41" s="222"/>
      <c r="ICZ41" s="222"/>
      <c r="IDA41" s="222"/>
      <c r="IDB41" s="222"/>
      <c r="IDC41" s="222"/>
      <c r="IDD41" s="222"/>
      <c r="IDE41" s="222"/>
      <c r="IDF41" s="222"/>
      <c r="IDG41" s="222"/>
      <c r="IDH41" s="222"/>
      <c r="IDI41" s="222"/>
      <c r="IDJ41" s="222"/>
      <c r="IDK41" s="222"/>
      <c r="IDL41" s="222"/>
      <c r="IDM41" s="222"/>
      <c r="IDN41" s="222"/>
      <c r="IDO41" s="222"/>
      <c r="IDP41" s="222"/>
      <c r="IDQ41" s="222"/>
      <c r="IDR41" s="222"/>
      <c r="IDS41" s="222"/>
      <c r="IDT41" s="222"/>
      <c r="IDU41" s="222"/>
      <c r="IDV41" s="222"/>
      <c r="IDW41" s="222"/>
      <c r="IDX41" s="222"/>
      <c r="IDY41" s="222"/>
      <c r="IDZ41" s="222"/>
      <c r="IEA41" s="222"/>
      <c r="IEB41" s="222"/>
      <c r="IEC41" s="222"/>
      <c r="IED41" s="222"/>
      <c r="IEE41" s="222"/>
      <c r="IEF41" s="222"/>
      <c r="IEG41" s="222"/>
      <c r="IEH41" s="222"/>
      <c r="IEI41" s="222"/>
      <c r="IEJ41" s="222"/>
      <c r="IEK41" s="222"/>
      <c r="IEL41" s="222"/>
      <c r="IEM41" s="222"/>
      <c r="IEN41" s="222"/>
      <c r="IEO41" s="222"/>
      <c r="IEP41" s="222"/>
      <c r="IEQ41" s="222"/>
      <c r="IER41" s="222"/>
      <c r="IES41" s="222"/>
      <c r="IET41" s="222"/>
      <c r="IEU41" s="222"/>
      <c r="IEV41" s="222"/>
      <c r="IEW41" s="222"/>
      <c r="IEX41" s="222"/>
      <c r="IEY41" s="222"/>
      <c r="IEZ41" s="222"/>
      <c r="IFA41" s="222"/>
      <c r="IFB41" s="222"/>
      <c r="IFC41" s="222"/>
      <c r="IFD41" s="222"/>
      <c r="IFE41" s="222"/>
      <c r="IFF41" s="222"/>
      <c r="IFG41" s="222"/>
      <c r="IFH41" s="222"/>
      <c r="IFI41" s="222"/>
      <c r="IFJ41" s="222"/>
      <c r="IFK41" s="222"/>
      <c r="IFL41" s="222"/>
      <c r="IFM41" s="222"/>
      <c r="IFN41" s="222"/>
      <c r="IFO41" s="222"/>
      <c r="IFP41" s="222"/>
      <c r="IFQ41" s="222"/>
      <c r="IFR41" s="222"/>
      <c r="IFS41" s="222"/>
      <c r="IFT41" s="222"/>
      <c r="IFU41" s="222"/>
      <c r="IFV41" s="222"/>
      <c r="IFW41" s="222"/>
      <c r="IFX41" s="222"/>
      <c r="IFY41" s="222"/>
      <c r="IFZ41" s="222"/>
      <c r="IGA41" s="222"/>
      <c r="IGB41" s="222"/>
      <c r="IGC41" s="222"/>
      <c r="IGD41" s="222"/>
      <c r="IGE41" s="222"/>
      <c r="IGF41" s="222"/>
      <c r="IGG41" s="222"/>
      <c r="IGH41" s="222"/>
      <c r="IGI41" s="222"/>
      <c r="IGJ41" s="222"/>
      <c r="IGK41" s="222"/>
      <c r="IGL41" s="222"/>
      <c r="IGM41" s="222"/>
      <c r="IGN41" s="222"/>
      <c r="IGO41" s="222"/>
      <c r="IGP41" s="222"/>
      <c r="IGQ41" s="222"/>
      <c r="IGR41" s="222"/>
      <c r="IGS41" s="222"/>
      <c r="IGT41" s="222"/>
      <c r="IGU41" s="222"/>
      <c r="IGV41" s="222"/>
      <c r="IGW41" s="222"/>
      <c r="IGX41" s="222"/>
      <c r="IGY41" s="222"/>
      <c r="IGZ41" s="222"/>
      <c r="IHA41" s="222"/>
      <c r="IHB41" s="222"/>
      <c r="IHC41" s="222"/>
      <c r="IHD41" s="222"/>
      <c r="IHE41" s="222"/>
      <c r="IHF41" s="222"/>
      <c r="IHG41" s="222"/>
      <c r="IHH41" s="222"/>
      <c r="IHI41" s="222"/>
      <c r="IHJ41" s="222"/>
      <c r="IHK41" s="222"/>
      <c r="IHL41" s="222"/>
      <c r="IHM41" s="222"/>
      <c r="IHN41" s="222"/>
      <c r="IHO41" s="222"/>
      <c r="IHP41" s="222"/>
      <c r="IHQ41" s="222"/>
      <c r="IHR41" s="222"/>
      <c r="IHS41" s="222"/>
      <c r="IHT41" s="222"/>
      <c r="IHU41" s="222"/>
      <c r="IHV41" s="222"/>
      <c r="IHW41" s="222"/>
      <c r="IHX41" s="222"/>
      <c r="IHY41" s="222"/>
      <c r="IHZ41" s="222"/>
      <c r="IIA41" s="222"/>
      <c r="IIB41" s="222"/>
      <c r="IIC41" s="222"/>
      <c r="IID41" s="222"/>
      <c r="IIE41" s="222"/>
      <c r="IIF41" s="222"/>
      <c r="IIG41" s="222"/>
      <c r="IIH41" s="222"/>
      <c r="III41" s="222"/>
      <c r="IIJ41" s="222"/>
      <c r="IIK41" s="222"/>
      <c r="IIL41" s="222"/>
      <c r="IIM41" s="222"/>
      <c r="IIN41" s="222"/>
      <c r="IIO41" s="222"/>
      <c r="IIP41" s="222"/>
      <c r="IIQ41" s="222"/>
      <c r="IIR41" s="222"/>
      <c r="IIS41" s="222"/>
      <c r="IIT41" s="222"/>
      <c r="IIU41" s="222"/>
      <c r="IIV41" s="222"/>
      <c r="IIW41" s="222"/>
      <c r="IIX41" s="222"/>
      <c r="IIY41" s="222"/>
      <c r="IIZ41" s="222"/>
      <c r="IJA41" s="222"/>
      <c r="IJB41" s="222"/>
      <c r="IJC41" s="222"/>
      <c r="IJD41" s="222"/>
      <c r="IJE41" s="222"/>
      <c r="IJF41" s="222"/>
      <c r="IJG41" s="222"/>
      <c r="IJH41" s="222"/>
      <c r="IJI41" s="222"/>
      <c r="IJJ41" s="222"/>
      <c r="IJK41" s="222"/>
      <c r="IJL41" s="222"/>
      <c r="IJM41" s="222"/>
      <c r="IJN41" s="222"/>
      <c r="IJO41" s="222"/>
      <c r="IJP41" s="222"/>
      <c r="IJQ41" s="222"/>
      <c r="IJR41" s="222"/>
      <c r="IJS41" s="222"/>
      <c r="IJT41" s="222"/>
      <c r="IJU41" s="222"/>
      <c r="IJV41" s="222"/>
      <c r="IJW41" s="222"/>
      <c r="IJX41" s="222"/>
      <c r="IJY41" s="222"/>
      <c r="IJZ41" s="222"/>
      <c r="IKA41" s="222"/>
      <c r="IKB41" s="222"/>
      <c r="IKC41" s="222"/>
      <c r="IKD41" s="222"/>
      <c r="IKE41" s="222"/>
      <c r="IKF41" s="222"/>
      <c r="IKG41" s="222"/>
      <c r="IKH41" s="222"/>
      <c r="IKI41" s="222"/>
      <c r="IKJ41" s="222"/>
      <c r="IKK41" s="222"/>
      <c r="IKL41" s="222"/>
      <c r="IKM41" s="222"/>
      <c r="IKN41" s="222"/>
      <c r="IKO41" s="222"/>
      <c r="IKP41" s="222"/>
      <c r="IKQ41" s="222"/>
      <c r="IKR41" s="222"/>
      <c r="IKS41" s="222"/>
      <c r="IKT41" s="222"/>
      <c r="IKU41" s="222"/>
      <c r="IKV41" s="222"/>
      <c r="IKW41" s="222"/>
      <c r="IKX41" s="222"/>
      <c r="IKY41" s="222"/>
      <c r="IKZ41" s="222"/>
      <c r="ILA41" s="222"/>
      <c r="ILB41" s="222"/>
      <c r="ILC41" s="222"/>
      <c r="ILD41" s="222"/>
      <c r="ILE41" s="222"/>
      <c r="ILF41" s="222"/>
      <c r="ILG41" s="222"/>
      <c r="ILH41" s="222"/>
      <c r="ILI41" s="222"/>
      <c r="ILJ41" s="222"/>
      <c r="ILK41" s="222"/>
      <c r="ILL41" s="222"/>
      <c r="ILM41" s="222"/>
      <c r="ILN41" s="222"/>
      <c r="ILO41" s="222"/>
      <c r="ILP41" s="222"/>
      <c r="ILQ41" s="222"/>
      <c r="ILR41" s="222"/>
      <c r="ILS41" s="222"/>
      <c r="ILT41" s="222"/>
      <c r="ILU41" s="222"/>
      <c r="ILV41" s="222"/>
      <c r="ILW41" s="222"/>
      <c r="ILX41" s="222"/>
      <c r="ILY41" s="222"/>
      <c r="ILZ41" s="222"/>
      <c r="IMA41" s="222"/>
      <c r="IMB41" s="222"/>
      <c r="IMC41" s="222"/>
      <c r="IMD41" s="222"/>
      <c r="IME41" s="222"/>
      <c r="IMF41" s="222"/>
      <c r="IMG41" s="222"/>
      <c r="IMH41" s="222"/>
      <c r="IMI41" s="222"/>
      <c r="IMJ41" s="222"/>
      <c r="IMK41" s="222"/>
      <c r="IML41" s="222"/>
      <c r="IMM41" s="222"/>
      <c r="IMN41" s="222"/>
      <c r="IMO41" s="222"/>
      <c r="IMP41" s="222"/>
      <c r="IMQ41" s="222"/>
      <c r="IMR41" s="222"/>
      <c r="IMS41" s="222"/>
      <c r="IMT41" s="222"/>
      <c r="IMU41" s="222"/>
      <c r="IMV41" s="222"/>
      <c r="IMW41" s="222"/>
      <c r="IMX41" s="222"/>
      <c r="IMY41" s="222"/>
      <c r="IMZ41" s="222"/>
      <c r="INA41" s="222"/>
      <c r="INB41" s="222"/>
      <c r="INC41" s="222"/>
      <c r="IND41" s="222"/>
      <c r="INE41" s="222"/>
      <c r="INF41" s="222"/>
      <c r="ING41" s="222"/>
      <c r="INH41" s="222"/>
      <c r="INI41" s="222"/>
      <c r="INJ41" s="222"/>
      <c r="INK41" s="222"/>
      <c r="INL41" s="222"/>
      <c r="INM41" s="222"/>
      <c r="INN41" s="222"/>
      <c r="INO41" s="222"/>
      <c r="INP41" s="222"/>
      <c r="INQ41" s="222"/>
      <c r="INR41" s="222"/>
      <c r="INS41" s="222"/>
      <c r="INT41" s="222"/>
      <c r="INU41" s="222"/>
      <c r="INV41" s="222"/>
      <c r="INW41" s="222"/>
      <c r="INX41" s="222"/>
      <c r="INY41" s="222"/>
      <c r="INZ41" s="222"/>
      <c r="IOA41" s="222"/>
      <c r="IOB41" s="222"/>
      <c r="IOC41" s="222"/>
      <c r="IOD41" s="222"/>
      <c r="IOE41" s="222"/>
      <c r="IOF41" s="222"/>
      <c r="IOG41" s="222"/>
      <c r="IOH41" s="222"/>
      <c r="IOI41" s="222"/>
      <c r="IOJ41" s="222"/>
      <c r="IOK41" s="222"/>
      <c r="IOL41" s="222"/>
      <c r="IOM41" s="222"/>
      <c r="ION41" s="222"/>
      <c r="IOO41" s="222"/>
      <c r="IOP41" s="222"/>
      <c r="IOQ41" s="222"/>
      <c r="IOR41" s="222"/>
      <c r="IOS41" s="222"/>
      <c r="IOT41" s="222"/>
      <c r="IOU41" s="222"/>
      <c r="IOV41" s="222"/>
      <c r="IOW41" s="222"/>
      <c r="IOX41" s="222"/>
      <c r="IOY41" s="222"/>
      <c r="IOZ41" s="222"/>
      <c r="IPA41" s="222"/>
      <c r="IPB41" s="222"/>
      <c r="IPC41" s="222"/>
      <c r="IPD41" s="222"/>
      <c r="IPE41" s="222"/>
      <c r="IPF41" s="222"/>
      <c r="IPG41" s="222"/>
      <c r="IPH41" s="222"/>
      <c r="IPI41" s="222"/>
      <c r="IPJ41" s="222"/>
      <c r="IPK41" s="222"/>
      <c r="IPL41" s="222"/>
      <c r="IPM41" s="222"/>
      <c r="IPN41" s="222"/>
      <c r="IPO41" s="222"/>
      <c r="IPP41" s="222"/>
      <c r="IPQ41" s="222"/>
      <c r="IPR41" s="222"/>
      <c r="IPS41" s="222"/>
      <c r="IPT41" s="222"/>
      <c r="IPU41" s="222"/>
      <c r="IPV41" s="222"/>
      <c r="IPW41" s="222"/>
      <c r="IPX41" s="222"/>
      <c r="IPY41" s="222"/>
      <c r="IPZ41" s="222"/>
      <c r="IQA41" s="222"/>
      <c r="IQB41" s="222"/>
      <c r="IQC41" s="222"/>
      <c r="IQD41" s="222"/>
      <c r="IQE41" s="222"/>
      <c r="IQF41" s="222"/>
      <c r="IQG41" s="222"/>
      <c r="IQH41" s="222"/>
      <c r="IQI41" s="222"/>
      <c r="IQJ41" s="222"/>
      <c r="IQK41" s="222"/>
      <c r="IQL41" s="222"/>
      <c r="IQM41" s="222"/>
      <c r="IQN41" s="222"/>
      <c r="IQO41" s="222"/>
      <c r="IQP41" s="222"/>
      <c r="IQQ41" s="222"/>
      <c r="IQR41" s="222"/>
      <c r="IQS41" s="222"/>
      <c r="IQT41" s="222"/>
      <c r="IQU41" s="222"/>
      <c r="IQV41" s="222"/>
      <c r="IQW41" s="222"/>
      <c r="IQX41" s="222"/>
      <c r="IQY41" s="222"/>
      <c r="IQZ41" s="222"/>
      <c r="IRA41" s="222"/>
      <c r="IRB41" s="222"/>
      <c r="IRC41" s="222"/>
      <c r="IRD41" s="222"/>
      <c r="IRE41" s="222"/>
      <c r="IRF41" s="222"/>
      <c r="IRG41" s="222"/>
      <c r="IRH41" s="222"/>
      <c r="IRI41" s="222"/>
      <c r="IRJ41" s="222"/>
      <c r="IRK41" s="222"/>
      <c r="IRL41" s="222"/>
      <c r="IRM41" s="222"/>
      <c r="IRN41" s="222"/>
      <c r="IRO41" s="222"/>
      <c r="IRP41" s="222"/>
      <c r="IRQ41" s="222"/>
      <c r="IRR41" s="222"/>
      <c r="IRS41" s="222"/>
      <c r="IRT41" s="222"/>
      <c r="IRU41" s="222"/>
      <c r="IRV41" s="222"/>
      <c r="IRW41" s="222"/>
      <c r="IRX41" s="222"/>
      <c r="IRY41" s="222"/>
      <c r="IRZ41" s="222"/>
      <c r="ISA41" s="222"/>
      <c r="ISB41" s="222"/>
      <c r="ISC41" s="222"/>
      <c r="ISD41" s="222"/>
      <c r="ISE41" s="222"/>
      <c r="ISF41" s="222"/>
      <c r="ISG41" s="222"/>
      <c r="ISH41" s="222"/>
      <c r="ISI41" s="222"/>
      <c r="ISJ41" s="222"/>
      <c r="ISK41" s="222"/>
      <c r="ISL41" s="222"/>
      <c r="ISM41" s="222"/>
      <c r="ISN41" s="222"/>
      <c r="ISO41" s="222"/>
      <c r="ISP41" s="222"/>
      <c r="ISQ41" s="222"/>
      <c r="ISR41" s="222"/>
      <c r="ISS41" s="222"/>
      <c r="IST41" s="222"/>
      <c r="ISU41" s="222"/>
      <c r="ISV41" s="222"/>
      <c r="ISW41" s="222"/>
      <c r="ISX41" s="222"/>
      <c r="ISY41" s="222"/>
      <c r="ISZ41" s="222"/>
      <c r="ITA41" s="222"/>
      <c r="ITB41" s="222"/>
      <c r="ITC41" s="222"/>
      <c r="ITD41" s="222"/>
      <c r="ITE41" s="222"/>
      <c r="ITF41" s="222"/>
      <c r="ITG41" s="222"/>
      <c r="ITH41" s="222"/>
      <c r="ITI41" s="222"/>
      <c r="ITJ41" s="222"/>
      <c r="ITK41" s="222"/>
      <c r="ITL41" s="222"/>
      <c r="ITM41" s="222"/>
      <c r="ITN41" s="222"/>
      <c r="ITO41" s="222"/>
      <c r="ITP41" s="222"/>
      <c r="ITQ41" s="222"/>
      <c r="ITR41" s="222"/>
      <c r="ITS41" s="222"/>
      <c r="ITT41" s="222"/>
      <c r="ITU41" s="222"/>
      <c r="ITV41" s="222"/>
      <c r="ITW41" s="222"/>
      <c r="ITX41" s="222"/>
      <c r="ITY41" s="222"/>
      <c r="ITZ41" s="222"/>
      <c r="IUA41" s="222"/>
      <c r="IUB41" s="222"/>
      <c r="IUC41" s="222"/>
      <c r="IUD41" s="222"/>
      <c r="IUE41" s="222"/>
      <c r="IUF41" s="222"/>
      <c r="IUG41" s="222"/>
      <c r="IUH41" s="222"/>
      <c r="IUI41" s="222"/>
      <c r="IUJ41" s="222"/>
      <c r="IUK41" s="222"/>
      <c r="IUL41" s="222"/>
      <c r="IUM41" s="222"/>
      <c r="IUN41" s="222"/>
      <c r="IUO41" s="222"/>
      <c r="IUP41" s="222"/>
      <c r="IUQ41" s="222"/>
      <c r="IUR41" s="222"/>
      <c r="IUS41" s="222"/>
      <c r="IUT41" s="222"/>
      <c r="IUU41" s="222"/>
      <c r="IUV41" s="222"/>
      <c r="IUW41" s="222"/>
      <c r="IUX41" s="222"/>
      <c r="IUY41" s="222"/>
      <c r="IUZ41" s="222"/>
      <c r="IVA41" s="222"/>
      <c r="IVB41" s="222"/>
      <c r="IVC41" s="222"/>
      <c r="IVD41" s="222"/>
      <c r="IVE41" s="222"/>
      <c r="IVF41" s="222"/>
      <c r="IVG41" s="222"/>
      <c r="IVH41" s="222"/>
      <c r="IVI41" s="222"/>
      <c r="IVJ41" s="222"/>
      <c r="IVK41" s="222"/>
      <c r="IVL41" s="222"/>
      <c r="IVM41" s="222"/>
      <c r="IVN41" s="222"/>
      <c r="IVO41" s="222"/>
      <c r="IVP41" s="222"/>
      <c r="IVQ41" s="222"/>
      <c r="IVR41" s="222"/>
      <c r="IVS41" s="222"/>
      <c r="IVT41" s="222"/>
      <c r="IVU41" s="222"/>
      <c r="IVV41" s="222"/>
      <c r="IVW41" s="222"/>
      <c r="IVX41" s="222"/>
      <c r="IVY41" s="222"/>
      <c r="IVZ41" s="222"/>
      <c r="IWA41" s="222"/>
      <c r="IWB41" s="222"/>
      <c r="IWC41" s="222"/>
      <c r="IWD41" s="222"/>
      <c r="IWE41" s="222"/>
      <c r="IWF41" s="222"/>
      <c r="IWG41" s="222"/>
      <c r="IWH41" s="222"/>
      <c r="IWI41" s="222"/>
      <c r="IWJ41" s="222"/>
      <c r="IWK41" s="222"/>
      <c r="IWL41" s="222"/>
      <c r="IWM41" s="222"/>
      <c r="IWN41" s="222"/>
      <c r="IWO41" s="222"/>
      <c r="IWP41" s="222"/>
      <c r="IWQ41" s="222"/>
      <c r="IWR41" s="222"/>
      <c r="IWS41" s="222"/>
      <c r="IWT41" s="222"/>
      <c r="IWU41" s="222"/>
      <c r="IWV41" s="222"/>
      <c r="IWW41" s="222"/>
      <c r="IWX41" s="222"/>
      <c r="IWY41" s="222"/>
      <c r="IWZ41" s="222"/>
      <c r="IXA41" s="222"/>
      <c r="IXB41" s="222"/>
      <c r="IXC41" s="222"/>
      <c r="IXD41" s="222"/>
      <c r="IXE41" s="222"/>
      <c r="IXF41" s="222"/>
      <c r="IXG41" s="222"/>
      <c r="IXH41" s="222"/>
      <c r="IXI41" s="222"/>
      <c r="IXJ41" s="222"/>
      <c r="IXK41" s="222"/>
      <c r="IXL41" s="222"/>
      <c r="IXM41" s="222"/>
      <c r="IXN41" s="222"/>
      <c r="IXO41" s="222"/>
      <c r="IXP41" s="222"/>
      <c r="IXQ41" s="222"/>
      <c r="IXR41" s="222"/>
      <c r="IXS41" s="222"/>
      <c r="IXT41" s="222"/>
      <c r="IXU41" s="222"/>
      <c r="IXV41" s="222"/>
      <c r="IXW41" s="222"/>
      <c r="IXX41" s="222"/>
      <c r="IXY41" s="222"/>
      <c r="IXZ41" s="222"/>
      <c r="IYA41" s="222"/>
      <c r="IYB41" s="222"/>
      <c r="IYC41" s="222"/>
      <c r="IYD41" s="222"/>
      <c r="IYE41" s="222"/>
      <c r="IYF41" s="222"/>
      <c r="IYG41" s="222"/>
      <c r="IYH41" s="222"/>
      <c r="IYI41" s="222"/>
      <c r="IYJ41" s="222"/>
      <c r="IYK41" s="222"/>
      <c r="IYL41" s="222"/>
      <c r="IYM41" s="222"/>
      <c r="IYN41" s="222"/>
      <c r="IYO41" s="222"/>
      <c r="IYP41" s="222"/>
      <c r="IYQ41" s="222"/>
      <c r="IYR41" s="222"/>
      <c r="IYS41" s="222"/>
      <c r="IYT41" s="222"/>
      <c r="IYU41" s="222"/>
      <c r="IYV41" s="222"/>
      <c r="IYW41" s="222"/>
      <c r="IYX41" s="222"/>
      <c r="IYY41" s="222"/>
      <c r="IYZ41" s="222"/>
      <c r="IZA41" s="222"/>
      <c r="IZB41" s="222"/>
      <c r="IZC41" s="222"/>
      <c r="IZD41" s="222"/>
      <c r="IZE41" s="222"/>
      <c r="IZF41" s="222"/>
      <c r="IZG41" s="222"/>
      <c r="IZH41" s="222"/>
      <c r="IZI41" s="222"/>
      <c r="IZJ41" s="222"/>
      <c r="IZK41" s="222"/>
      <c r="IZL41" s="222"/>
      <c r="IZM41" s="222"/>
      <c r="IZN41" s="222"/>
      <c r="IZO41" s="222"/>
      <c r="IZP41" s="222"/>
      <c r="IZQ41" s="222"/>
      <c r="IZR41" s="222"/>
      <c r="IZS41" s="222"/>
      <c r="IZT41" s="222"/>
      <c r="IZU41" s="222"/>
      <c r="IZV41" s="222"/>
      <c r="IZW41" s="222"/>
      <c r="IZX41" s="222"/>
      <c r="IZY41" s="222"/>
      <c r="IZZ41" s="222"/>
      <c r="JAA41" s="222"/>
      <c r="JAB41" s="222"/>
      <c r="JAC41" s="222"/>
      <c r="JAD41" s="222"/>
      <c r="JAE41" s="222"/>
      <c r="JAF41" s="222"/>
      <c r="JAG41" s="222"/>
      <c r="JAH41" s="222"/>
      <c r="JAI41" s="222"/>
      <c r="JAJ41" s="222"/>
      <c r="JAK41" s="222"/>
      <c r="JAL41" s="222"/>
      <c r="JAM41" s="222"/>
      <c r="JAN41" s="222"/>
      <c r="JAO41" s="222"/>
      <c r="JAP41" s="222"/>
      <c r="JAQ41" s="222"/>
      <c r="JAR41" s="222"/>
      <c r="JAS41" s="222"/>
      <c r="JAT41" s="222"/>
      <c r="JAU41" s="222"/>
      <c r="JAV41" s="222"/>
      <c r="JAW41" s="222"/>
      <c r="JAX41" s="222"/>
      <c r="JAY41" s="222"/>
      <c r="JAZ41" s="222"/>
      <c r="JBA41" s="222"/>
      <c r="JBB41" s="222"/>
      <c r="JBC41" s="222"/>
      <c r="JBD41" s="222"/>
      <c r="JBE41" s="222"/>
      <c r="JBF41" s="222"/>
      <c r="JBG41" s="222"/>
      <c r="JBH41" s="222"/>
      <c r="JBI41" s="222"/>
      <c r="JBJ41" s="222"/>
      <c r="JBK41" s="222"/>
      <c r="JBL41" s="222"/>
      <c r="JBM41" s="222"/>
      <c r="JBN41" s="222"/>
      <c r="JBO41" s="222"/>
      <c r="JBP41" s="222"/>
      <c r="JBQ41" s="222"/>
      <c r="JBR41" s="222"/>
      <c r="JBS41" s="222"/>
      <c r="JBT41" s="222"/>
      <c r="JBU41" s="222"/>
      <c r="JBV41" s="222"/>
      <c r="JBW41" s="222"/>
      <c r="JBX41" s="222"/>
      <c r="JBY41" s="222"/>
      <c r="JBZ41" s="222"/>
      <c r="JCA41" s="222"/>
      <c r="JCB41" s="222"/>
      <c r="JCC41" s="222"/>
      <c r="JCD41" s="222"/>
      <c r="JCE41" s="222"/>
      <c r="JCF41" s="222"/>
      <c r="JCG41" s="222"/>
      <c r="JCH41" s="222"/>
      <c r="JCI41" s="222"/>
      <c r="JCJ41" s="222"/>
      <c r="JCK41" s="222"/>
      <c r="JCL41" s="222"/>
      <c r="JCM41" s="222"/>
      <c r="JCN41" s="222"/>
      <c r="JCO41" s="222"/>
      <c r="JCP41" s="222"/>
      <c r="JCQ41" s="222"/>
      <c r="JCR41" s="222"/>
      <c r="JCS41" s="222"/>
      <c r="JCT41" s="222"/>
      <c r="JCU41" s="222"/>
      <c r="JCV41" s="222"/>
      <c r="JCW41" s="222"/>
      <c r="JCX41" s="222"/>
      <c r="JCY41" s="222"/>
      <c r="JCZ41" s="222"/>
      <c r="JDA41" s="222"/>
      <c r="JDB41" s="222"/>
      <c r="JDC41" s="222"/>
      <c r="JDD41" s="222"/>
      <c r="JDE41" s="222"/>
      <c r="JDF41" s="222"/>
      <c r="JDG41" s="222"/>
      <c r="JDH41" s="222"/>
      <c r="JDI41" s="222"/>
      <c r="JDJ41" s="222"/>
      <c r="JDK41" s="222"/>
      <c r="JDL41" s="222"/>
      <c r="JDM41" s="222"/>
      <c r="JDN41" s="222"/>
      <c r="JDO41" s="222"/>
      <c r="JDP41" s="222"/>
      <c r="JDQ41" s="222"/>
      <c r="JDR41" s="222"/>
      <c r="JDS41" s="222"/>
      <c r="JDT41" s="222"/>
      <c r="JDU41" s="222"/>
      <c r="JDV41" s="222"/>
      <c r="JDW41" s="222"/>
      <c r="JDX41" s="222"/>
      <c r="JDY41" s="222"/>
      <c r="JDZ41" s="222"/>
      <c r="JEA41" s="222"/>
      <c r="JEB41" s="222"/>
      <c r="JEC41" s="222"/>
      <c r="JED41" s="222"/>
      <c r="JEE41" s="222"/>
      <c r="JEF41" s="222"/>
      <c r="JEG41" s="222"/>
      <c r="JEH41" s="222"/>
      <c r="JEI41" s="222"/>
      <c r="JEJ41" s="222"/>
      <c r="JEK41" s="222"/>
      <c r="JEL41" s="222"/>
      <c r="JEM41" s="222"/>
      <c r="JEN41" s="222"/>
      <c r="JEO41" s="222"/>
      <c r="JEP41" s="222"/>
      <c r="JEQ41" s="222"/>
      <c r="JER41" s="222"/>
      <c r="JES41" s="222"/>
      <c r="JET41" s="222"/>
      <c r="JEU41" s="222"/>
      <c r="JEV41" s="222"/>
      <c r="JEW41" s="222"/>
      <c r="JEX41" s="222"/>
      <c r="JEY41" s="222"/>
      <c r="JEZ41" s="222"/>
      <c r="JFA41" s="222"/>
      <c r="JFB41" s="222"/>
      <c r="JFC41" s="222"/>
      <c r="JFD41" s="222"/>
      <c r="JFE41" s="222"/>
      <c r="JFF41" s="222"/>
      <c r="JFG41" s="222"/>
      <c r="JFH41" s="222"/>
      <c r="JFI41" s="222"/>
      <c r="JFJ41" s="222"/>
      <c r="JFK41" s="222"/>
      <c r="JFL41" s="222"/>
      <c r="JFM41" s="222"/>
      <c r="JFN41" s="222"/>
      <c r="JFO41" s="222"/>
      <c r="JFP41" s="222"/>
      <c r="JFQ41" s="222"/>
      <c r="JFR41" s="222"/>
      <c r="JFS41" s="222"/>
      <c r="JFT41" s="222"/>
      <c r="JFU41" s="222"/>
      <c r="JFV41" s="222"/>
      <c r="JFW41" s="222"/>
      <c r="JFX41" s="222"/>
      <c r="JFY41" s="222"/>
      <c r="JFZ41" s="222"/>
      <c r="JGA41" s="222"/>
      <c r="JGB41" s="222"/>
      <c r="JGC41" s="222"/>
      <c r="JGD41" s="222"/>
      <c r="JGE41" s="222"/>
      <c r="JGF41" s="222"/>
      <c r="JGG41" s="222"/>
      <c r="JGH41" s="222"/>
      <c r="JGI41" s="222"/>
      <c r="JGJ41" s="222"/>
      <c r="JGK41" s="222"/>
      <c r="JGL41" s="222"/>
      <c r="JGM41" s="222"/>
      <c r="JGN41" s="222"/>
      <c r="JGO41" s="222"/>
      <c r="JGP41" s="222"/>
      <c r="JGQ41" s="222"/>
      <c r="JGR41" s="222"/>
      <c r="JGS41" s="222"/>
      <c r="JGT41" s="222"/>
      <c r="JGU41" s="222"/>
      <c r="JGV41" s="222"/>
      <c r="JGW41" s="222"/>
      <c r="JGX41" s="222"/>
      <c r="JGY41" s="222"/>
      <c r="JGZ41" s="222"/>
      <c r="JHA41" s="222"/>
      <c r="JHB41" s="222"/>
      <c r="JHC41" s="222"/>
      <c r="JHD41" s="222"/>
      <c r="JHE41" s="222"/>
      <c r="JHF41" s="222"/>
      <c r="JHG41" s="222"/>
      <c r="JHH41" s="222"/>
      <c r="JHI41" s="222"/>
      <c r="JHJ41" s="222"/>
      <c r="JHK41" s="222"/>
      <c r="JHL41" s="222"/>
      <c r="JHM41" s="222"/>
      <c r="JHN41" s="222"/>
      <c r="JHO41" s="222"/>
      <c r="JHP41" s="222"/>
      <c r="JHQ41" s="222"/>
      <c r="JHR41" s="222"/>
      <c r="JHS41" s="222"/>
      <c r="JHT41" s="222"/>
      <c r="JHU41" s="222"/>
      <c r="JHV41" s="222"/>
      <c r="JHW41" s="222"/>
      <c r="JHX41" s="222"/>
      <c r="JHY41" s="222"/>
      <c r="JHZ41" s="222"/>
      <c r="JIA41" s="222"/>
      <c r="JIB41" s="222"/>
      <c r="JIC41" s="222"/>
      <c r="JID41" s="222"/>
      <c r="JIE41" s="222"/>
      <c r="JIF41" s="222"/>
      <c r="JIG41" s="222"/>
      <c r="JIH41" s="222"/>
      <c r="JII41" s="222"/>
      <c r="JIJ41" s="222"/>
      <c r="JIK41" s="222"/>
      <c r="JIL41" s="222"/>
      <c r="JIM41" s="222"/>
      <c r="JIN41" s="222"/>
      <c r="JIO41" s="222"/>
      <c r="JIP41" s="222"/>
      <c r="JIQ41" s="222"/>
      <c r="JIR41" s="222"/>
      <c r="JIS41" s="222"/>
      <c r="JIT41" s="222"/>
      <c r="JIU41" s="222"/>
      <c r="JIV41" s="222"/>
      <c r="JIW41" s="222"/>
      <c r="JIX41" s="222"/>
      <c r="JIY41" s="222"/>
      <c r="JIZ41" s="222"/>
      <c r="JJA41" s="222"/>
      <c r="JJB41" s="222"/>
      <c r="JJC41" s="222"/>
      <c r="JJD41" s="222"/>
      <c r="JJE41" s="222"/>
      <c r="JJF41" s="222"/>
      <c r="JJG41" s="222"/>
      <c r="JJH41" s="222"/>
      <c r="JJI41" s="222"/>
      <c r="JJJ41" s="222"/>
      <c r="JJK41" s="222"/>
      <c r="JJL41" s="222"/>
      <c r="JJM41" s="222"/>
      <c r="JJN41" s="222"/>
      <c r="JJO41" s="222"/>
      <c r="JJP41" s="222"/>
      <c r="JJQ41" s="222"/>
      <c r="JJR41" s="222"/>
      <c r="JJS41" s="222"/>
      <c r="JJT41" s="222"/>
      <c r="JJU41" s="222"/>
      <c r="JJV41" s="222"/>
      <c r="JJW41" s="222"/>
      <c r="JJX41" s="222"/>
      <c r="JJY41" s="222"/>
      <c r="JJZ41" s="222"/>
      <c r="JKA41" s="222"/>
      <c r="JKB41" s="222"/>
      <c r="JKC41" s="222"/>
      <c r="JKD41" s="222"/>
      <c r="JKE41" s="222"/>
      <c r="JKF41" s="222"/>
      <c r="JKG41" s="222"/>
      <c r="JKH41" s="222"/>
      <c r="JKI41" s="222"/>
      <c r="JKJ41" s="222"/>
      <c r="JKK41" s="222"/>
      <c r="JKL41" s="222"/>
      <c r="JKM41" s="222"/>
      <c r="JKN41" s="222"/>
      <c r="JKO41" s="222"/>
      <c r="JKP41" s="222"/>
      <c r="JKQ41" s="222"/>
      <c r="JKR41" s="222"/>
      <c r="JKS41" s="222"/>
      <c r="JKT41" s="222"/>
      <c r="JKU41" s="222"/>
      <c r="JKV41" s="222"/>
      <c r="JKW41" s="222"/>
      <c r="JKX41" s="222"/>
      <c r="JKY41" s="222"/>
      <c r="JKZ41" s="222"/>
      <c r="JLA41" s="222"/>
      <c r="JLB41" s="222"/>
      <c r="JLC41" s="222"/>
      <c r="JLD41" s="222"/>
      <c r="JLE41" s="222"/>
      <c r="JLF41" s="222"/>
      <c r="JLG41" s="222"/>
      <c r="JLH41" s="222"/>
      <c r="JLI41" s="222"/>
      <c r="JLJ41" s="222"/>
      <c r="JLK41" s="222"/>
      <c r="JLL41" s="222"/>
      <c r="JLM41" s="222"/>
      <c r="JLN41" s="222"/>
      <c r="JLO41" s="222"/>
      <c r="JLP41" s="222"/>
      <c r="JLQ41" s="222"/>
      <c r="JLR41" s="222"/>
      <c r="JLS41" s="222"/>
      <c r="JLT41" s="222"/>
      <c r="JLU41" s="222"/>
      <c r="JLV41" s="222"/>
      <c r="JLW41" s="222"/>
      <c r="JLX41" s="222"/>
      <c r="JLY41" s="222"/>
      <c r="JLZ41" s="222"/>
      <c r="JMA41" s="222"/>
      <c r="JMB41" s="222"/>
      <c r="JMC41" s="222"/>
      <c r="JMD41" s="222"/>
      <c r="JME41" s="222"/>
      <c r="JMF41" s="222"/>
      <c r="JMG41" s="222"/>
      <c r="JMH41" s="222"/>
      <c r="JMI41" s="222"/>
      <c r="JMJ41" s="222"/>
      <c r="JMK41" s="222"/>
      <c r="JML41" s="222"/>
      <c r="JMM41" s="222"/>
      <c r="JMN41" s="222"/>
      <c r="JMO41" s="222"/>
      <c r="JMP41" s="222"/>
      <c r="JMQ41" s="222"/>
      <c r="JMR41" s="222"/>
      <c r="JMS41" s="222"/>
      <c r="JMT41" s="222"/>
      <c r="JMU41" s="222"/>
      <c r="JMV41" s="222"/>
      <c r="JMW41" s="222"/>
      <c r="JMX41" s="222"/>
      <c r="JMY41" s="222"/>
      <c r="JMZ41" s="222"/>
      <c r="JNA41" s="222"/>
      <c r="JNB41" s="222"/>
      <c r="JNC41" s="222"/>
      <c r="JND41" s="222"/>
      <c r="JNE41" s="222"/>
      <c r="JNF41" s="222"/>
      <c r="JNG41" s="222"/>
      <c r="JNH41" s="222"/>
      <c r="JNI41" s="222"/>
      <c r="JNJ41" s="222"/>
      <c r="JNK41" s="222"/>
      <c r="JNL41" s="222"/>
      <c r="JNM41" s="222"/>
      <c r="JNN41" s="222"/>
      <c r="JNO41" s="222"/>
      <c r="JNP41" s="222"/>
      <c r="JNQ41" s="222"/>
      <c r="JNR41" s="222"/>
      <c r="JNS41" s="222"/>
      <c r="JNT41" s="222"/>
      <c r="JNU41" s="222"/>
      <c r="JNV41" s="222"/>
      <c r="JNW41" s="222"/>
      <c r="JNX41" s="222"/>
      <c r="JNY41" s="222"/>
      <c r="JNZ41" s="222"/>
      <c r="JOA41" s="222"/>
      <c r="JOB41" s="222"/>
      <c r="JOC41" s="222"/>
      <c r="JOD41" s="222"/>
      <c r="JOE41" s="222"/>
      <c r="JOF41" s="222"/>
      <c r="JOG41" s="222"/>
      <c r="JOH41" s="222"/>
      <c r="JOI41" s="222"/>
      <c r="JOJ41" s="222"/>
      <c r="JOK41" s="222"/>
      <c r="JOL41" s="222"/>
      <c r="JOM41" s="222"/>
      <c r="JON41" s="222"/>
      <c r="JOO41" s="222"/>
      <c r="JOP41" s="222"/>
      <c r="JOQ41" s="222"/>
      <c r="JOR41" s="222"/>
      <c r="JOS41" s="222"/>
      <c r="JOT41" s="222"/>
      <c r="JOU41" s="222"/>
      <c r="JOV41" s="222"/>
      <c r="JOW41" s="222"/>
      <c r="JOX41" s="222"/>
      <c r="JOY41" s="222"/>
      <c r="JOZ41" s="222"/>
      <c r="JPA41" s="222"/>
      <c r="JPB41" s="222"/>
      <c r="JPC41" s="222"/>
      <c r="JPD41" s="222"/>
      <c r="JPE41" s="222"/>
      <c r="JPF41" s="222"/>
      <c r="JPG41" s="222"/>
      <c r="JPH41" s="222"/>
      <c r="JPI41" s="222"/>
      <c r="JPJ41" s="222"/>
      <c r="JPK41" s="222"/>
      <c r="JPL41" s="222"/>
      <c r="JPM41" s="222"/>
      <c r="JPN41" s="222"/>
      <c r="JPO41" s="222"/>
      <c r="JPP41" s="222"/>
      <c r="JPQ41" s="222"/>
      <c r="JPR41" s="222"/>
      <c r="JPS41" s="222"/>
      <c r="JPT41" s="222"/>
      <c r="JPU41" s="222"/>
      <c r="JPV41" s="222"/>
      <c r="JPW41" s="222"/>
      <c r="JPX41" s="222"/>
      <c r="JPY41" s="222"/>
      <c r="JPZ41" s="222"/>
      <c r="JQA41" s="222"/>
      <c r="JQB41" s="222"/>
      <c r="JQC41" s="222"/>
      <c r="JQD41" s="222"/>
      <c r="JQE41" s="222"/>
      <c r="JQF41" s="222"/>
      <c r="JQG41" s="222"/>
      <c r="JQH41" s="222"/>
      <c r="JQI41" s="222"/>
      <c r="JQJ41" s="222"/>
      <c r="JQK41" s="222"/>
      <c r="JQL41" s="222"/>
      <c r="JQM41" s="222"/>
      <c r="JQN41" s="222"/>
      <c r="JQO41" s="222"/>
      <c r="JQP41" s="222"/>
      <c r="JQQ41" s="222"/>
      <c r="JQR41" s="222"/>
      <c r="JQS41" s="222"/>
      <c r="JQT41" s="222"/>
      <c r="JQU41" s="222"/>
      <c r="JQV41" s="222"/>
      <c r="JQW41" s="222"/>
      <c r="JQX41" s="222"/>
      <c r="JQY41" s="222"/>
      <c r="JQZ41" s="222"/>
      <c r="JRA41" s="222"/>
      <c r="JRB41" s="222"/>
      <c r="JRC41" s="222"/>
      <c r="JRD41" s="222"/>
      <c r="JRE41" s="222"/>
      <c r="JRF41" s="222"/>
      <c r="JRG41" s="222"/>
      <c r="JRH41" s="222"/>
      <c r="JRI41" s="222"/>
      <c r="JRJ41" s="222"/>
      <c r="JRK41" s="222"/>
      <c r="JRL41" s="222"/>
      <c r="JRM41" s="222"/>
      <c r="JRN41" s="222"/>
      <c r="JRO41" s="222"/>
      <c r="JRP41" s="222"/>
      <c r="JRQ41" s="222"/>
      <c r="JRR41" s="222"/>
      <c r="JRS41" s="222"/>
      <c r="JRT41" s="222"/>
      <c r="JRU41" s="222"/>
      <c r="JRV41" s="222"/>
      <c r="JRW41" s="222"/>
      <c r="JRX41" s="222"/>
      <c r="JRY41" s="222"/>
      <c r="JRZ41" s="222"/>
      <c r="JSA41" s="222"/>
      <c r="JSB41" s="222"/>
      <c r="JSC41" s="222"/>
      <c r="JSD41" s="222"/>
      <c r="JSE41" s="222"/>
      <c r="JSF41" s="222"/>
      <c r="JSG41" s="222"/>
      <c r="JSH41" s="222"/>
      <c r="JSI41" s="222"/>
      <c r="JSJ41" s="222"/>
      <c r="JSK41" s="222"/>
      <c r="JSL41" s="222"/>
      <c r="JSM41" s="222"/>
      <c r="JSN41" s="222"/>
      <c r="JSO41" s="222"/>
      <c r="JSP41" s="222"/>
      <c r="JSQ41" s="222"/>
      <c r="JSR41" s="222"/>
      <c r="JSS41" s="222"/>
      <c r="JST41" s="222"/>
      <c r="JSU41" s="222"/>
      <c r="JSV41" s="222"/>
      <c r="JSW41" s="222"/>
      <c r="JSX41" s="222"/>
      <c r="JSY41" s="222"/>
      <c r="JSZ41" s="222"/>
      <c r="JTA41" s="222"/>
      <c r="JTB41" s="222"/>
      <c r="JTC41" s="222"/>
      <c r="JTD41" s="222"/>
      <c r="JTE41" s="222"/>
      <c r="JTF41" s="222"/>
      <c r="JTG41" s="222"/>
      <c r="JTH41" s="222"/>
      <c r="JTI41" s="222"/>
      <c r="JTJ41" s="222"/>
      <c r="JTK41" s="222"/>
      <c r="JTL41" s="222"/>
      <c r="JTM41" s="222"/>
      <c r="JTN41" s="222"/>
      <c r="JTO41" s="222"/>
      <c r="JTP41" s="222"/>
      <c r="JTQ41" s="222"/>
      <c r="JTR41" s="222"/>
      <c r="JTS41" s="222"/>
      <c r="JTT41" s="222"/>
      <c r="JTU41" s="222"/>
      <c r="JTV41" s="222"/>
      <c r="JTW41" s="222"/>
      <c r="JTX41" s="222"/>
      <c r="JTY41" s="222"/>
      <c r="JTZ41" s="222"/>
      <c r="JUA41" s="222"/>
      <c r="JUB41" s="222"/>
      <c r="JUC41" s="222"/>
      <c r="JUD41" s="222"/>
      <c r="JUE41" s="222"/>
      <c r="JUF41" s="222"/>
      <c r="JUG41" s="222"/>
      <c r="JUH41" s="222"/>
      <c r="JUI41" s="222"/>
      <c r="JUJ41" s="222"/>
      <c r="JUK41" s="222"/>
      <c r="JUL41" s="222"/>
      <c r="JUM41" s="222"/>
      <c r="JUN41" s="222"/>
      <c r="JUO41" s="222"/>
      <c r="JUP41" s="222"/>
      <c r="JUQ41" s="222"/>
      <c r="JUR41" s="222"/>
      <c r="JUS41" s="222"/>
      <c r="JUT41" s="222"/>
      <c r="JUU41" s="222"/>
      <c r="JUV41" s="222"/>
      <c r="JUW41" s="222"/>
      <c r="JUX41" s="222"/>
      <c r="JUY41" s="222"/>
      <c r="JUZ41" s="222"/>
      <c r="JVA41" s="222"/>
      <c r="JVB41" s="222"/>
      <c r="JVC41" s="222"/>
      <c r="JVD41" s="222"/>
      <c r="JVE41" s="222"/>
      <c r="JVF41" s="222"/>
      <c r="JVG41" s="222"/>
      <c r="JVH41" s="222"/>
      <c r="JVI41" s="222"/>
      <c r="JVJ41" s="222"/>
      <c r="JVK41" s="222"/>
      <c r="JVL41" s="222"/>
      <c r="JVM41" s="222"/>
      <c r="JVN41" s="222"/>
      <c r="JVO41" s="222"/>
      <c r="JVP41" s="222"/>
      <c r="JVQ41" s="222"/>
      <c r="JVR41" s="222"/>
      <c r="JVS41" s="222"/>
      <c r="JVT41" s="222"/>
      <c r="JVU41" s="222"/>
      <c r="JVV41" s="222"/>
      <c r="JVW41" s="222"/>
      <c r="JVX41" s="222"/>
      <c r="JVY41" s="222"/>
      <c r="JVZ41" s="222"/>
      <c r="JWA41" s="222"/>
      <c r="JWB41" s="222"/>
      <c r="JWC41" s="222"/>
      <c r="JWD41" s="222"/>
      <c r="JWE41" s="222"/>
      <c r="JWF41" s="222"/>
      <c r="JWG41" s="222"/>
      <c r="JWH41" s="222"/>
      <c r="JWI41" s="222"/>
      <c r="JWJ41" s="222"/>
      <c r="JWK41" s="222"/>
      <c r="JWL41" s="222"/>
      <c r="JWM41" s="222"/>
      <c r="JWN41" s="222"/>
      <c r="JWO41" s="222"/>
      <c r="JWP41" s="222"/>
      <c r="JWQ41" s="222"/>
      <c r="JWR41" s="222"/>
      <c r="JWS41" s="222"/>
      <c r="JWT41" s="222"/>
      <c r="JWU41" s="222"/>
      <c r="JWV41" s="222"/>
      <c r="JWW41" s="222"/>
      <c r="JWX41" s="222"/>
      <c r="JWY41" s="222"/>
      <c r="JWZ41" s="222"/>
      <c r="JXA41" s="222"/>
      <c r="JXB41" s="222"/>
      <c r="JXC41" s="222"/>
      <c r="JXD41" s="222"/>
      <c r="JXE41" s="222"/>
      <c r="JXF41" s="222"/>
      <c r="JXG41" s="222"/>
      <c r="JXH41" s="222"/>
      <c r="JXI41" s="222"/>
      <c r="JXJ41" s="222"/>
      <c r="JXK41" s="222"/>
      <c r="JXL41" s="222"/>
      <c r="JXM41" s="222"/>
      <c r="JXN41" s="222"/>
      <c r="JXO41" s="222"/>
      <c r="JXP41" s="222"/>
      <c r="JXQ41" s="222"/>
      <c r="JXR41" s="222"/>
      <c r="JXS41" s="222"/>
      <c r="JXT41" s="222"/>
      <c r="JXU41" s="222"/>
      <c r="JXV41" s="222"/>
      <c r="JXW41" s="222"/>
      <c r="JXX41" s="222"/>
      <c r="JXY41" s="222"/>
      <c r="JXZ41" s="222"/>
      <c r="JYA41" s="222"/>
      <c r="JYB41" s="222"/>
      <c r="JYC41" s="222"/>
      <c r="JYD41" s="222"/>
      <c r="JYE41" s="222"/>
      <c r="JYF41" s="222"/>
      <c r="JYG41" s="222"/>
      <c r="JYH41" s="222"/>
      <c r="JYI41" s="222"/>
      <c r="JYJ41" s="222"/>
      <c r="JYK41" s="222"/>
      <c r="JYL41" s="222"/>
      <c r="JYM41" s="222"/>
      <c r="JYN41" s="222"/>
      <c r="JYO41" s="222"/>
      <c r="JYP41" s="222"/>
      <c r="JYQ41" s="222"/>
      <c r="JYR41" s="222"/>
      <c r="JYS41" s="222"/>
      <c r="JYT41" s="222"/>
      <c r="JYU41" s="222"/>
      <c r="JYV41" s="222"/>
      <c r="JYW41" s="222"/>
      <c r="JYX41" s="222"/>
      <c r="JYY41" s="222"/>
      <c r="JYZ41" s="222"/>
      <c r="JZA41" s="222"/>
      <c r="JZB41" s="222"/>
      <c r="JZC41" s="222"/>
      <c r="JZD41" s="222"/>
      <c r="JZE41" s="222"/>
      <c r="JZF41" s="222"/>
      <c r="JZG41" s="222"/>
      <c r="JZH41" s="222"/>
      <c r="JZI41" s="222"/>
      <c r="JZJ41" s="222"/>
      <c r="JZK41" s="222"/>
      <c r="JZL41" s="222"/>
      <c r="JZM41" s="222"/>
      <c r="JZN41" s="222"/>
      <c r="JZO41" s="222"/>
      <c r="JZP41" s="222"/>
      <c r="JZQ41" s="222"/>
      <c r="JZR41" s="222"/>
      <c r="JZS41" s="222"/>
      <c r="JZT41" s="222"/>
      <c r="JZU41" s="222"/>
      <c r="JZV41" s="222"/>
      <c r="JZW41" s="222"/>
      <c r="JZX41" s="222"/>
      <c r="JZY41" s="222"/>
      <c r="JZZ41" s="222"/>
      <c r="KAA41" s="222"/>
      <c r="KAB41" s="222"/>
      <c r="KAC41" s="222"/>
      <c r="KAD41" s="222"/>
      <c r="KAE41" s="222"/>
      <c r="KAF41" s="222"/>
      <c r="KAG41" s="222"/>
      <c r="KAH41" s="222"/>
      <c r="KAI41" s="222"/>
      <c r="KAJ41" s="222"/>
      <c r="KAK41" s="222"/>
      <c r="KAL41" s="222"/>
      <c r="KAM41" s="222"/>
      <c r="KAN41" s="222"/>
      <c r="KAO41" s="222"/>
      <c r="KAP41" s="222"/>
      <c r="KAQ41" s="222"/>
      <c r="KAR41" s="222"/>
      <c r="KAS41" s="222"/>
      <c r="KAT41" s="222"/>
      <c r="KAU41" s="222"/>
      <c r="KAV41" s="222"/>
      <c r="KAW41" s="222"/>
      <c r="KAX41" s="222"/>
      <c r="KAY41" s="222"/>
      <c r="KAZ41" s="222"/>
      <c r="KBA41" s="222"/>
      <c r="KBB41" s="222"/>
      <c r="KBC41" s="222"/>
      <c r="KBD41" s="222"/>
      <c r="KBE41" s="222"/>
      <c r="KBF41" s="222"/>
      <c r="KBG41" s="222"/>
      <c r="KBH41" s="222"/>
      <c r="KBI41" s="222"/>
      <c r="KBJ41" s="222"/>
      <c r="KBK41" s="222"/>
      <c r="KBL41" s="222"/>
      <c r="KBM41" s="222"/>
      <c r="KBN41" s="222"/>
      <c r="KBO41" s="222"/>
      <c r="KBP41" s="222"/>
      <c r="KBQ41" s="222"/>
      <c r="KBR41" s="222"/>
      <c r="KBS41" s="222"/>
      <c r="KBT41" s="222"/>
      <c r="KBU41" s="222"/>
      <c r="KBV41" s="222"/>
      <c r="KBW41" s="222"/>
      <c r="KBX41" s="222"/>
      <c r="KBY41" s="222"/>
      <c r="KBZ41" s="222"/>
      <c r="KCA41" s="222"/>
      <c r="KCB41" s="222"/>
      <c r="KCC41" s="222"/>
      <c r="KCD41" s="222"/>
      <c r="KCE41" s="222"/>
      <c r="KCF41" s="222"/>
      <c r="KCG41" s="222"/>
      <c r="KCH41" s="222"/>
      <c r="KCI41" s="222"/>
      <c r="KCJ41" s="222"/>
      <c r="KCK41" s="222"/>
      <c r="KCL41" s="222"/>
      <c r="KCM41" s="222"/>
      <c r="KCN41" s="222"/>
      <c r="KCO41" s="222"/>
      <c r="KCP41" s="222"/>
      <c r="KCQ41" s="222"/>
      <c r="KCR41" s="222"/>
      <c r="KCS41" s="222"/>
      <c r="KCT41" s="222"/>
      <c r="KCU41" s="222"/>
      <c r="KCV41" s="222"/>
      <c r="KCW41" s="222"/>
      <c r="KCX41" s="222"/>
      <c r="KCY41" s="222"/>
      <c r="KCZ41" s="222"/>
      <c r="KDA41" s="222"/>
      <c r="KDB41" s="222"/>
      <c r="KDC41" s="222"/>
      <c r="KDD41" s="222"/>
      <c r="KDE41" s="222"/>
      <c r="KDF41" s="222"/>
      <c r="KDG41" s="222"/>
      <c r="KDH41" s="222"/>
      <c r="KDI41" s="222"/>
      <c r="KDJ41" s="222"/>
      <c r="KDK41" s="222"/>
      <c r="KDL41" s="222"/>
      <c r="KDM41" s="222"/>
      <c r="KDN41" s="222"/>
      <c r="KDO41" s="222"/>
      <c r="KDP41" s="222"/>
      <c r="KDQ41" s="222"/>
      <c r="KDR41" s="222"/>
      <c r="KDS41" s="222"/>
      <c r="KDT41" s="222"/>
      <c r="KDU41" s="222"/>
      <c r="KDV41" s="222"/>
      <c r="KDW41" s="222"/>
      <c r="KDX41" s="222"/>
      <c r="KDY41" s="222"/>
      <c r="KDZ41" s="222"/>
      <c r="KEA41" s="222"/>
      <c r="KEB41" s="222"/>
      <c r="KEC41" s="222"/>
      <c r="KED41" s="222"/>
      <c r="KEE41" s="222"/>
      <c r="KEF41" s="222"/>
      <c r="KEG41" s="222"/>
      <c r="KEH41" s="222"/>
      <c r="KEI41" s="222"/>
      <c r="KEJ41" s="222"/>
      <c r="KEK41" s="222"/>
      <c r="KEL41" s="222"/>
      <c r="KEM41" s="222"/>
      <c r="KEN41" s="222"/>
      <c r="KEO41" s="222"/>
      <c r="KEP41" s="222"/>
      <c r="KEQ41" s="222"/>
      <c r="KER41" s="222"/>
      <c r="KES41" s="222"/>
      <c r="KET41" s="222"/>
      <c r="KEU41" s="222"/>
      <c r="KEV41" s="222"/>
      <c r="KEW41" s="222"/>
      <c r="KEX41" s="222"/>
      <c r="KEY41" s="222"/>
      <c r="KEZ41" s="222"/>
      <c r="KFA41" s="222"/>
      <c r="KFB41" s="222"/>
      <c r="KFC41" s="222"/>
      <c r="KFD41" s="222"/>
      <c r="KFE41" s="222"/>
      <c r="KFF41" s="222"/>
      <c r="KFG41" s="222"/>
      <c r="KFH41" s="222"/>
      <c r="KFI41" s="222"/>
      <c r="KFJ41" s="222"/>
      <c r="KFK41" s="222"/>
      <c r="KFL41" s="222"/>
      <c r="KFM41" s="222"/>
      <c r="KFN41" s="222"/>
      <c r="KFO41" s="222"/>
      <c r="KFP41" s="222"/>
      <c r="KFQ41" s="222"/>
      <c r="KFR41" s="222"/>
      <c r="KFS41" s="222"/>
      <c r="KFT41" s="222"/>
      <c r="KFU41" s="222"/>
      <c r="KFV41" s="222"/>
      <c r="KFW41" s="222"/>
      <c r="KFX41" s="222"/>
      <c r="KFY41" s="222"/>
      <c r="KFZ41" s="222"/>
      <c r="KGA41" s="222"/>
      <c r="KGB41" s="222"/>
      <c r="KGC41" s="222"/>
      <c r="KGD41" s="222"/>
      <c r="KGE41" s="222"/>
      <c r="KGF41" s="222"/>
      <c r="KGG41" s="222"/>
      <c r="KGH41" s="222"/>
      <c r="KGI41" s="222"/>
      <c r="KGJ41" s="222"/>
      <c r="KGK41" s="222"/>
      <c r="KGL41" s="222"/>
      <c r="KGM41" s="222"/>
      <c r="KGN41" s="222"/>
      <c r="KGO41" s="222"/>
      <c r="KGP41" s="222"/>
      <c r="KGQ41" s="222"/>
      <c r="KGR41" s="222"/>
      <c r="KGS41" s="222"/>
      <c r="KGT41" s="222"/>
      <c r="KGU41" s="222"/>
      <c r="KGV41" s="222"/>
      <c r="KGW41" s="222"/>
      <c r="KGX41" s="222"/>
      <c r="KGY41" s="222"/>
      <c r="KGZ41" s="222"/>
      <c r="KHA41" s="222"/>
      <c r="KHB41" s="222"/>
      <c r="KHC41" s="222"/>
      <c r="KHD41" s="222"/>
      <c r="KHE41" s="222"/>
      <c r="KHF41" s="222"/>
      <c r="KHG41" s="222"/>
      <c r="KHH41" s="222"/>
      <c r="KHI41" s="222"/>
      <c r="KHJ41" s="222"/>
      <c r="KHK41" s="222"/>
      <c r="KHL41" s="222"/>
      <c r="KHM41" s="222"/>
      <c r="KHN41" s="222"/>
      <c r="KHO41" s="222"/>
      <c r="KHP41" s="222"/>
      <c r="KHQ41" s="222"/>
      <c r="KHR41" s="222"/>
      <c r="KHS41" s="222"/>
      <c r="KHT41" s="222"/>
      <c r="KHU41" s="222"/>
      <c r="KHV41" s="222"/>
      <c r="KHW41" s="222"/>
      <c r="KHX41" s="222"/>
      <c r="KHY41" s="222"/>
      <c r="KHZ41" s="222"/>
      <c r="KIA41" s="222"/>
      <c r="KIB41" s="222"/>
      <c r="KIC41" s="222"/>
      <c r="KID41" s="222"/>
      <c r="KIE41" s="222"/>
      <c r="KIF41" s="222"/>
      <c r="KIG41" s="222"/>
      <c r="KIH41" s="222"/>
      <c r="KII41" s="222"/>
      <c r="KIJ41" s="222"/>
      <c r="KIK41" s="222"/>
      <c r="KIL41" s="222"/>
      <c r="KIM41" s="222"/>
      <c r="KIN41" s="222"/>
      <c r="KIO41" s="222"/>
      <c r="KIP41" s="222"/>
      <c r="KIQ41" s="222"/>
      <c r="KIR41" s="222"/>
      <c r="KIS41" s="222"/>
      <c r="KIT41" s="222"/>
      <c r="KIU41" s="222"/>
      <c r="KIV41" s="222"/>
      <c r="KIW41" s="222"/>
      <c r="KIX41" s="222"/>
      <c r="KIY41" s="222"/>
      <c r="KIZ41" s="222"/>
      <c r="KJA41" s="222"/>
      <c r="KJB41" s="222"/>
      <c r="KJC41" s="222"/>
      <c r="KJD41" s="222"/>
      <c r="KJE41" s="222"/>
      <c r="KJF41" s="222"/>
      <c r="KJG41" s="222"/>
      <c r="KJH41" s="222"/>
      <c r="KJI41" s="222"/>
      <c r="KJJ41" s="222"/>
      <c r="KJK41" s="222"/>
      <c r="KJL41" s="222"/>
      <c r="KJM41" s="222"/>
      <c r="KJN41" s="222"/>
      <c r="KJO41" s="222"/>
      <c r="KJP41" s="222"/>
      <c r="KJQ41" s="222"/>
      <c r="KJR41" s="222"/>
      <c r="KJS41" s="222"/>
      <c r="KJT41" s="222"/>
      <c r="KJU41" s="222"/>
      <c r="KJV41" s="222"/>
      <c r="KJW41" s="222"/>
      <c r="KJX41" s="222"/>
      <c r="KJY41" s="222"/>
      <c r="KJZ41" s="222"/>
      <c r="KKA41" s="222"/>
      <c r="KKB41" s="222"/>
      <c r="KKC41" s="222"/>
      <c r="KKD41" s="222"/>
      <c r="KKE41" s="222"/>
      <c r="KKF41" s="222"/>
      <c r="KKG41" s="222"/>
      <c r="KKH41" s="222"/>
      <c r="KKI41" s="222"/>
      <c r="KKJ41" s="222"/>
      <c r="KKK41" s="222"/>
      <c r="KKL41" s="222"/>
      <c r="KKM41" s="222"/>
      <c r="KKN41" s="222"/>
      <c r="KKO41" s="222"/>
      <c r="KKP41" s="222"/>
      <c r="KKQ41" s="222"/>
      <c r="KKR41" s="222"/>
      <c r="KKS41" s="222"/>
      <c r="KKT41" s="222"/>
      <c r="KKU41" s="222"/>
      <c r="KKV41" s="222"/>
      <c r="KKW41" s="222"/>
      <c r="KKX41" s="222"/>
      <c r="KKY41" s="222"/>
      <c r="KKZ41" s="222"/>
      <c r="KLA41" s="222"/>
      <c r="KLB41" s="222"/>
      <c r="KLC41" s="222"/>
      <c r="KLD41" s="222"/>
      <c r="KLE41" s="222"/>
      <c r="KLF41" s="222"/>
      <c r="KLG41" s="222"/>
      <c r="KLH41" s="222"/>
      <c r="KLI41" s="222"/>
      <c r="KLJ41" s="222"/>
      <c r="KLK41" s="222"/>
      <c r="KLL41" s="222"/>
      <c r="KLM41" s="222"/>
      <c r="KLN41" s="222"/>
      <c r="KLO41" s="222"/>
      <c r="KLP41" s="222"/>
      <c r="KLQ41" s="222"/>
      <c r="KLR41" s="222"/>
      <c r="KLS41" s="222"/>
      <c r="KLT41" s="222"/>
      <c r="KLU41" s="222"/>
      <c r="KLV41" s="222"/>
      <c r="KLW41" s="222"/>
      <c r="KLX41" s="222"/>
      <c r="KLY41" s="222"/>
      <c r="KLZ41" s="222"/>
      <c r="KMA41" s="222"/>
      <c r="KMB41" s="222"/>
      <c r="KMC41" s="222"/>
      <c r="KMD41" s="222"/>
      <c r="KME41" s="222"/>
      <c r="KMF41" s="222"/>
      <c r="KMG41" s="222"/>
      <c r="KMH41" s="222"/>
      <c r="KMI41" s="222"/>
      <c r="KMJ41" s="222"/>
      <c r="KMK41" s="222"/>
      <c r="KML41" s="222"/>
      <c r="KMM41" s="222"/>
      <c r="KMN41" s="222"/>
      <c r="KMO41" s="222"/>
      <c r="KMP41" s="222"/>
      <c r="KMQ41" s="222"/>
      <c r="KMR41" s="222"/>
      <c r="KMS41" s="222"/>
      <c r="KMT41" s="222"/>
      <c r="KMU41" s="222"/>
      <c r="KMV41" s="222"/>
      <c r="KMW41" s="222"/>
      <c r="KMX41" s="222"/>
      <c r="KMY41" s="222"/>
      <c r="KMZ41" s="222"/>
      <c r="KNA41" s="222"/>
      <c r="KNB41" s="222"/>
      <c r="KNC41" s="222"/>
      <c r="KND41" s="222"/>
      <c r="KNE41" s="222"/>
      <c r="KNF41" s="222"/>
      <c r="KNG41" s="222"/>
      <c r="KNH41" s="222"/>
      <c r="KNI41" s="222"/>
      <c r="KNJ41" s="222"/>
      <c r="KNK41" s="222"/>
      <c r="KNL41" s="222"/>
      <c r="KNM41" s="222"/>
      <c r="KNN41" s="222"/>
      <c r="KNO41" s="222"/>
      <c r="KNP41" s="222"/>
      <c r="KNQ41" s="222"/>
      <c r="KNR41" s="222"/>
      <c r="KNS41" s="222"/>
      <c r="KNT41" s="222"/>
      <c r="KNU41" s="222"/>
      <c r="KNV41" s="222"/>
      <c r="KNW41" s="222"/>
      <c r="KNX41" s="222"/>
      <c r="KNY41" s="222"/>
      <c r="KNZ41" s="222"/>
      <c r="KOA41" s="222"/>
      <c r="KOB41" s="222"/>
      <c r="KOC41" s="222"/>
      <c r="KOD41" s="222"/>
      <c r="KOE41" s="222"/>
      <c r="KOF41" s="222"/>
      <c r="KOG41" s="222"/>
      <c r="KOH41" s="222"/>
      <c r="KOI41" s="222"/>
      <c r="KOJ41" s="222"/>
      <c r="KOK41" s="222"/>
      <c r="KOL41" s="222"/>
      <c r="KOM41" s="222"/>
      <c r="KON41" s="222"/>
      <c r="KOO41" s="222"/>
      <c r="KOP41" s="222"/>
      <c r="KOQ41" s="222"/>
      <c r="KOR41" s="222"/>
      <c r="KOS41" s="222"/>
      <c r="KOT41" s="222"/>
      <c r="KOU41" s="222"/>
      <c r="KOV41" s="222"/>
      <c r="KOW41" s="222"/>
      <c r="KOX41" s="222"/>
      <c r="KOY41" s="222"/>
      <c r="KOZ41" s="222"/>
      <c r="KPA41" s="222"/>
      <c r="KPB41" s="222"/>
      <c r="KPC41" s="222"/>
      <c r="KPD41" s="222"/>
      <c r="KPE41" s="222"/>
      <c r="KPF41" s="222"/>
      <c r="KPG41" s="222"/>
      <c r="KPH41" s="222"/>
      <c r="KPI41" s="222"/>
      <c r="KPJ41" s="222"/>
      <c r="KPK41" s="222"/>
      <c r="KPL41" s="222"/>
      <c r="KPM41" s="222"/>
      <c r="KPN41" s="222"/>
      <c r="KPO41" s="222"/>
      <c r="KPP41" s="222"/>
      <c r="KPQ41" s="222"/>
      <c r="KPR41" s="222"/>
      <c r="KPS41" s="222"/>
      <c r="KPT41" s="222"/>
      <c r="KPU41" s="222"/>
      <c r="KPV41" s="222"/>
      <c r="KPW41" s="222"/>
      <c r="KPX41" s="222"/>
      <c r="KPY41" s="222"/>
      <c r="KPZ41" s="222"/>
      <c r="KQA41" s="222"/>
      <c r="KQB41" s="222"/>
      <c r="KQC41" s="222"/>
      <c r="KQD41" s="222"/>
      <c r="KQE41" s="222"/>
      <c r="KQF41" s="222"/>
      <c r="KQG41" s="222"/>
      <c r="KQH41" s="222"/>
      <c r="KQI41" s="222"/>
      <c r="KQJ41" s="222"/>
      <c r="KQK41" s="222"/>
      <c r="KQL41" s="222"/>
      <c r="KQM41" s="222"/>
      <c r="KQN41" s="222"/>
      <c r="KQO41" s="222"/>
      <c r="KQP41" s="222"/>
      <c r="KQQ41" s="222"/>
      <c r="KQR41" s="222"/>
      <c r="KQS41" s="222"/>
      <c r="KQT41" s="222"/>
      <c r="KQU41" s="222"/>
      <c r="KQV41" s="222"/>
      <c r="KQW41" s="222"/>
      <c r="KQX41" s="222"/>
      <c r="KQY41" s="222"/>
      <c r="KQZ41" s="222"/>
      <c r="KRA41" s="222"/>
      <c r="KRB41" s="222"/>
      <c r="KRC41" s="222"/>
      <c r="KRD41" s="222"/>
      <c r="KRE41" s="222"/>
      <c r="KRF41" s="222"/>
      <c r="KRG41" s="222"/>
      <c r="KRH41" s="222"/>
      <c r="KRI41" s="222"/>
      <c r="KRJ41" s="222"/>
      <c r="KRK41" s="222"/>
      <c r="KRL41" s="222"/>
      <c r="KRM41" s="222"/>
      <c r="KRN41" s="222"/>
      <c r="KRO41" s="222"/>
      <c r="KRP41" s="222"/>
      <c r="KRQ41" s="222"/>
      <c r="KRR41" s="222"/>
      <c r="KRS41" s="222"/>
      <c r="KRT41" s="222"/>
      <c r="KRU41" s="222"/>
      <c r="KRV41" s="222"/>
      <c r="KRW41" s="222"/>
      <c r="KRX41" s="222"/>
      <c r="KRY41" s="222"/>
      <c r="KRZ41" s="222"/>
      <c r="KSA41" s="222"/>
      <c r="KSB41" s="222"/>
      <c r="KSC41" s="222"/>
      <c r="KSD41" s="222"/>
      <c r="KSE41" s="222"/>
      <c r="KSF41" s="222"/>
      <c r="KSG41" s="222"/>
      <c r="KSH41" s="222"/>
      <c r="KSI41" s="222"/>
      <c r="KSJ41" s="222"/>
      <c r="KSK41" s="222"/>
      <c r="KSL41" s="222"/>
      <c r="KSM41" s="222"/>
      <c r="KSN41" s="222"/>
      <c r="KSO41" s="222"/>
      <c r="KSP41" s="222"/>
      <c r="KSQ41" s="222"/>
      <c r="KSR41" s="222"/>
      <c r="KSS41" s="222"/>
      <c r="KST41" s="222"/>
      <c r="KSU41" s="222"/>
      <c r="KSV41" s="222"/>
      <c r="KSW41" s="222"/>
      <c r="KSX41" s="222"/>
      <c r="KSY41" s="222"/>
      <c r="KSZ41" s="222"/>
      <c r="KTA41" s="222"/>
      <c r="KTB41" s="222"/>
      <c r="KTC41" s="222"/>
      <c r="KTD41" s="222"/>
      <c r="KTE41" s="222"/>
      <c r="KTF41" s="222"/>
      <c r="KTG41" s="222"/>
      <c r="KTH41" s="222"/>
      <c r="KTI41" s="222"/>
      <c r="KTJ41" s="222"/>
      <c r="KTK41" s="222"/>
      <c r="KTL41" s="222"/>
      <c r="KTM41" s="222"/>
      <c r="KTN41" s="222"/>
      <c r="KTO41" s="222"/>
      <c r="KTP41" s="222"/>
      <c r="KTQ41" s="222"/>
      <c r="KTR41" s="222"/>
      <c r="KTS41" s="222"/>
      <c r="KTT41" s="222"/>
      <c r="KTU41" s="222"/>
      <c r="KTV41" s="222"/>
      <c r="KTW41" s="222"/>
      <c r="KTX41" s="222"/>
      <c r="KTY41" s="222"/>
      <c r="KTZ41" s="222"/>
      <c r="KUA41" s="222"/>
      <c r="KUB41" s="222"/>
      <c r="KUC41" s="222"/>
      <c r="KUD41" s="222"/>
      <c r="KUE41" s="222"/>
      <c r="KUF41" s="222"/>
      <c r="KUG41" s="222"/>
      <c r="KUH41" s="222"/>
      <c r="KUI41" s="222"/>
      <c r="KUJ41" s="222"/>
      <c r="KUK41" s="222"/>
      <c r="KUL41" s="222"/>
      <c r="KUM41" s="222"/>
      <c r="KUN41" s="222"/>
      <c r="KUO41" s="222"/>
      <c r="KUP41" s="222"/>
      <c r="KUQ41" s="222"/>
      <c r="KUR41" s="222"/>
      <c r="KUS41" s="222"/>
      <c r="KUT41" s="222"/>
      <c r="KUU41" s="222"/>
      <c r="KUV41" s="222"/>
      <c r="KUW41" s="222"/>
      <c r="KUX41" s="222"/>
      <c r="KUY41" s="222"/>
      <c r="KUZ41" s="222"/>
      <c r="KVA41" s="222"/>
      <c r="KVB41" s="222"/>
      <c r="KVC41" s="222"/>
      <c r="KVD41" s="222"/>
      <c r="KVE41" s="222"/>
      <c r="KVF41" s="222"/>
      <c r="KVG41" s="222"/>
      <c r="KVH41" s="222"/>
      <c r="KVI41" s="222"/>
      <c r="KVJ41" s="222"/>
      <c r="KVK41" s="222"/>
      <c r="KVL41" s="222"/>
      <c r="KVM41" s="222"/>
      <c r="KVN41" s="222"/>
      <c r="KVO41" s="222"/>
      <c r="KVP41" s="222"/>
      <c r="KVQ41" s="222"/>
      <c r="KVR41" s="222"/>
      <c r="KVS41" s="222"/>
      <c r="KVT41" s="222"/>
      <c r="KVU41" s="222"/>
      <c r="KVV41" s="222"/>
      <c r="KVW41" s="222"/>
      <c r="KVX41" s="222"/>
      <c r="KVY41" s="222"/>
      <c r="KVZ41" s="222"/>
      <c r="KWA41" s="222"/>
      <c r="KWB41" s="222"/>
      <c r="KWC41" s="222"/>
      <c r="KWD41" s="222"/>
      <c r="KWE41" s="222"/>
      <c r="KWF41" s="222"/>
      <c r="KWG41" s="222"/>
      <c r="KWH41" s="222"/>
      <c r="KWI41" s="222"/>
      <c r="KWJ41" s="222"/>
      <c r="KWK41" s="222"/>
      <c r="KWL41" s="222"/>
      <c r="KWM41" s="222"/>
      <c r="KWN41" s="222"/>
      <c r="KWO41" s="222"/>
      <c r="KWP41" s="222"/>
      <c r="KWQ41" s="222"/>
      <c r="KWR41" s="222"/>
      <c r="KWS41" s="222"/>
      <c r="KWT41" s="222"/>
      <c r="KWU41" s="222"/>
      <c r="KWV41" s="222"/>
      <c r="KWW41" s="222"/>
      <c r="KWX41" s="222"/>
      <c r="KWY41" s="222"/>
      <c r="KWZ41" s="222"/>
      <c r="KXA41" s="222"/>
      <c r="KXB41" s="222"/>
      <c r="KXC41" s="222"/>
      <c r="KXD41" s="222"/>
      <c r="KXE41" s="222"/>
      <c r="KXF41" s="222"/>
      <c r="KXG41" s="222"/>
      <c r="KXH41" s="222"/>
      <c r="KXI41" s="222"/>
      <c r="KXJ41" s="222"/>
      <c r="KXK41" s="222"/>
      <c r="KXL41" s="222"/>
      <c r="KXM41" s="222"/>
      <c r="KXN41" s="222"/>
      <c r="KXO41" s="222"/>
      <c r="KXP41" s="222"/>
      <c r="KXQ41" s="222"/>
      <c r="KXR41" s="222"/>
      <c r="KXS41" s="222"/>
      <c r="KXT41" s="222"/>
      <c r="KXU41" s="222"/>
      <c r="KXV41" s="222"/>
      <c r="KXW41" s="222"/>
      <c r="KXX41" s="222"/>
      <c r="KXY41" s="222"/>
      <c r="KXZ41" s="222"/>
      <c r="KYA41" s="222"/>
      <c r="KYB41" s="222"/>
      <c r="KYC41" s="222"/>
      <c r="KYD41" s="222"/>
      <c r="KYE41" s="222"/>
      <c r="KYF41" s="222"/>
      <c r="KYG41" s="222"/>
      <c r="KYH41" s="222"/>
      <c r="KYI41" s="222"/>
      <c r="KYJ41" s="222"/>
      <c r="KYK41" s="222"/>
      <c r="KYL41" s="222"/>
      <c r="KYM41" s="222"/>
      <c r="KYN41" s="222"/>
      <c r="KYO41" s="222"/>
      <c r="KYP41" s="222"/>
      <c r="KYQ41" s="222"/>
      <c r="KYR41" s="222"/>
      <c r="KYS41" s="222"/>
      <c r="KYT41" s="222"/>
      <c r="KYU41" s="222"/>
      <c r="KYV41" s="222"/>
      <c r="KYW41" s="222"/>
      <c r="KYX41" s="222"/>
      <c r="KYY41" s="222"/>
      <c r="KYZ41" s="222"/>
      <c r="KZA41" s="222"/>
      <c r="KZB41" s="222"/>
      <c r="KZC41" s="222"/>
      <c r="KZD41" s="222"/>
      <c r="KZE41" s="222"/>
      <c r="KZF41" s="222"/>
      <c r="KZG41" s="222"/>
      <c r="KZH41" s="222"/>
      <c r="KZI41" s="222"/>
      <c r="KZJ41" s="222"/>
      <c r="KZK41" s="222"/>
      <c r="KZL41" s="222"/>
      <c r="KZM41" s="222"/>
      <c r="KZN41" s="222"/>
      <c r="KZO41" s="222"/>
      <c r="KZP41" s="222"/>
      <c r="KZQ41" s="222"/>
      <c r="KZR41" s="222"/>
      <c r="KZS41" s="222"/>
      <c r="KZT41" s="222"/>
      <c r="KZU41" s="222"/>
      <c r="KZV41" s="222"/>
      <c r="KZW41" s="222"/>
      <c r="KZX41" s="222"/>
      <c r="KZY41" s="222"/>
      <c r="KZZ41" s="222"/>
      <c r="LAA41" s="222"/>
      <c r="LAB41" s="222"/>
      <c r="LAC41" s="222"/>
      <c r="LAD41" s="222"/>
      <c r="LAE41" s="222"/>
      <c r="LAF41" s="222"/>
      <c r="LAG41" s="222"/>
      <c r="LAH41" s="222"/>
      <c r="LAI41" s="222"/>
      <c r="LAJ41" s="222"/>
      <c r="LAK41" s="222"/>
      <c r="LAL41" s="222"/>
      <c r="LAM41" s="222"/>
      <c r="LAN41" s="222"/>
      <c r="LAO41" s="222"/>
      <c r="LAP41" s="222"/>
      <c r="LAQ41" s="222"/>
      <c r="LAR41" s="222"/>
      <c r="LAS41" s="222"/>
      <c r="LAT41" s="222"/>
      <c r="LAU41" s="222"/>
      <c r="LAV41" s="222"/>
      <c r="LAW41" s="222"/>
      <c r="LAX41" s="222"/>
      <c r="LAY41" s="222"/>
      <c r="LAZ41" s="222"/>
      <c r="LBA41" s="222"/>
      <c r="LBB41" s="222"/>
      <c r="LBC41" s="222"/>
      <c r="LBD41" s="222"/>
      <c r="LBE41" s="222"/>
      <c r="LBF41" s="222"/>
      <c r="LBG41" s="222"/>
      <c r="LBH41" s="222"/>
      <c r="LBI41" s="222"/>
      <c r="LBJ41" s="222"/>
      <c r="LBK41" s="222"/>
      <c r="LBL41" s="222"/>
      <c r="LBM41" s="222"/>
      <c r="LBN41" s="222"/>
      <c r="LBO41" s="222"/>
      <c r="LBP41" s="222"/>
      <c r="LBQ41" s="222"/>
      <c r="LBR41" s="222"/>
      <c r="LBS41" s="222"/>
      <c r="LBT41" s="222"/>
      <c r="LBU41" s="222"/>
      <c r="LBV41" s="222"/>
      <c r="LBW41" s="222"/>
      <c r="LBX41" s="222"/>
      <c r="LBY41" s="222"/>
      <c r="LBZ41" s="222"/>
      <c r="LCA41" s="222"/>
      <c r="LCB41" s="222"/>
      <c r="LCC41" s="222"/>
      <c r="LCD41" s="222"/>
      <c r="LCE41" s="222"/>
      <c r="LCF41" s="222"/>
      <c r="LCG41" s="222"/>
      <c r="LCH41" s="222"/>
      <c r="LCI41" s="222"/>
      <c r="LCJ41" s="222"/>
      <c r="LCK41" s="222"/>
      <c r="LCL41" s="222"/>
      <c r="LCM41" s="222"/>
      <c r="LCN41" s="222"/>
      <c r="LCO41" s="222"/>
      <c r="LCP41" s="222"/>
      <c r="LCQ41" s="222"/>
      <c r="LCR41" s="222"/>
      <c r="LCS41" s="222"/>
      <c r="LCT41" s="222"/>
      <c r="LCU41" s="222"/>
      <c r="LCV41" s="222"/>
      <c r="LCW41" s="222"/>
      <c r="LCX41" s="222"/>
      <c r="LCY41" s="222"/>
      <c r="LCZ41" s="222"/>
      <c r="LDA41" s="222"/>
      <c r="LDB41" s="222"/>
      <c r="LDC41" s="222"/>
      <c r="LDD41" s="222"/>
      <c r="LDE41" s="222"/>
      <c r="LDF41" s="222"/>
      <c r="LDG41" s="222"/>
      <c r="LDH41" s="222"/>
      <c r="LDI41" s="222"/>
      <c r="LDJ41" s="222"/>
      <c r="LDK41" s="222"/>
      <c r="LDL41" s="222"/>
      <c r="LDM41" s="222"/>
      <c r="LDN41" s="222"/>
      <c r="LDO41" s="222"/>
      <c r="LDP41" s="222"/>
      <c r="LDQ41" s="222"/>
      <c r="LDR41" s="222"/>
      <c r="LDS41" s="222"/>
      <c r="LDT41" s="222"/>
      <c r="LDU41" s="222"/>
      <c r="LDV41" s="222"/>
      <c r="LDW41" s="222"/>
      <c r="LDX41" s="222"/>
      <c r="LDY41" s="222"/>
      <c r="LDZ41" s="222"/>
      <c r="LEA41" s="222"/>
      <c r="LEB41" s="222"/>
      <c r="LEC41" s="222"/>
      <c r="LED41" s="222"/>
      <c r="LEE41" s="222"/>
      <c r="LEF41" s="222"/>
      <c r="LEG41" s="222"/>
      <c r="LEH41" s="222"/>
      <c r="LEI41" s="222"/>
      <c r="LEJ41" s="222"/>
      <c r="LEK41" s="222"/>
      <c r="LEL41" s="222"/>
      <c r="LEM41" s="222"/>
      <c r="LEN41" s="222"/>
      <c r="LEO41" s="222"/>
      <c r="LEP41" s="222"/>
      <c r="LEQ41" s="222"/>
      <c r="LER41" s="222"/>
      <c r="LES41" s="222"/>
      <c r="LET41" s="222"/>
      <c r="LEU41" s="222"/>
      <c r="LEV41" s="222"/>
      <c r="LEW41" s="222"/>
      <c r="LEX41" s="222"/>
      <c r="LEY41" s="222"/>
      <c r="LEZ41" s="222"/>
      <c r="LFA41" s="222"/>
      <c r="LFB41" s="222"/>
      <c r="LFC41" s="222"/>
      <c r="LFD41" s="222"/>
      <c r="LFE41" s="222"/>
      <c r="LFF41" s="222"/>
      <c r="LFG41" s="222"/>
      <c r="LFH41" s="222"/>
      <c r="LFI41" s="222"/>
      <c r="LFJ41" s="222"/>
      <c r="LFK41" s="222"/>
      <c r="LFL41" s="222"/>
      <c r="LFM41" s="222"/>
      <c r="LFN41" s="222"/>
      <c r="LFO41" s="222"/>
      <c r="LFP41" s="222"/>
      <c r="LFQ41" s="222"/>
      <c r="LFR41" s="222"/>
      <c r="LFS41" s="222"/>
      <c r="LFT41" s="222"/>
      <c r="LFU41" s="222"/>
      <c r="LFV41" s="222"/>
      <c r="LFW41" s="222"/>
      <c r="LFX41" s="222"/>
      <c r="LFY41" s="222"/>
      <c r="LFZ41" s="222"/>
      <c r="LGA41" s="222"/>
      <c r="LGB41" s="222"/>
      <c r="LGC41" s="222"/>
      <c r="LGD41" s="222"/>
      <c r="LGE41" s="222"/>
      <c r="LGF41" s="222"/>
      <c r="LGG41" s="222"/>
      <c r="LGH41" s="222"/>
      <c r="LGI41" s="222"/>
      <c r="LGJ41" s="222"/>
      <c r="LGK41" s="222"/>
      <c r="LGL41" s="222"/>
      <c r="LGM41" s="222"/>
      <c r="LGN41" s="222"/>
      <c r="LGO41" s="222"/>
      <c r="LGP41" s="222"/>
      <c r="LGQ41" s="222"/>
      <c r="LGR41" s="222"/>
      <c r="LGS41" s="222"/>
      <c r="LGT41" s="222"/>
      <c r="LGU41" s="222"/>
      <c r="LGV41" s="222"/>
      <c r="LGW41" s="222"/>
      <c r="LGX41" s="222"/>
      <c r="LGY41" s="222"/>
      <c r="LGZ41" s="222"/>
      <c r="LHA41" s="222"/>
      <c r="LHB41" s="222"/>
      <c r="LHC41" s="222"/>
      <c r="LHD41" s="222"/>
      <c r="LHE41" s="222"/>
      <c r="LHF41" s="222"/>
      <c r="LHG41" s="222"/>
      <c r="LHH41" s="222"/>
      <c r="LHI41" s="222"/>
      <c r="LHJ41" s="222"/>
      <c r="LHK41" s="222"/>
      <c r="LHL41" s="222"/>
      <c r="LHM41" s="222"/>
      <c r="LHN41" s="222"/>
      <c r="LHO41" s="222"/>
      <c r="LHP41" s="222"/>
      <c r="LHQ41" s="222"/>
      <c r="LHR41" s="222"/>
      <c r="LHS41" s="222"/>
      <c r="LHT41" s="222"/>
      <c r="LHU41" s="222"/>
      <c r="LHV41" s="222"/>
      <c r="LHW41" s="222"/>
      <c r="LHX41" s="222"/>
      <c r="LHY41" s="222"/>
      <c r="LHZ41" s="222"/>
      <c r="LIA41" s="222"/>
      <c r="LIB41" s="222"/>
      <c r="LIC41" s="222"/>
      <c r="LID41" s="222"/>
      <c r="LIE41" s="222"/>
      <c r="LIF41" s="222"/>
      <c r="LIG41" s="222"/>
      <c r="LIH41" s="222"/>
      <c r="LII41" s="222"/>
      <c r="LIJ41" s="222"/>
      <c r="LIK41" s="222"/>
      <c r="LIL41" s="222"/>
      <c r="LIM41" s="222"/>
      <c r="LIN41" s="222"/>
      <c r="LIO41" s="222"/>
      <c r="LIP41" s="222"/>
      <c r="LIQ41" s="222"/>
      <c r="LIR41" s="222"/>
      <c r="LIS41" s="222"/>
      <c r="LIT41" s="222"/>
      <c r="LIU41" s="222"/>
      <c r="LIV41" s="222"/>
      <c r="LIW41" s="222"/>
      <c r="LIX41" s="222"/>
      <c r="LIY41" s="222"/>
      <c r="LIZ41" s="222"/>
      <c r="LJA41" s="222"/>
      <c r="LJB41" s="222"/>
      <c r="LJC41" s="222"/>
      <c r="LJD41" s="222"/>
      <c r="LJE41" s="222"/>
      <c r="LJF41" s="222"/>
      <c r="LJG41" s="222"/>
      <c r="LJH41" s="222"/>
      <c r="LJI41" s="222"/>
      <c r="LJJ41" s="222"/>
      <c r="LJK41" s="222"/>
      <c r="LJL41" s="222"/>
      <c r="LJM41" s="222"/>
      <c r="LJN41" s="222"/>
      <c r="LJO41" s="222"/>
      <c r="LJP41" s="222"/>
      <c r="LJQ41" s="222"/>
      <c r="LJR41" s="222"/>
      <c r="LJS41" s="222"/>
      <c r="LJT41" s="222"/>
      <c r="LJU41" s="222"/>
      <c r="LJV41" s="222"/>
      <c r="LJW41" s="222"/>
      <c r="LJX41" s="222"/>
      <c r="LJY41" s="222"/>
      <c r="LJZ41" s="222"/>
      <c r="LKA41" s="222"/>
      <c r="LKB41" s="222"/>
      <c r="LKC41" s="222"/>
      <c r="LKD41" s="222"/>
      <c r="LKE41" s="222"/>
      <c r="LKF41" s="222"/>
      <c r="LKG41" s="222"/>
      <c r="LKH41" s="222"/>
      <c r="LKI41" s="222"/>
      <c r="LKJ41" s="222"/>
      <c r="LKK41" s="222"/>
      <c r="LKL41" s="222"/>
      <c r="LKM41" s="222"/>
      <c r="LKN41" s="222"/>
      <c r="LKO41" s="222"/>
      <c r="LKP41" s="222"/>
      <c r="LKQ41" s="222"/>
      <c r="LKR41" s="222"/>
      <c r="LKS41" s="222"/>
      <c r="LKT41" s="222"/>
      <c r="LKU41" s="222"/>
      <c r="LKV41" s="222"/>
      <c r="LKW41" s="222"/>
      <c r="LKX41" s="222"/>
      <c r="LKY41" s="222"/>
      <c r="LKZ41" s="222"/>
      <c r="LLA41" s="222"/>
      <c r="LLB41" s="222"/>
      <c r="LLC41" s="222"/>
      <c r="LLD41" s="222"/>
      <c r="LLE41" s="222"/>
      <c r="LLF41" s="222"/>
      <c r="LLG41" s="222"/>
      <c r="LLH41" s="222"/>
      <c r="LLI41" s="222"/>
      <c r="LLJ41" s="222"/>
      <c r="LLK41" s="222"/>
      <c r="LLL41" s="222"/>
      <c r="LLM41" s="222"/>
      <c r="LLN41" s="222"/>
      <c r="LLO41" s="222"/>
      <c r="LLP41" s="222"/>
      <c r="LLQ41" s="222"/>
      <c r="LLR41" s="222"/>
      <c r="LLS41" s="222"/>
      <c r="LLT41" s="222"/>
      <c r="LLU41" s="222"/>
      <c r="LLV41" s="222"/>
      <c r="LLW41" s="222"/>
      <c r="LLX41" s="222"/>
      <c r="LLY41" s="222"/>
      <c r="LLZ41" s="222"/>
      <c r="LMA41" s="222"/>
      <c r="LMB41" s="222"/>
      <c r="LMC41" s="222"/>
      <c r="LMD41" s="222"/>
      <c r="LME41" s="222"/>
      <c r="LMF41" s="222"/>
      <c r="LMG41" s="222"/>
      <c r="LMH41" s="222"/>
      <c r="LMI41" s="222"/>
      <c r="LMJ41" s="222"/>
      <c r="LMK41" s="222"/>
      <c r="LML41" s="222"/>
      <c r="LMM41" s="222"/>
      <c r="LMN41" s="222"/>
      <c r="LMO41" s="222"/>
      <c r="LMP41" s="222"/>
      <c r="LMQ41" s="222"/>
      <c r="LMR41" s="222"/>
      <c r="LMS41" s="222"/>
      <c r="LMT41" s="222"/>
      <c r="LMU41" s="222"/>
      <c r="LMV41" s="222"/>
      <c r="LMW41" s="222"/>
      <c r="LMX41" s="222"/>
      <c r="LMY41" s="222"/>
      <c r="LMZ41" s="222"/>
      <c r="LNA41" s="222"/>
      <c r="LNB41" s="222"/>
      <c r="LNC41" s="222"/>
      <c r="LND41" s="222"/>
      <c r="LNE41" s="222"/>
      <c r="LNF41" s="222"/>
      <c r="LNG41" s="222"/>
      <c r="LNH41" s="222"/>
      <c r="LNI41" s="222"/>
      <c r="LNJ41" s="222"/>
      <c r="LNK41" s="222"/>
      <c r="LNL41" s="222"/>
      <c r="LNM41" s="222"/>
      <c r="LNN41" s="222"/>
      <c r="LNO41" s="222"/>
      <c r="LNP41" s="222"/>
      <c r="LNQ41" s="222"/>
      <c r="LNR41" s="222"/>
      <c r="LNS41" s="222"/>
      <c r="LNT41" s="222"/>
      <c r="LNU41" s="222"/>
      <c r="LNV41" s="222"/>
      <c r="LNW41" s="222"/>
      <c r="LNX41" s="222"/>
      <c r="LNY41" s="222"/>
      <c r="LNZ41" s="222"/>
      <c r="LOA41" s="222"/>
      <c r="LOB41" s="222"/>
      <c r="LOC41" s="222"/>
      <c r="LOD41" s="222"/>
      <c r="LOE41" s="222"/>
      <c r="LOF41" s="222"/>
      <c r="LOG41" s="222"/>
      <c r="LOH41" s="222"/>
      <c r="LOI41" s="222"/>
      <c r="LOJ41" s="222"/>
      <c r="LOK41" s="222"/>
      <c r="LOL41" s="222"/>
      <c r="LOM41" s="222"/>
      <c r="LON41" s="222"/>
      <c r="LOO41" s="222"/>
      <c r="LOP41" s="222"/>
      <c r="LOQ41" s="222"/>
      <c r="LOR41" s="222"/>
      <c r="LOS41" s="222"/>
      <c r="LOT41" s="222"/>
      <c r="LOU41" s="222"/>
      <c r="LOV41" s="222"/>
      <c r="LOW41" s="222"/>
      <c r="LOX41" s="222"/>
      <c r="LOY41" s="222"/>
      <c r="LOZ41" s="222"/>
      <c r="LPA41" s="222"/>
      <c r="LPB41" s="222"/>
      <c r="LPC41" s="222"/>
      <c r="LPD41" s="222"/>
      <c r="LPE41" s="222"/>
      <c r="LPF41" s="222"/>
      <c r="LPG41" s="222"/>
      <c r="LPH41" s="222"/>
      <c r="LPI41" s="222"/>
      <c r="LPJ41" s="222"/>
      <c r="LPK41" s="222"/>
      <c r="LPL41" s="222"/>
      <c r="LPM41" s="222"/>
      <c r="LPN41" s="222"/>
      <c r="LPO41" s="222"/>
      <c r="LPP41" s="222"/>
      <c r="LPQ41" s="222"/>
      <c r="LPR41" s="222"/>
      <c r="LPS41" s="222"/>
      <c r="LPT41" s="222"/>
      <c r="LPU41" s="222"/>
      <c r="LPV41" s="222"/>
      <c r="LPW41" s="222"/>
      <c r="LPX41" s="222"/>
      <c r="LPY41" s="222"/>
      <c r="LPZ41" s="222"/>
      <c r="LQA41" s="222"/>
      <c r="LQB41" s="222"/>
      <c r="LQC41" s="222"/>
      <c r="LQD41" s="222"/>
      <c r="LQE41" s="222"/>
      <c r="LQF41" s="222"/>
      <c r="LQG41" s="222"/>
      <c r="LQH41" s="222"/>
      <c r="LQI41" s="222"/>
      <c r="LQJ41" s="222"/>
      <c r="LQK41" s="222"/>
      <c r="LQL41" s="222"/>
      <c r="LQM41" s="222"/>
      <c r="LQN41" s="222"/>
      <c r="LQO41" s="222"/>
      <c r="LQP41" s="222"/>
      <c r="LQQ41" s="222"/>
      <c r="LQR41" s="222"/>
      <c r="LQS41" s="222"/>
      <c r="LQT41" s="222"/>
      <c r="LQU41" s="222"/>
      <c r="LQV41" s="222"/>
      <c r="LQW41" s="222"/>
      <c r="LQX41" s="222"/>
      <c r="LQY41" s="222"/>
      <c r="LQZ41" s="222"/>
      <c r="LRA41" s="222"/>
      <c r="LRB41" s="222"/>
      <c r="LRC41" s="222"/>
      <c r="LRD41" s="222"/>
      <c r="LRE41" s="222"/>
      <c r="LRF41" s="222"/>
      <c r="LRG41" s="222"/>
      <c r="LRH41" s="222"/>
      <c r="LRI41" s="222"/>
      <c r="LRJ41" s="222"/>
      <c r="LRK41" s="222"/>
      <c r="LRL41" s="222"/>
      <c r="LRM41" s="222"/>
      <c r="LRN41" s="222"/>
      <c r="LRO41" s="222"/>
      <c r="LRP41" s="222"/>
      <c r="LRQ41" s="222"/>
      <c r="LRR41" s="222"/>
      <c r="LRS41" s="222"/>
      <c r="LRT41" s="222"/>
      <c r="LRU41" s="222"/>
      <c r="LRV41" s="222"/>
      <c r="LRW41" s="222"/>
      <c r="LRX41" s="222"/>
      <c r="LRY41" s="222"/>
      <c r="LRZ41" s="222"/>
      <c r="LSA41" s="222"/>
      <c r="LSB41" s="222"/>
      <c r="LSC41" s="222"/>
      <c r="LSD41" s="222"/>
      <c r="LSE41" s="222"/>
      <c r="LSF41" s="222"/>
      <c r="LSG41" s="222"/>
      <c r="LSH41" s="222"/>
      <c r="LSI41" s="222"/>
      <c r="LSJ41" s="222"/>
      <c r="LSK41" s="222"/>
      <c r="LSL41" s="222"/>
      <c r="LSM41" s="222"/>
      <c r="LSN41" s="222"/>
      <c r="LSO41" s="222"/>
      <c r="LSP41" s="222"/>
      <c r="LSQ41" s="222"/>
      <c r="LSR41" s="222"/>
      <c r="LSS41" s="222"/>
      <c r="LST41" s="222"/>
      <c r="LSU41" s="222"/>
      <c r="LSV41" s="222"/>
      <c r="LSW41" s="222"/>
      <c r="LSX41" s="222"/>
      <c r="LSY41" s="222"/>
      <c r="LSZ41" s="222"/>
      <c r="LTA41" s="222"/>
      <c r="LTB41" s="222"/>
      <c r="LTC41" s="222"/>
      <c r="LTD41" s="222"/>
      <c r="LTE41" s="222"/>
      <c r="LTF41" s="222"/>
      <c r="LTG41" s="222"/>
      <c r="LTH41" s="222"/>
      <c r="LTI41" s="222"/>
      <c r="LTJ41" s="222"/>
      <c r="LTK41" s="222"/>
      <c r="LTL41" s="222"/>
      <c r="LTM41" s="222"/>
      <c r="LTN41" s="222"/>
      <c r="LTO41" s="222"/>
      <c r="LTP41" s="222"/>
      <c r="LTQ41" s="222"/>
      <c r="LTR41" s="222"/>
      <c r="LTS41" s="222"/>
      <c r="LTT41" s="222"/>
      <c r="LTU41" s="222"/>
      <c r="LTV41" s="222"/>
      <c r="LTW41" s="222"/>
      <c r="LTX41" s="222"/>
      <c r="LTY41" s="222"/>
      <c r="LTZ41" s="222"/>
      <c r="LUA41" s="222"/>
      <c r="LUB41" s="222"/>
      <c r="LUC41" s="222"/>
      <c r="LUD41" s="222"/>
      <c r="LUE41" s="222"/>
      <c r="LUF41" s="222"/>
      <c r="LUG41" s="222"/>
      <c r="LUH41" s="222"/>
      <c r="LUI41" s="222"/>
      <c r="LUJ41" s="222"/>
      <c r="LUK41" s="222"/>
      <c r="LUL41" s="222"/>
      <c r="LUM41" s="222"/>
      <c r="LUN41" s="222"/>
      <c r="LUO41" s="222"/>
      <c r="LUP41" s="222"/>
      <c r="LUQ41" s="222"/>
      <c r="LUR41" s="222"/>
      <c r="LUS41" s="222"/>
      <c r="LUT41" s="222"/>
      <c r="LUU41" s="222"/>
      <c r="LUV41" s="222"/>
      <c r="LUW41" s="222"/>
      <c r="LUX41" s="222"/>
      <c r="LUY41" s="222"/>
      <c r="LUZ41" s="222"/>
      <c r="LVA41" s="222"/>
      <c r="LVB41" s="222"/>
      <c r="LVC41" s="222"/>
      <c r="LVD41" s="222"/>
      <c r="LVE41" s="222"/>
      <c r="LVF41" s="222"/>
      <c r="LVG41" s="222"/>
      <c r="LVH41" s="222"/>
      <c r="LVI41" s="222"/>
      <c r="LVJ41" s="222"/>
      <c r="LVK41" s="222"/>
      <c r="LVL41" s="222"/>
      <c r="LVM41" s="222"/>
      <c r="LVN41" s="222"/>
      <c r="LVO41" s="222"/>
      <c r="LVP41" s="222"/>
      <c r="LVQ41" s="222"/>
      <c r="LVR41" s="222"/>
      <c r="LVS41" s="222"/>
      <c r="LVT41" s="222"/>
      <c r="LVU41" s="222"/>
      <c r="LVV41" s="222"/>
      <c r="LVW41" s="222"/>
      <c r="LVX41" s="222"/>
      <c r="LVY41" s="222"/>
      <c r="LVZ41" s="222"/>
      <c r="LWA41" s="222"/>
      <c r="LWB41" s="222"/>
      <c r="LWC41" s="222"/>
      <c r="LWD41" s="222"/>
      <c r="LWE41" s="222"/>
      <c r="LWF41" s="222"/>
      <c r="LWG41" s="222"/>
      <c r="LWH41" s="222"/>
      <c r="LWI41" s="222"/>
      <c r="LWJ41" s="222"/>
      <c r="LWK41" s="222"/>
      <c r="LWL41" s="222"/>
      <c r="LWM41" s="222"/>
      <c r="LWN41" s="222"/>
      <c r="LWO41" s="222"/>
      <c r="LWP41" s="222"/>
      <c r="LWQ41" s="222"/>
      <c r="LWR41" s="222"/>
      <c r="LWS41" s="222"/>
      <c r="LWT41" s="222"/>
      <c r="LWU41" s="222"/>
      <c r="LWV41" s="222"/>
      <c r="LWW41" s="222"/>
      <c r="LWX41" s="222"/>
      <c r="LWY41" s="222"/>
      <c r="LWZ41" s="222"/>
      <c r="LXA41" s="222"/>
      <c r="LXB41" s="222"/>
      <c r="LXC41" s="222"/>
      <c r="LXD41" s="222"/>
      <c r="LXE41" s="222"/>
      <c r="LXF41" s="222"/>
      <c r="LXG41" s="222"/>
      <c r="LXH41" s="222"/>
      <c r="LXI41" s="222"/>
      <c r="LXJ41" s="222"/>
      <c r="LXK41" s="222"/>
      <c r="LXL41" s="222"/>
      <c r="LXM41" s="222"/>
      <c r="LXN41" s="222"/>
      <c r="LXO41" s="222"/>
      <c r="LXP41" s="222"/>
      <c r="LXQ41" s="222"/>
      <c r="LXR41" s="222"/>
      <c r="LXS41" s="222"/>
      <c r="LXT41" s="222"/>
      <c r="LXU41" s="222"/>
      <c r="LXV41" s="222"/>
      <c r="LXW41" s="222"/>
      <c r="LXX41" s="222"/>
      <c r="LXY41" s="222"/>
      <c r="LXZ41" s="222"/>
      <c r="LYA41" s="222"/>
      <c r="LYB41" s="222"/>
      <c r="LYC41" s="222"/>
      <c r="LYD41" s="222"/>
      <c r="LYE41" s="222"/>
      <c r="LYF41" s="222"/>
      <c r="LYG41" s="222"/>
      <c r="LYH41" s="222"/>
      <c r="LYI41" s="222"/>
      <c r="LYJ41" s="222"/>
      <c r="LYK41" s="222"/>
      <c r="LYL41" s="222"/>
      <c r="LYM41" s="222"/>
      <c r="LYN41" s="222"/>
      <c r="LYO41" s="222"/>
      <c r="LYP41" s="222"/>
      <c r="LYQ41" s="222"/>
      <c r="LYR41" s="222"/>
      <c r="LYS41" s="222"/>
      <c r="LYT41" s="222"/>
      <c r="LYU41" s="222"/>
      <c r="LYV41" s="222"/>
      <c r="LYW41" s="222"/>
      <c r="LYX41" s="222"/>
      <c r="LYY41" s="222"/>
      <c r="LYZ41" s="222"/>
      <c r="LZA41" s="222"/>
      <c r="LZB41" s="222"/>
      <c r="LZC41" s="222"/>
      <c r="LZD41" s="222"/>
      <c r="LZE41" s="222"/>
      <c r="LZF41" s="222"/>
      <c r="LZG41" s="222"/>
      <c r="LZH41" s="222"/>
      <c r="LZI41" s="222"/>
      <c r="LZJ41" s="222"/>
      <c r="LZK41" s="222"/>
      <c r="LZL41" s="222"/>
      <c r="LZM41" s="222"/>
      <c r="LZN41" s="222"/>
      <c r="LZO41" s="222"/>
      <c r="LZP41" s="222"/>
      <c r="LZQ41" s="222"/>
      <c r="LZR41" s="222"/>
      <c r="LZS41" s="222"/>
      <c r="LZT41" s="222"/>
      <c r="LZU41" s="222"/>
      <c r="LZV41" s="222"/>
      <c r="LZW41" s="222"/>
      <c r="LZX41" s="222"/>
      <c r="LZY41" s="222"/>
      <c r="LZZ41" s="222"/>
      <c r="MAA41" s="222"/>
      <c r="MAB41" s="222"/>
      <c r="MAC41" s="222"/>
      <c r="MAD41" s="222"/>
      <c r="MAE41" s="222"/>
      <c r="MAF41" s="222"/>
      <c r="MAG41" s="222"/>
      <c r="MAH41" s="222"/>
      <c r="MAI41" s="222"/>
      <c r="MAJ41" s="222"/>
      <c r="MAK41" s="222"/>
      <c r="MAL41" s="222"/>
      <c r="MAM41" s="222"/>
      <c r="MAN41" s="222"/>
      <c r="MAO41" s="222"/>
      <c r="MAP41" s="222"/>
      <c r="MAQ41" s="222"/>
      <c r="MAR41" s="222"/>
      <c r="MAS41" s="222"/>
      <c r="MAT41" s="222"/>
      <c r="MAU41" s="222"/>
      <c r="MAV41" s="222"/>
      <c r="MAW41" s="222"/>
      <c r="MAX41" s="222"/>
      <c r="MAY41" s="222"/>
      <c r="MAZ41" s="222"/>
      <c r="MBA41" s="222"/>
      <c r="MBB41" s="222"/>
      <c r="MBC41" s="222"/>
      <c r="MBD41" s="222"/>
      <c r="MBE41" s="222"/>
      <c r="MBF41" s="222"/>
      <c r="MBG41" s="222"/>
      <c r="MBH41" s="222"/>
      <c r="MBI41" s="222"/>
      <c r="MBJ41" s="222"/>
      <c r="MBK41" s="222"/>
      <c r="MBL41" s="222"/>
      <c r="MBM41" s="222"/>
      <c r="MBN41" s="222"/>
      <c r="MBO41" s="222"/>
      <c r="MBP41" s="222"/>
      <c r="MBQ41" s="222"/>
      <c r="MBR41" s="222"/>
      <c r="MBS41" s="222"/>
      <c r="MBT41" s="222"/>
      <c r="MBU41" s="222"/>
      <c r="MBV41" s="222"/>
      <c r="MBW41" s="222"/>
      <c r="MBX41" s="222"/>
      <c r="MBY41" s="222"/>
      <c r="MBZ41" s="222"/>
      <c r="MCA41" s="222"/>
      <c r="MCB41" s="222"/>
      <c r="MCC41" s="222"/>
      <c r="MCD41" s="222"/>
      <c r="MCE41" s="222"/>
      <c r="MCF41" s="222"/>
      <c r="MCG41" s="222"/>
      <c r="MCH41" s="222"/>
      <c r="MCI41" s="222"/>
      <c r="MCJ41" s="222"/>
      <c r="MCK41" s="222"/>
      <c r="MCL41" s="222"/>
      <c r="MCM41" s="222"/>
      <c r="MCN41" s="222"/>
      <c r="MCO41" s="222"/>
      <c r="MCP41" s="222"/>
      <c r="MCQ41" s="222"/>
      <c r="MCR41" s="222"/>
      <c r="MCS41" s="222"/>
      <c r="MCT41" s="222"/>
      <c r="MCU41" s="222"/>
      <c r="MCV41" s="222"/>
      <c r="MCW41" s="222"/>
      <c r="MCX41" s="222"/>
      <c r="MCY41" s="222"/>
      <c r="MCZ41" s="222"/>
      <c r="MDA41" s="222"/>
      <c r="MDB41" s="222"/>
      <c r="MDC41" s="222"/>
      <c r="MDD41" s="222"/>
      <c r="MDE41" s="222"/>
      <c r="MDF41" s="222"/>
      <c r="MDG41" s="222"/>
      <c r="MDH41" s="222"/>
      <c r="MDI41" s="222"/>
      <c r="MDJ41" s="222"/>
      <c r="MDK41" s="222"/>
      <c r="MDL41" s="222"/>
      <c r="MDM41" s="222"/>
      <c r="MDN41" s="222"/>
      <c r="MDO41" s="222"/>
      <c r="MDP41" s="222"/>
      <c r="MDQ41" s="222"/>
      <c r="MDR41" s="222"/>
      <c r="MDS41" s="222"/>
      <c r="MDT41" s="222"/>
      <c r="MDU41" s="222"/>
      <c r="MDV41" s="222"/>
      <c r="MDW41" s="222"/>
      <c r="MDX41" s="222"/>
      <c r="MDY41" s="222"/>
      <c r="MDZ41" s="222"/>
      <c r="MEA41" s="222"/>
      <c r="MEB41" s="222"/>
      <c r="MEC41" s="222"/>
      <c r="MED41" s="222"/>
      <c r="MEE41" s="222"/>
      <c r="MEF41" s="222"/>
      <c r="MEG41" s="222"/>
      <c r="MEH41" s="222"/>
      <c r="MEI41" s="222"/>
      <c r="MEJ41" s="222"/>
      <c r="MEK41" s="222"/>
      <c r="MEL41" s="222"/>
      <c r="MEM41" s="222"/>
      <c r="MEN41" s="222"/>
      <c r="MEO41" s="222"/>
      <c r="MEP41" s="222"/>
      <c r="MEQ41" s="222"/>
      <c r="MER41" s="222"/>
      <c r="MES41" s="222"/>
      <c r="MET41" s="222"/>
      <c r="MEU41" s="222"/>
      <c r="MEV41" s="222"/>
      <c r="MEW41" s="222"/>
      <c r="MEX41" s="222"/>
      <c r="MEY41" s="222"/>
      <c r="MEZ41" s="222"/>
      <c r="MFA41" s="222"/>
      <c r="MFB41" s="222"/>
      <c r="MFC41" s="222"/>
      <c r="MFD41" s="222"/>
      <c r="MFE41" s="222"/>
      <c r="MFF41" s="222"/>
      <c r="MFG41" s="222"/>
      <c r="MFH41" s="222"/>
      <c r="MFI41" s="222"/>
      <c r="MFJ41" s="222"/>
      <c r="MFK41" s="222"/>
      <c r="MFL41" s="222"/>
      <c r="MFM41" s="222"/>
      <c r="MFN41" s="222"/>
      <c r="MFO41" s="222"/>
      <c r="MFP41" s="222"/>
      <c r="MFQ41" s="222"/>
      <c r="MFR41" s="222"/>
      <c r="MFS41" s="222"/>
      <c r="MFT41" s="222"/>
      <c r="MFU41" s="222"/>
      <c r="MFV41" s="222"/>
      <c r="MFW41" s="222"/>
      <c r="MFX41" s="222"/>
      <c r="MFY41" s="222"/>
      <c r="MFZ41" s="222"/>
      <c r="MGA41" s="222"/>
      <c r="MGB41" s="222"/>
      <c r="MGC41" s="222"/>
      <c r="MGD41" s="222"/>
      <c r="MGE41" s="222"/>
      <c r="MGF41" s="222"/>
      <c r="MGG41" s="222"/>
      <c r="MGH41" s="222"/>
      <c r="MGI41" s="222"/>
      <c r="MGJ41" s="222"/>
      <c r="MGK41" s="222"/>
      <c r="MGL41" s="222"/>
      <c r="MGM41" s="222"/>
      <c r="MGN41" s="222"/>
      <c r="MGO41" s="222"/>
      <c r="MGP41" s="222"/>
      <c r="MGQ41" s="222"/>
      <c r="MGR41" s="222"/>
      <c r="MGS41" s="222"/>
      <c r="MGT41" s="222"/>
      <c r="MGU41" s="222"/>
      <c r="MGV41" s="222"/>
      <c r="MGW41" s="222"/>
      <c r="MGX41" s="222"/>
      <c r="MGY41" s="222"/>
      <c r="MGZ41" s="222"/>
      <c r="MHA41" s="222"/>
      <c r="MHB41" s="222"/>
      <c r="MHC41" s="222"/>
      <c r="MHD41" s="222"/>
      <c r="MHE41" s="222"/>
      <c r="MHF41" s="222"/>
      <c r="MHG41" s="222"/>
      <c r="MHH41" s="222"/>
      <c r="MHI41" s="222"/>
      <c r="MHJ41" s="222"/>
      <c r="MHK41" s="222"/>
      <c r="MHL41" s="222"/>
      <c r="MHM41" s="222"/>
      <c r="MHN41" s="222"/>
      <c r="MHO41" s="222"/>
      <c r="MHP41" s="222"/>
      <c r="MHQ41" s="222"/>
      <c r="MHR41" s="222"/>
      <c r="MHS41" s="222"/>
      <c r="MHT41" s="222"/>
      <c r="MHU41" s="222"/>
      <c r="MHV41" s="222"/>
      <c r="MHW41" s="222"/>
      <c r="MHX41" s="222"/>
      <c r="MHY41" s="222"/>
      <c r="MHZ41" s="222"/>
      <c r="MIA41" s="222"/>
      <c r="MIB41" s="222"/>
      <c r="MIC41" s="222"/>
      <c r="MID41" s="222"/>
      <c r="MIE41" s="222"/>
      <c r="MIF41" s="222"/>
      <c r="MIG41" s="222"/>
      <c r="MIH41" s="222"/>
      <c r="MII41" s="222"/>
      <c r="MIJ41" s="222"/>
      <c r="MIK41" s="222"/>
      <c r="MIL41" s="222"/>
      <c r="MIM41" s="222"/>
      <c r="MIN41" s="222"/>
      <c r="MIO41" s="222"/>
      <c r="MIP41" s="222"/>
      <c r="MIQ41" s="222"/>
      <c r="MIR41" s="222"/>
      <c r="MIS41" s="222"/>
      <c r="MIT41" s="222"/>
      <c r="MIU41" s="222"/>
      <c r="MIV41" s="222"/>
      <c r="MIW41" s="222"/>
      <c r="MIX41" s="222"/>
      <c r="MIY41" s="222"/>
      <c r="MIZ41" s="222"/>
      <c r="MJA41" s="222"/>
      <c r="MJB41" s="222"/>
      <c r="MJC41" s="222"/>
      <c r="MJD41" s="222"/>
      <c r="MJE41" s="222"/>
      <c r="MJF41" s="222"/>
      <c r="MJG41" s="222"/>
      <c r="MJH41" s="222"/>
      <c r="MJI41" s="222"/>
      <c r="MJJ41" s="222"/>
      <c r="MJK41" s="222"/>
      <c r="MJL41" s="222"/>
      <c r="MJM41" s="222"/>
      <c r="MJN41" s="222"/>
      <c r="MJO41" s="222"/>
      <c r="MJP41" s="222"/>
      <c r="MJQ41" s="222"/>
      <c r="MJR41" s="222"/>
      <c r="MJS41" s="222"/>
      <c r="MJT41" s="222"/>
      <c r="MJU41" s="222"/>
      <c r="MJV41" s="222"/>
      <c r="MJW41" s="222"/>
      <c r="MJX41" s="222"/>
      <c r="MJY41" s="222"/>
      <c r="MJZ41" s="222"/>
      <c r="MKA41" s="222"/>
      <c r="MKB41" s="222"/>
      <c r="MKC41" s="222"/>
      <c r="MKD41" s="222"/>
      <c r="MKE41" s="222"/>
      <c r="MKF41" s="222"/>
      <c r="MKG41" s="222"/>
      <c r="MKH41" s="222"/>
      <c r="MKI41" s="222"/>
      <c r="MKJ41" s="222"/>
      <c r="MKK41" s="222"/>
      <c r="MKL41" s="222"/>
      <c r="MKM41" s="222"/>
      <c r="MKN41" s="222"/>
      <c r="MKO41" s="222"/>
      <c r="MKP41" s="222"/>
      <c r="MKQ41" s="222"/>
      <c r="MKR41" s="222"/>
      <c r="MKS41" s="222"/>
      <c r="MKT41" s="222"/>
      <c r="MKU41" s="222"/>
      <c r="MKV41" s="222"/>
      <c r="MKW41" s="222"/>
      <c r="MKX41" s="222"/>
      <c r="MKY41" s="222"/>
      <c r="MKZ41" s="222"/>
      <c r="MLA41" s="222"/>
      <c r="MLB41" s="222"/>
      <c r="MLC41" s="222"/>
      <c r="MLD41" s="222"/>
      <c r="MLE41" s="222"/>
      <c r="MLF41" s="222"/>
      <c r="MLG41" s="222"/>
      <c r="MLH41" s="222"/>
      <c r="MLI41" s="222"/>
      <c r="MLJ41" s="222"/>
      <c r="MLK41" s="222"/>
      <c r="MLL41" s="222"/>
      <c r="MLM41" s="222"/>
      <c r="MLN41" s="222"/>
      <c r="MLO41" s="222"/>
      <c r="MLP41" s="222"/>
      <c r="MLQ41" s="222"/>
      <c r="MLR41" s="222"/>
      <c r="MLS41" s="222"/>
      <c r="MLT41" s="222"/>
      <c r="MLU41" s="222"/>
      <c r="MLV41" s="222"/>
      <c r="MLW41" s="222"/>
      <c r="MLX41" s="222"/>
      <c r="MLY41" s="222"/>
      <c r="MLZ41" s="222"/>
      <c r="MMA41" s="222"/>
      <c r="MMB41" s="222"/>
      <c r="MMC41" s="222"/>
      <c r="MMD41" s="222"/>
      <c r="MME41" s="222"/>
      <c r="MMF41" s="222"/>
      <c r="MMG41" s="222"/>
      <c r="MMH41" s="222"/>
      <c r="MMI41" s="222"/>
      <c r="MMJ41" s="222"/>
      <c r="MMK41" s="222"/>
      <c r="MML41" s="222"/>
      <c r="MMM41" s="222"/>
      <c r="MMN41" s="222"/>
      <c r="MMO41" s="222"/>
      <c r="MMP41" s="222"/>
      <c r="MMQ41" s="222"/>
      <c r="MMR41" s="222"/>
      <c r="MMS41" s="222"/>
      <c r="MMT41" s="222"/>
      <c r="MMU41" s="222"/>
      <c r="MMV41" s="222"/>
      <c r="MMW41" s="222"/>
      <c r="MMX41" s="222"/>
      <c r="MMY41" s="222"/>
      <c r="MMZ41" s="222"/>
      <c r="MNA41" s="222"/>
      <c r="MNB41" s="222"/>
      <c r="MNC41" s="222"/>
      <c r="MND41" s="222"/>
      <c r="MNE41" s="222"/>
      <c r="MNF41" s="222"/>
      <c r="MNG41" s="222"/>
      <c r="MNH41" s="222"/>
      <c r="MNI41" s="222"/>
      <c r="MNJ41" s="222"/>
      <c r="MNK41" s="222"/>
      <c r="MNL41" s="222"/>
      <c r="MNM41" s="222"/>
      <c r="MNN41" s="222"/>
      <c r="MNO41" s="222"/>
      <c r="MNP41" s="222"/>
      <c r="MNQ41" s="222"/>
      <c r="MNR41" s="222"/>
      <c r="MNS41" s="222"/>
      <c r="MNT41" s="222"/>
      <c r="MNU41" s="222"/>
      <c r="MNV41" s="222"/>
      <c r="MNW41" s="222"/>
      <c r="MNX41" s="222"/>
      <c r="MNY41" s="222"/>
      <c r="MNZ41" s="222"/>
      <c r="MOA41" s="222"/>
      <c r="MOB41" s="222"/>
      <c r="MOC41" s="222"/>
      <c r="MOD41" s="222"/>
      <c r="MOE41" s="222"/>
      <c r="MOF41" s="222"/>
      <c r="MOG41" s="222"/>
      <c r="MOH41" s="222"/>
      <c r="MOI41" s="222"/>
      <c r="MOJ41" s="222"/>
      <c r="MOK41" s="222"/>
      <c r="MOL41" s="222"/>
      <c r="MOM41" s="222"/>
      <c r="MON41" s="222"/>
      <c r="MOO41" s="222"/>
      <c r="MOP41" s="222"/>
      <c r="MOQ41" s="222"/>
      <c r="MOR41" s="222"/>
      <c r="MOS41" s="222"/>
      <c r="MOT41" s="222"/>
      <c r="MOU41" s="222"/>
      <c r="MOV41" s="222"/>
      <c r="MOW41" s="222"/>
      <c r="MOX41" s="222"/>
      <c r="MOY41" s="222"/>
      <c r="MOZ41" s="222"/>
      <c r="MPA41" s="222"/>
      <c r="MPB41" s="222"/>
      <c r="MPC41" s="222"/>
      <c r="MPD41" s="222"/>
      <c r="MPE41" s="222"/>
      <c r="MPF41" s="222"/>
      <c r="MPG41" s="222"/>
      <c r="MPH41" s="222"/>
      <c r="MPI41" s="222"/>
      <c r="MPJ41" s="222"/>
      <c r="MPK41" s="222"/>
      <c r="MPL41" s="222"/>
      <c r="MPM41" s="222"/>
      <c r="MPN41" s="222"/>
      <c r="MPO41" s="222"/>
      <c r="MPP41" s="222"/>
      <c r="MPQ41" s="222"/>
      <c r="MPR41" s="222"/>
      <c r="MPS41" s="222"/>
      <c r="MPT41" s="222"/>
      <c r="MPU41" s="222"/>
      <c r="MPV41" s="222"/>
      <c r="MPW41" s="222"/>
      <c r="MPX41" s="222"/>
      <c r="MPY41" s="222"/>
      <c r="MPZ41" s="222"/>
      <c r="MQA41" s="222"/>
      <c r="MQB41" s="222"/>
      <c r="MQC41" s="222"/>
      <c r="MQD41" s="222"/>
      <c r="MQE41" s="222"/>
      <c r="MQF41" s="222"/>
      <c r="MQG41" s="222"/>
      <c r="MQH41" s="222"/>
      <c r="MQI41" s="222"/>
      <c r="MQJ41" s="222"/>
      <c r="MQK41" s="222"/>
      <c r="MQL41" s="222"/>
      <c r="MQM41" s="222"/>
      <c r="MQN41" s="222"/>
      <c r="MQO41" s="222"/>
      <c r="MQP41" s="222"/>
      <c r="MQQ41" s="222"/>
      <c r="MQR41" s="222"/>
      <c r="MQS41" s="222"/>
      <c r="MQT41" s="222"/>
      <c r="MQU41" s="222"/>
      <c r="MQV41" s="222"/>
      <c r="MQW41" s="222"/>
      <c r="MQX41" s="222"/>
      <c r="MQY41" s="222"/>
      <c r="MQZ41" s="222"/>
      <c r="MRA41" s="222"/>
      <c r="MRB41" s="222"/>
      <c r="MRC41" s="222"/>
      <c r="MRD41" s="222"/>
      <c r="MRE41" s="222"/>
      <c r="MRF41" s="222"/>
      <c r="MRG41" s="222"/>
      <c r="MRH41" s="222"/>
      <c r="MRI41" s="222"/>
      <c r="MRJ41" s="222"/>
      <c r="MRK41" s="222"/>
      <c r="MRL41" s="222"/>
      <c r="MRM41" s="222"/>
      <c r="MRN41" s="222"/>
      <c r="MRO41" s="222"/>
      <c r="MRP41" s="222"/>
      <c r="MRQ41" s="222"/>
      <c r="MRR41" s="222"/>
      <c r="MRS41" s="222"/>
      <c r="MRT41" s="222"/>
      <c r="MRU41" s="222"/>
      <c r="MRV41" s="222"/>
      <c r="MRW41" s="222"/>
      <c r="MRX41" s="222"/>
      <c r="MRY41" s="222"/>
      <c r="MRZ41" s="222"/>
      <c r="MSA41" s="222"/>
      <c r="MSB41" s="222"/>
      <c r="MSC41" s="222"/>
      <c r="MSD41" s="222"/>
      <c r="MSE41" s="222"/>
      <c r="MSF41" s="222"/>
      <c r="MSG41" s="222"/>
      <c r="MSH41" s="222"/>
      <c r="MSI41" s="222"/>
      <c r="MSJ41" s="222"/>
      <c r="MSK41" s="222"/>
      <c r="MSL41" s="222"/>
      <c r="MSM41" s="222"/>
      <c r="MSN41" s="222"/>
      <c r="MSO41" s="222"/>
      <c r="MSP41" s="222"/>
      <c r="MSQ41" s="222"/>
      <c r="MSR41" s="222"/>
      <c r="MSS41" s="222"/>
      <c r="MST41" s="222"/>
      <c r="MSU41" s="222"/>
      <c r="MSV41" s="222"/>
      <c r="MSW41" s="222"/>
      <c r="MSX41" s="222"/>
      <c r="MSY41" s="222"/>
      <c r="MSZ41" s="222"/>
      <c r="MTA41" s="222"/>
      <c r="MTB41" s="222"/>
      <c r="MTC41" s="222"/>
      <c r="MTD41" s="222"/>
      <c r="MTE41" s="222"/>
      <c r="MTF41" s="222"/>
      <c r="MTG41" s="222"/>
      <c r="MTH41" s="222"/>
      <c r="MTI41" s="222"/>
      <c r="MTJ41" s="222"/>
      <c r="MTK41" s="222"/>
      <c r="MTL41" s="222"/>
      <c r="MTM41" s="222"/>
      <c r="MTN41" s="222"/>
      <c r="MTO41" s="222"/>
      <c r="MTP41" s="222"/>
      <c r="MTQ41" s="222"/>
      <c r="MTR41" s="222"/>
      <c r="MTS41" s="222"/>
      <c r="MTT41" s="222"/>
      <c r="MTU41" s="222"/>
      <c r="MTV41" s="222"/>
      <c r="MTW41" s="222"/>
      <c r="MTX41" s="222"/>
      <c r="MTY41" s="222"/>
      <c r="MTZ41" s="222"/>
      <c r="MUA41" s="222"/>
      <c r="MUB41" s="222"/>
      <c r="MUC41" s="222"/>
      <c r="MUD41" s="222"/>
      <c r="MUE41" s="222"/>
      <c r="MUF41" s="222"/>
      <c r="MUG41" s="222"/>
      <c r="MUH41" s="222"/>
      <c r="MUI41" s="222"/>
      <c r="MUJ41" s="222"/>
      <c r="MUK41" s="222"/>
      <c r="MUL41" s="222"/>
      <c r="MUM41" s="222"/>
      <c r="MUN41" s="222"/>
      <c r="MUO41" s="222"/>
      <c r="MUP41" s="222"/>
      <c r="MUQ41" s="222"/>
      <c r="MUR41" s="222"/>
      <c r="MUS41" s="222"/>
      <c r="MUT41" s="222"/>
      <c r="MUU41" s="222"/>
      <c r="MUV41" s="222"/>
      <c r="MUW41" s="222"/>
      <c r="MUX41" s="222"/>
      <c r="MUY41" s="222"/>
      <c r="MUZ41" s="222"/>
      <c r="MVA41" s="222"/>
      <c r="MVB41" s="222"/>
      <c r="MVC41" s="222"/>
      <c r="MVD41" s="222"/>
      <c r="MVE41" s="222"/>
      <c r="MVF41" s="222"/>
      <c r="MVG41" s="222"/>
      <c r="MVH41" s="222"/>
      <c r="MVI41" s="222"/>
      <c r="MVJ41" s="222"/>
      <c r="MVK41" s="222"/>
      <c r="MVL41" s="222"/>
      <c r="MVM41" s="222"/>
      <c r="MVN41" s="222"/>
      <c r="MVO41" s="222"/>
      <c r="MVP41" s="222"/>
      <c r="MVQ41" s="222"/>
      <c r="MVR41" s="222"/>
      <c r="MVS41" s="222"/>
      <c r="MVT41" s="222"/>
      <c r="MVU41" s="222"/>
      <c r="MVV41" s="222"/>
      <c r="MVW41" s="222"/>
      <c r="MVX41" s="222"/>
      <c r="MVY41" s="222"/>
      <c r="MVZ41" s="222"/>
      <c r="MWA41" s="222"/>
      <c r="MWB41" s="222"/>
      <c r="MWC41" s="222"/>
      <c r="MWD41" s="222"/>
      <c r="MWE41" s="222"/>
      <c r="MWF41" s="222"/>
      <c r="MWG41" s="222"/>
      <c r="MWH41" s="222"/>
      <c r="MWI41" s="222"/>
      <c r="MWJ41" s="222"/>
      <c r="MWK41" s="222"/>
      <c r="MWL41" s="222"/>
      <c r="MWM41" s="222"/>
      <c r="MWN41" s="222"/>
      <c r="MWO41" s="222"/>
      <c r="MWP41" s="222"/>
      <c r="MWQ41" s="222"/>
      <c r="MWR41" s="222"/>
      <c r="MWS41" s="222"/>
      <c r="MWT41" s="222"/>
      <c r="MWU41" s="222"/>
      <c r="MWV41" s="222"/>
      <c r="MWW41" s="222"/>
      <c r="MWX41" s="222"/>
      <c r="MWY41" s="222"/>
      <c r="MWZ41" s="222"/>
      <c r="MXA41" s="222"/>
      <c r="MXB41" s="222"/>
      <c r="MXC41" s="222"/>
      <c r="MXD41" s="222"/>
      <c r="MXE41" s="222"/>
      <c r="MXF41" s="222"/>
      <c r="MXG41" s="222"/>
      <c r="MXH41" s="222"/>
      <c r="MXI41" s="222"/>
      <c r="MXJ41" s="222"/>
      <c r="MXK41" s="222"/>
      <c r="MXL41" s="222"/>
      <c r="MXM41" s="222"/>
      <c r="MXN41" s="222"/>
      <c r="MXO41" s="222"/>
      <c r="MXP41" s="222"/>
      <c r="MXQ41" s="222"/>
      <c r="MXR41" s="222"/>
      <c r="MXS41" s="222"/>
      <c r="MXT41" s="222"/>
      <c r="MXU41" s="222"/>
      <c r="MXV41" s="222"/>
      <c r="MXW41" s="222"/>
      <c r="MXX41" s="222"/>
      <c r="MXY41" s="222"/>
      <c r="MXZ41" s="222"/>
      <c r="MYA41" s="222"/>
      <c r="MYB41" s="222"/>
      <c r="MYC41" s="222"/>
      <c r="MYD41" s="222"/>
      <c r="MYE41" s="222"/>
      <c r="MYF41" s="222"/>
      <c r="MYG41" s="222"/>
      <c r="MYH41" s="222"/>
      <c r="MYI41" s="222"/>
      <c r="MYJ41" s="222"/>
      <c r="MYK41" s="222"/>
      <c r="MYL41" s="222"/>
      <c r="MYM41" s="222"/>
      <c r="MYN41" s="222"/>
      <c r="MYO41" s="222"/>
      <c r="MYP41" s="222"/>
      <c r="MYQ41" s="222"/>
      <c r="MYR41" s="222"/>
      <c r="MYS41" s="222"/>
      <c r="MYT41" s="222"/>
      <c r="MYU41" s="222"/>
      <c r="MYV41" s="222"/>
      <c r="MYW41" s="222"/>
      <c r="MYX41" s="222"/>
      <c r="MYY41" s="222"/>
      <c r="MYZ41" s="222"/>
      <c r="MZA41" s="222"/>
      <c r="MZB41" s="222"/>
      <c r="MZC41" s="222"/>
      <c r="MZD41" s="222"/>
      <c r="MZE41" s="222"/>
      <c r="MZF41" s="222"/>
      <c r="MZG41" s="222"/>
      <c r="MZH41" s="222"/>
      <c r="MZI41" s="222"/>
      <c r="MZJ41" s="222"/>
      <c r="MZK41" s="222"/>
      <c r="MZL41" s="222"/>
      <c r="MZM41" s="222"/>
      <c r="MZN41" s="222"/>
      <c r="MZO41" s="222"/>
      <c r="MZP41" s="222"/>
      <c r="MZQ41" s="222"/>
      <c r="MZR41" s="222"/>
      <c r="MZS41" s="222"/>
      <c r="MZT41" s="222"/>
      <c r="MZU41" s="222"/>
      <c r="MZV41" s="222"/>
      <c r="MZW41" s="222"/>
      <c r="MZX41" s="222"/>
      <c r="MZY41" s="222"/>
      <c r="MZZ41" s="222"/>
      <c r="NAA41" s="222"/>
      <c r="NAB41" s="222"/>
      <c r="NAC41" s="222"/>
      <c r="NAD41" s="222"/>
      <c r="NAE41" s="222"/>
      <c r="NAF41" s="222"/>
      <c r="NAG41" s="222"/>
      <c r="NAH41" s="222"/>
      <c r="NAI41" s="222"/>
      <c r="NAJ41" s="222"/>
      <c r="NAK41" s="222"/>
      <c r="NAL41" s="222"/>
      <c r="NAM41" s="222"/>
      <c r="NAN41" s="222"/>
      <c r="NAO41" s="222"/>
      <c r="NAP41" s="222"/>
      <c r="NAQ41" s="222"/>
      <c r="NAR41" s="222"/>
      <c r="NAS41" s="222"/>
      <c r="NAT41" s="222"/>
      <c r="NAU41" s="222"/>
      <c r="NAV41" s="222"/>
      <c r="NAW41" s="222"/>
      <c r="NAX41" s="222"/>
      <c r="NAY41" s="222"/>
      <c r="NAZ41" s="222"/>
      <c r="NBA41" s="222"/>
      <c r="NBB41" s="222"/>
      <c r="NBC41" s="222"/>
      <c r="NBD41" s="222"/>
      <c r="NBE41" s="222"/>
      <c r="NBF41" s="222"/>
      <c r="NBG41" s="222"/>
      <c r="NBH41" s="222"/>
      <c r="NBI41" s="222"/>
      <c r="NBJ41" s="222"/>
      <c r="NBK41" s="222"/>
      <c r="NBL41" s="222"/>
      <c r="NBM41" s="222"/>
      <c r="NBN41" s="222"/>
      <c r="NBO41" s="222"/>
      <c r="NBP41" s="222"/>
      <c r="NBQ41" s="222"/>
      <c r="NBR41" s="222"/>
      <c r="NBS41" s="222"/>
      <c r="NBT41" s="222"/>
      <c r="NBU41" s="222"/>
      <c r="NBV41" s="222"/>
      <c r="NBW41" s="222"/>
      <c r="NBX41" s="222"/>
      <c r="NBY41" s="222"/>
      <c r="NBZ41" s="222"/>
      <c r="NCA41" s="222"/>
      <c r="NCB41" s="222"/>
      <c r="NCC41" s="222"/>
      <c r="NCD41" s="222"/>
      <c r="NCE41" s="222"/>
      <c r="NCF41" s="222"/>
      <c r="NCG41" s="222"/>
      <c r="NCH41" s="222"/>
      <c r="NCI41" s="222"/>
      <c r="NCJ41" s="222"/>
      <c r="NCK41" s="222"/>
      <c r="NCL41" s="222"/>
      <c r="NCM41" s="222"/>
      <c r="NCN41" s="222"/>
      <c r="NCO41" s="222"/>
      <c r="NCP41" s="222"/>
      <c r="NCQ41" s="222"/>
      <c r="NCR41" s="222"/>
      <c r="NCS41" s="222"/>
      <c r="NCT41" s="222"/>
      <c r="NCU41" s="222"/>
      <c r="NCV41" s="222"/>
      <c r="NCW41" s="222"/>
      <c r="NCX41" s="222"/>
      <c r="NCY41" s="222"/>
      <c r="NCZ41" s="222"/>
      <c r="NDA41" s="222"/>
      <c r="NDB41" s="222"/>
      <c r="NDC41" s="222"/>
      <c r="NDD41" s="222"/>
      <c r="NDE41" s="222"/>
      <c r="NDF41" s="222"/>
      <c r="NDG41" s="222"/>
      <c r="NDH41" s="222"/>
      <c r="NDI41" s="222"/>
      <c r="NDJ41" s="222"/>
      <c r="NDK41" s="222"/>
      <c r="NDL41" s="222"/>
      <c r="NDM41" s="222"/>
      <c r="NDN41" s="222"/>
      <c r="NDO41" s="222"/>
      <c r="NDP41" s="222"/>
      <c r="NDQ41" s="222"/>
      <c r="NDR41" s="222"/>
      <c r="NDS41" s="222"/>
      <c r="NDT41" s="222"/>
      <c r="NDU41" s="222"/>
      <c r="NDV41" s="222"/>
      <c r="NDW41" s="222"/>
      <c r="NDX41" s="222"/>
      <c r="NDY41" s="222"/>
      <c r="NDZ41" s="222"/>
      <c r="NEA41" s="222"/>
      <c r="NEB41" s="222"/>
      <c r="NEC41" s="222"/>
      <c r="NED41" s="222"/>
      <c r="NEE41" s="222"/>
      <c r="NEF41" s="222"/>
      <c r="NEG41" s="222"/>
      <c r="NEH41" s="222"/>
      <c r="NEI41" s="222"/>
      <c r="NEJ41" s="222"/>
      <c r="NEK41" s="222"/>
      <c r="NEL41" s="222"/>
      <c r="NEM41" s="222"/>
      <c r="NEN41" s="222"/>
      <c r="NEO41" s="222"/>
      <c r="NEP41" s="222"/>
      <c r="NEQ41" s="222"/>
      <c r="NER41" s="222"/>
      <c r="NES41" s="222"/>
      <c r="NET41" s="222"/>
      <c r="NEU41" s="222"/>
      <c r="NEV41" s="222"/>
      <c r="NEW41" s="222"/>
      <c r="NEX41" s="222"/>
      <c r="NEY41" s="222"/>
      <c r="NEZ41" s="222"/>
      <c r="NFA41" s="222"/>
      <c r="NFB41" s="222"/>
      <c r="NFC41" s="222"/>
      <c r="NFD41" s="222"/>
      <c r="NFE41" s="222"/>
      <c r="NFF41" s="222"/>
      <c r="NFG41" s="222"/>
      <c r="NFH41" s="222"/>
      <c r="NFI41" s="222"/>
      <c r="NFJ41" s="222"/>
      <c r="NFK41" s="222"/>
      <c r="NFL41" s="222"/>
      <c r="NFM41" s="222"/>
      <c r="NFN41" s="222"/>
      <c r="NFO41" s="222"/>
      <c r="NFP41" s="222"/>
      <c r="NFQ41" s="222"/>
      <c r="NFR41" s="222"/>
      <c r="NFS41" s="222"/>
      <c r="NFT41" s="222"/>
      <c r="NFU41" s="222"/>
      <c r="NFV41" s="222"/>
      <c r="NFW41" s="222"/>
      <c r="NFX41" s="222"/>
      <c r="NFY41" s="222"/>
      <c r="NFZ41" s="222"/>
      <c r="NGA41" s="222"/>
      <c r="NGB41" s="222"/>
      <c r="NGC41" s="222"/>
      <c r="NGD41" s="222"/>
      <c r="NGE41" s="222"/>
      <c r="NGF41" s="222"/>
      <c r="NGG41" s="222"/>
      <c r="NGH41" s="222"/>
      <c r="NGI41" s="222"/>
      <c r="NGJ41" s="222"/>
      <c r="NGK41" s="222"/>
      <c r="NGL41" s="222"/>
      <c r="NGM41" s="222"/>
      <c r="NGN41" s="222"/>
      <c r="NGO41" s="222"/>
      <c r="NGP41" s="222"/>
      <c r="NGQ41" s="222"/>
      <c r="NGR41" s="222"/>
      <c r="NGS41" s="222"/>
      <c r="NGT41" s="222"/>
      <c r="NGU41" s="222"/>
      <c r="NGV41" s="222"/>
      <c r="NGW41" s="222"/>
      <c r="NGX41" s="222"/>
      <c r="NGY41" s="222"/>
      <c r="NGZ41" s="222"/>
      <c r="NHA41" s="222"/>
      <c r="NHB41" s="222"/>
      <c r="NHC41" s="222"/>
      <c r="NHD41" s="222"/>
      <c r="NHE41" s="222"/>
      <c r="NHF41" s="222"/>
      <c r="NHG41" s="222"/>
      <c r="NHH41" s="222"/>
      <c r="NHI41" s="222"/>
      <c r="NHJ41" s="222"/>
      <c r="NHK41" s="222"/>
      <c r="NHL41" s="222"/>
      <c r="NHM41" s="222"/>
      <c r="NHN41" s="222"/>
      <c r="NHO41" s="222"/>
      <c r="NHP41" s="222"/>
      <c r="NHQ41" s="222"/>
      <c r="NHR41" s="222"/>
      <c r="NHS41" s="222"/>
      <c r="NHT41" s="222"/>
      <c r="NHU41" s="222"/>
      <c r="NHV41" s="222"/>
      <c r="NHW41" s="222"/>
      <c r="NHX41" s="222"/>
      <c r="NHY41" s="222"/>
      <c r="NHZ41" s="222"/>
      <c r="NIA41" s="222"/>
      <c r="NIB41" s="222"/>
      <c r="NIC41" s="222"/>
      <c r="NID41" s="222"/>
      <c r="NIE41" s="222"/>
      <c r="NIF41" s="222"/>
      <c r="NIG41" s="222"/>
      <c r="NIH41" s="222"/>
      <c r="NII41" s="222"/>
      <c r="NIJ41" s="222"/>
      <c r="NIK41" s="222"/>
      <c r="NIL41" s="222"/>
      <c r="NIM41" s="222"/>
      <c r="NIN41" s="222"/>
      <c r="NIO41" s="222"/>
      <c r="NIP41" s="222"/>
      <c r="NIQ41" s="222"/>
      <c r="NIR41" s="222"/>
      <c r="NIS41" s="222"/>
      <c r="NIT41" s="222"/>
      <c r="NIU41" s="222"/>
      <c r="NIV41" s="222"/>
      <c r="NIW41" s="222"/>
      <c r="NIX41" s="222"/>
      <c r="NIY41" s="222"/>
      <c r="NIZ41" s="222"/>
      <c r="NJA41" s="222"/>
      <c r="NJB41" s="222"/>
      <c r="NJC41" s="222"/>
      <c r="NJD41" s="222"/>
      <c r="NJE41" s="222"/>
      <c r="NJF41" s="222"/>
      <c r="NJG41" s="222"/>
      <c r="NJH41" s="222"/>
      <c r="NJI41" s="222"/>
      <c r="NJJ41" s="222"/>
      <c r="NJK41" s="222"/>
      <c r="NJL41" s="222"/>
      <c r="NJM41" s="222"/>
      <c r="NJN41" s="222"/>
      <c r="NJO41" s="222"/>
      <c r="NJP41" s="222"/>
      <c r="NJQ41" s="222"/>
      <c r="NJR41" s="222"/>
      <c r="NJS41" s="222"/>
      <c r="NJT41" s="222"/>
      <c r="NJU41" s="222"/>
      <c r="NJV41" s="222"/>
      <c r="NJW41" s="222"/>
      <c r="NJX41" s="222"/>
      <c r="NJY41" s="222"/>
      <c r="NJZ41" s="222"/>
      <c r="NKA41" s="222"/>
      <c r="NKB41" s="222"/>
      <c r="NKC41" s="222"/>
      <c r="NKD41" s="222"/>
      <c r="NKE41" s="222"/>
      <c r="NKF41" s="222"/>
      <c r="NKG41" s="222"/>
      <c r="NKH41" s="222"/>
      <c r="NKI41" s="222"/>
      <c r="NKJ41" s="222"/>
      <c r="NKK41" s="222"/>
      <c r="NKL41" s="222"/>
      <c r="NKM41" s="222"/>
      <c r="NKN41" s="222"/>
      <c r="NKO41" s="222"/>
      <c r="NKP41" s="222"/>
      <c r="NKQ41" s="222"/>
      <c r="NKR41" s="222"/>
      <c r="NKS41" s="222"/>
      <c r="NKT41" s="222"/>
      <c r="NKU41" s="222"/>
      <c r="NKV41" s="222"/>
      <c r="NKW41" s="222"/>
      <c r="NKX41" s="222"/>
      <c r="NKY41" s="222"/>
      <c r="NKZ41" s="222"/>
      <c r="NLA41" s="222"/>
      <c r="NLB41" s="222"/>
      <c r="NLC41" s="222"/>
      <c r="NLD41" s="222"/>
      <c r="NLE41" s="222"/>
      <c r="NLF41" s="222"/>
      <c r="NLG41" s="222"/>
      <c r="NLH41" s="222"/>
      <c r="NLI41" s="222"/>
      <c r="NLJ41" s="222"/>
      <c r="NLK41" s="222"/>
      <c r="NLL41" s="222"/>
      <c r="NLM41" s="222"/>
      <c r="NLN41" s="222"/>
      <c r="NLO41" s="222"/>
      <c r="NLP41" s="222"/>
      <c r="NLQ41" s="222"/>
      <c r="NLR41" s="222"/>
      <c r="NLS41" s="222"/>
      <c r="NLT41" s="222"/>
      <c r="NLU41" s="222"/>
      <c r="NLV41" s="222"/>
      <c r="NLW41" s="222"/>
      <c r="NLX41" s="222"/>
      <c r="NLY41" s="222"/>
      <c r="NLZ41" s="222"/>
      <c r="NMA41" s="222"/>
      <c r="NMB41" s="222"/>
      <c r="NMC41" s="222"/>
      <c r="NMD41" s="222"/>
      <c r="NME41" s="222"/>
      <c r="NMF41" s="222"/>
      <c r="NMG41" s="222"/>
      <c r="NMH41" s="222"/>
      <c r="NMI41" s="222"/>
      <c r="NMJ41" s="222"/>
      <c r="NMK41" s="222"/>
      <c r="NML41" s="222"/>
      <c r="NMM41" s="222"/>
      <c r="NMN41" s="222"/>
      <c r="NMO41" s="222"/>
      <c r="NMP41" s="222"/>
      <c r="NMQ41" s="222"/>
      <c r="NMR41" s="222"/>
      <c r="NMS41" s="222"/>
      <c r="NMT41" s="222"/>
      <c r="NMU41" s="222"/>
      <c r="NMV41" s="222"/>
      <c r="NMW41" s="222"/>
      <c r="NMX41" s="222"/>
      <c r="NMY41" s="222"/>
      <c r="NMZ41" s="222"/>
      <c r="NNA41" s="222"/>
      <c r="NNB41" s="222"/>
      <c r="NNC41" s="222"/>
      <c r="NND41" s="222"/>
      <c r="NNE41" s="222"/>
      <c r="NNF41" s="222"/>
      <c r="NNG41" s="222"/>
      <c r="NNH41" s="222"/>
      <c r="NNI41" s="222"/>
      <c r="NNJ41" s="222"/>
      <c r="NNK41" s="222"/>
      <c r="NNL41" s="222"/>
      <c r="NNM41" s="222"/>
      <c r="NNN41" s="222"/>
      <c r="NNO41" s="222"/>
      <c r="NNP41" s="222"/>
      <c r="NNQ41" s="222"/>
      <c r="NNR41" s="222"/>
      <c r="NNS41" s="222"/>
      <c r="NNT41" s="222"/>
      <c r="NNU41" s="222"/>
      <c r="NNV41" s="222"/>
      <c r="NNW41" s="222"/>
      <c r="NNX41" s="222"/>
      <c r="NNY41" s="222"/>
      <c r="NNZ41" s="222"/>
      <c r="NOA41" s="222"/>
      <c r="NOB41" s="222"/>
      <c r="NOC41" s="222"/>
      <c r="NOD41" s="222"/>
      <c r="NOE41" s="222"/>
      <c r="NOF41" s="222"/>
      <c r="NOG41" s="222"/>
      <c r="NOH41" s="222"/>
      <c r="NOI41" s="222"/>
      <c r="NOJ41" s="222"/>
      <c r="NOK41" s="222"/>
      <c r="NOL41" s="222"/>
      <c r="NOM41" s="222"/>
      <c r="NON41" s="222"/>
      <c r="NOO41" s="222"/>
      <c r="NOP41" s="222"/>
      <c r="NOQ41" s="222"/>
      <c r="NOR41" s="222"/>
      <c r="NOS41" s="222"/>
      <c r="NOT41" s="222"/>
      <c r="NOU41" s="222"/>
      <c r="NOV41" s="222"/>
      <c r="NOW41" s="222"/>
      <c r="NOX41" s="222"/>
      <c r="NOY41" s="222"/>
      <c r="NOZ41" s="222"/>
      <c r="NPA41" s="222"/>
      <c r="NPB41" s="222"/>
      <c r="NPC41" s="222"/>
      <c r="NPD41" s="222"/>
      <c r="NPE41" s="222"/>
      <c r="NPF41" s="222"/>
      <c r="NPG41" s="222"/>
      <c r="NPH41" s="222"/>
      <c r="NPI41" s="222"/>
      <c r="NPJ41" s="222"/>
      <c r="NPK41" s="222"/>
      <c r="NPL41" s="222"/>
      <c r="NPM41" s="222"/>
      <c r="NPN41" s="222"/>
      <c r="NPO41" s="222"/>
      <c r="NPP41" s="222"/>
      <c r="NPQ41" s="222"/>
      <c r="NPR41" s="222"/>
      <c r="NPS41" s="222"/>
      <c r="NPT41" s="222"/>
      <c r="NPU41" s="222"/>
      <c r="NPV41" s="222"/>
      <c r="NPW41" s="222"/>
      <c r="NPX41" s="222"/>
      <c r="NPY41" s="222"/>
      <c r="NPZ41" s="222"/>
      <c r="NQA41" s="222"/>
      <c r="NQB41" s="222"/>
      <c r="NQC41" s="222"/>
      <c r="NQD41" s="222"/>
      <c r="NQE41" s="222"/>
      <c r="NQF41" s="222"/>
      <c r="NQG41" s="222"/>
      <c r="NQH41" s="222"/>
      <c r="NQI41" s="222"/>
      <c r="NQJ41" s="222"/>
      <c r="NQK41" s="222"/>
      <c r="NQL41" s="222"/>
      <c r="NQM41" s="222"/>
      <c r="NQN41" s="222"/>
      <c r="NQO41" s="222"/>
      <c r="NQP41" s="222"/>
      <c r="NQQ41" s="222"/>
      <c r="NQR41" s="222"/>
      <c r="NQS41" s="222"/>
      <c r="NQT41" s="222"/>
      <c r="NQU41" s="222"/>
      <c r="NQV41" s="222"/>
      <c r="NQW41" s="222"/>
      <c r="NQX41" s="222"/>
      <c r="NQY41" s="222"/>
      <c r="NQZ41" s="222"/>
      <c r="NRA41" s="222"/>
      <c r="NRB41" s="222"/>
      <c r="NRC41" s="222"/>
      <c r="NRD41" s="222"/>
      <c r="NRE41" s="222"/>
      <c r="NRF41" s="222"/>
      <c r="NRG41" s="222"/>
      <c r="NRH41" s="222"/>
      <c r="NRI41" s="222"/>
      <c r="NRJ41" s="222"/>
      <c r="NRK41" s="222"/>
      <c r="NRL41" s="222"/>
      <c r="NRM41" s="222"/>
      <c r="NRN41" s="222"/>
      <c r="NRO41" s="222"/>
      <c r="NRP41" s="222"/>
      <c r="NRQ41" s="222"/>
      <c r="NRR41" s="222"/>
      <c r="NRS41" s="222"/>
      <c r="NRT41" s="222"/>
      <c r="NRU41" s="222"/>
      <c r="NRV41" s="222"/>
      <c r="NRW41" s="222"/>
      <c r="NRX41" s="222"/>
      <c r="NRY41" s="222"/>
      <c r="NRZ41" s="222"/>
      <c r="NSA41" s="222"/>
      <c r="NSB41" s="222"/>
      <c r="NSC41" s="222"/>
      <c r="NSD41" s="222"/>
      <c r="NSE41" s="222"/>
      <c r="NSF41" s="222"/>
      <c r="NSG41" s="222"/>
      <c r="NSH41" s="222"/>
      <c r="NSI41" s="222"/>
      <c r="NSJ41" s="222"/>
      <c r="NSK41" s="222"/>
      <c r="NSL41" s="222"/>
      <c r="NSM41" s="222"/>
      <c r="NSN41" s="222"/>
      <c r="NSO41" s="222"/>
      <c r="NSP41" s="222"/>
      <c r="NSQ41" s="222"/>
      <c r="NSR41" s="222"/>
      <c r="NSS41" s="222"/>
      <c r="NST41" s="222"/>
      <c r="NSU41" s="222"/>
      <c r="NSV41" s="222"/>
      <c r="NSW41" s="222"/>
      <c r="NSX41" s="222"/>
      <c r="NSY41" s="222"/>
      <c r="NSZ41" s="222"/>
      <c r="NTA41" s="222"/>
      <c r="NTB41" s="222"/>
      <c r="NTC41" s="222"/>
      <c r="NTD41" s="222"/>
      <c r="NTE41" s="222"/>
      <c r="NTF41" s="222"/>
      <c r="NTG41" s="222"/>
      <c r="NTH41" s="222"/>
      <c r="NTI41" s="222"/>
      <c r="NTJ41" s="222"/>
      <c r="NTK41" s="222"/>
      <c r="NTL41" s="222"/>
      <c r="NTM41" s="222"/>
      <c r="NTN41" s="222"/>
      <c r="NTO41" s="222"/>
      <c r="NTP41" s="222"/>
      <c r="NTQ41" s="222"/>
      <c r="NTR41" s="222"/>
      <c r="NTS41" s="222"/>
      <c r="NTT41" s="222"/>
      <c r="NTU41" s="222"/>
      <c r="NTV41" s="222"/>
      <c r="NTW41" s="222"/>
      <c r="NTX41" s="222"/>
      <c r="NTY41" s="222"/>
      <c r="NTZ41" s="222"/>
      <c r="NUA41" s="222"/>
      <c r="NUB41" s="222"/>
      <c r="NUC41" s="222"/>
      <c r="NUD41" s="222"/>
      <c r="NUE41" s="222"/>
      <c r="NUF41" s="222"/>
      <c r="NUG41" s="222"/>
      <c r="NUH41" s="222"/>
      <c r="NUI41" s="222"/>
      <c r="NUJ41" s="222"/>
      <c r="NUK41" s="222"/>
      <c r="NUL41" s="222"/>
      <c r="NUM41" s="222"/>
      <c r="NUN41" s="222"/>
      <c r="NUO41" s="222"/>
      <c r="NUP41" s="222"/>
      <c r="NUQ41" s="222"/>
      <c r="NUR41" s="222"/>
      <c r="NUS41" s="222"/>
      <c r="NUT41" s="222"/>
      <c r="NUU41" s="222"/>
      <c r="NUV41" s="222"/>
      <c r="NUW41" s="222"/>
      <c r="NUX41" s="222"/>
      <c r="NUY41" s="222"/>
      <c r="NUZ41" s="222"/>
      <c r="NVA41" s="222"/>
      <c r="NVB41" s="222"/>
      <c r="NVC41" s="222"/>
      <c r="NVD41" s="222"/>
      <c r="NVE41" s="222"/>
      <c r="NVF41" s="222"/>
      <c r="NVG41" s="222"/>
      <c r="NVH41" s="222"/>
      <c r="NVI41" s="222"/>
      <c r="NVJ41" s="222"/>
      <c r="NVK41" s="222"/>
      <c r="NVL41" s="222"/>
      <c r="NVM41" s="222"/>
      <c r="NVN41" s="222"/>
      <c r="NVO41" s="222"/>
      <c r="NVP41" s="222"/>
      <c r="NVQ41" s="222"/>
      <c r="NVR41" s="222"/>
      <c r="NVS41" s="222"/>
      <c r="NVT41" s="222"/>
      <c r="NVU41" s="222"/>
      <c r="NVV41" s="222"/>
      <c r="NVW41" s="222"/>
      <c r="NVX41" s="222"/>
      <c r="NVY41" s="222"/>
      <c r="NVZ41" s="222"/>
      <c r="NWA41" s="222"/>
      <c r="NWB41" s="222"/>
      <c r="NWC41" s="222"/>
      <c r="NWD41" s="222"/>
      <c r="NWE41" s="222"/>
      <c r="NWF41" s="222"/>
      <c r="NWG41" s="222"/>
      <c r="NWH41" s="222"/>
      <c r="NWI41" s="222"/>
      <c r="NWJ41" s="222"/>
      <c r="NWK41" s="222"/>
      <c r="NWL41" s="222"/>
      <c r="NWM41" s="222"/>
      <c r="NWN41" s="222"/>
      <c r="NWO41" s="222"/>
      <c r="NWP41" s="222"/>
      <c r="NWQ41" s="222"/>
      <c r="NWR41" s="222"/>
      <c r="NWS41" s="222"/>
      <c r="NWT41" s="222"/>
      <c r="NWU41" s="222"/>
      <c r="NWV41" s="222"/>
      <c r="NWW41" s="222"/>
      <c r="NWX41" s="222"/>
      <c r="NWY41" s="222"/>
      <c r="NWZ41" s="222"/>
      <c r="NXA41" s="222"/>
      <c r="NXB41" s="222"/>
      <c r="NXC41" s="222"/>
      <c r="NXD41" s="222"/>
      <c r="NXE41" s="222"/>
      <c r="NXF41" s="222"/>
      <c r="NXG41" s="222"/>
      <c r="NXH41" s="222"/>
      <c r="NXI41" s="222"/>
      <c r="NXJ41" s="222"/>
      <c r="NXK41" s="222"/>
      <c r="NXL41" s="222"/>
      <c r="NXM41" s="222"/>
      <c r="NXN41" s="222"/>
      <c r="NXO41" s="222"/>
      <c r="NXP41" s="222"/>
      <c r="NXQ41" s="222"/>
      <c r="NXR41" s="222"/>
      <c r="NXS41" s="222"/>
      <c r="NXT41" s="222"/>
      <c r="NXU41" s="222"/>
      <c r="NXV41" s="222"/>
      <c r="NXW41" s="222"/>
      <c r="NXX41" s="222"/>
      <c r="NXY41" s="222"/>
      <c r="NXZ41" s="222"/>
      <c r="NYA41" s="222"/>
      <c r="NYB41" s="222"/>
      <c r="NYC41" s="222"/>
      <c r="NYD41" s="222"/>
      <c r="NYE41" s="222"/>
      <c r="NYF41" s="222"/>
      <c r="NYG41" s="222"/>
      <c r="NYH41" s="222"/>
      <c r="NYI41" s="222"/>
      <c r="NYJ41" s="222"/>
      <c r="NYK41" s="222"/>
      <c r="NYL41" s="222"/>
      <c r="NYM41" s="222"/>
      <c r="NYN41" s="222"/>
      <c r="NYO41" s="222"/>
      <c r="NYP41" s="222"/>
      <c r="NYQ41" s="222"/>
      <c r="NYR41" s="222"/>
      <c r="NYS41" s="222"/>
      <c r="NYT41" s="222"/>
      <c r="NYU41" s="222"/>
      <c r="NYV41" s="222"/>
      <c r="NYW41" s="222"/>
      <c r="NYX41" s="222"/>
      <c r="NYY41" s="222"/>
      <c r="NYZ41" s="222"/>
      <c r="NZA41" s="222"/>
      <c r="NZB41" s="222"/>
      <c r="NZC41" s="222"/>
      <c r="NZD41" s="222"/>
      <c r="NZE41" s="222"/>
      <c r="NZF41" s="222"/>
      <c r="NZG41" s="222"/>
      <c r="NZH41" s="222"/>
      <c r="NZI41" s="222"/>
      <c r="NZJ41" s="222"/>
      <c r="NZK41" s="222"/>
      <c r="NZL41" s="222"/>
      <c r="NZM41" s="222"/>
      <c r="NZN41" s="222"/>
      <c r="NZO41" s="222"/>
      <c r="NZP41" s="222"/>
      <c r="NZQ41" s="222"/>
      <c r="NZR41" s="222"/>
      <c r="NZS41" s="222"/>
      <c r="NZT41" s="222"/>
      <c r="NZU41" s="222"/>
      <c r="NZV41" s="222"/>
      <c r="NZW41" s="222"/>
      <c r="NZX41" s="222"/>
      <c r="NZY41" s="222"/>
      <c r="NZZ41" s="222"/>
      <c r="OAA41" s="222"/>
      <c r="OAB41" s="222"/>
      <c r="OAC41" s="222"/>
      <c r="OAD41" s="222"/>
      <c r="OAE41" s="222"/>
      <c r="OAF41" s="222"/>
      <c r="OAG41" s="222"/>
      <c r="OAH41" s="222"/>
      <c r="OAI41" s="222"/>
      <c r="OAJ41" s="222"/>
      <c r="OAK41" s="222"/>
      <c r="OAL41" s="222"/>
      <c r="OAM41" s="222"/>
      <c r="OAN41" s="222"/>
      <c r="OAO41" s="222"/>
      <c r="OAP41" s="222"/>
      <c r="OAQ41" s="222"/>
      <c r="OAR41" s="222"/>
      <c r="OAS41" s="222"/>
      <c r="OAT41" s="222"/>
      <c r="OAU41" s="222"/>
      <c r="OAV41" s="222"/>
      <c r="OAW41" s="222"/>
      <c r="OAX41" s="222"/>
      <c r="OAY41" s="222"/>
      <c r="OAZ41" s="222"/>
      <c r="OBA41" s="222"/>
      <c r="OBB41" s="222"/>
      <c r="OBC41" s="222"/>
      <c r="OBD41" s="222"/>
      <c r="OBE41" s="222"/>
      <c r="OBF41" s="222"/>
      <c r="OBG41" s="222"/>
      <c r="OBH41" s="222"/>
      <c r="OBI41" s="222"/>
      <c r="OBJ41" s="222"/>
      <c r="OBK41" s="222"/>
      <c r="OBL41" s="222"/>
      <c r="OBM41" s="222"/>
      <c r="OBN41" s="222"/>
      <c r="OBO41" s="222"/>
      <c r="OBP41" s="222"/>
      <c r="OBQ41" s="222"/>
      <c r="OBR41" s="222"/>
      <c r="OBS41" s="222"/>
      <c r="OBT41" s="222"/>
      <c r="OBU41" s="222"/>
      <c r="OBV41" s="222"/>
      <c r="OBW41" s="222"/>
      <c r="OBX41" s="222"/>
      <c r="OBY41" s="222"/>
      <c r="OBZ41" s="222"/>
      <c r="OCA41" s="222"/>
      <c r="OCB41" s="222"/>
      <c r="OCC41" s="222"/>
      <c r="OCD41" s="222"/>
      <c r="OCE41" s="222"/>
      <c r="OCF41" s="222"/>
      <c r="OCG41" s="222"/>
      <c r="OCH41" s="222"/>
      <c r="OCI41" s="222"/>
      <c r="OCJ41" s="222"/>
      <c r="OCK41" s="222"/>
      <c r="OCL41" s="222"/>
      <c r="OCM41" s="222"/>
      <c r="OCN41" s="222"/>
      <c r="OCO41" s="222"/>
      <c r="OCP41" s="222"/>
      <c r="OCQ41" s="222"/>
      <c r="OCR41" s="222"/>
      <c r="OCS41" s="222"/>
      <c r="OCT41" s="222"/>
      <c r="OCU41" s="222"/>
      <c r="OCV41" s="222"/>
      <c r="OCW41" s="222"/>
      <c r="OCX41" s="222"/>
      <c r="OCY41" s="222"/>
      <c r="OCZ41" s="222"/>
      <c r="ODA41" s="222"/>
      <c r="ODB41" s="222"/>
      <c r="ODC41" s="222"/>
      <c r="ODD41" s="222"/>
      <c r="ODE41" s="222"/>
      <c r="ODF41" s="222"/>
      <c r="ODG41" s="222"/>
      <c r="ODH41" s="222"/>
      <c r="ODI41" s="222"/>
      <c r="ODJ41" s="222"/>
      <c r="ODK41" s="222"/>
      <c r="ODL41" s="222"/>
      <c r="ODM41" s="222"/>
      <c r="ODN41" s="222"/>
      <c r="ODO41" s="222"/>
      <c r="ODP41" s="222"/>
      <c r="ODQ41" s="222"/>
      <c r="ODR41" s="222"/>
      <c r="ODS41" s="222"/>
      <c r="ODT41" s="222"/>
      <c r="ODU41" s="222"/>
      <c r="ODV41" s="222"/>
      <c r="ODW41" s="222"/>
      <c r="ODX41" s="222"/>
      <c r="ODY41" s="222"/>
      <c r="ODZ41" s="222"/>
      <c r="OEA41" s="222"/>
      <c r="OEB41" s="222"/>
      <c r="OEC41" s="222"/>
      <c r="OED41" s="222"/>
      <c r="OEE41" s="222"/>
      <c r="OEF41" s="222"/>
      <c r="OEG41" s="222"/>
      <c r="OEH41" s="222"/>
      <c r="OEI41" s="222"/>
      <c r="OEJ41" s="222"/>
      <c r="OEK41" s="222"/>
      <c r="OEL41" s="222"/>
      <c r="OEM41" s="222"/>
      <c r="OEN41" s="222"/>
      <c r="OEO41" s="222"/>
      <c r="OEP41" s="222"/>
      <c r="OEQ41" s="222"/>
      <c r="OER41" s="222"/>
      <c r="OES41" s="222"/>
      <c r="OET41" s="222"/>
      <c r="OEU41" s="222"/>
      <c r="OEV41" s="222"/>
      <c r="OEW41" s="222"/>
      <c r="OEX41" s="222"/>
      <c r="OEY41" s="222"/>
      <c r="OEZ41" s="222"/>
      <c r="OFA41" s="222"/>
      <c r="OFB41" s="222"/>
      <c r="OFC41" s="222"/>
      <c r="OFD41" s="222"/>
      <c r="OFE41" s="222"/>
      <c r="OFF41" s="222"/>
      <c r="OFG41" s="222"/>
      <c r="OFH41" s="222"/>
      <c r="OFI41" s="222"/>
      <c r="OFJ41" s="222"/>
      <c r="OFK41" s="222"/>
      <c r="OFL41" s="222"/>
      <c r="OFM41" s="222"/>
      <c r="OFN41" s="222"/>
      <c r="OFO41" s="222"/>
      <c r="OFP41" s="222"/>
      <c r="OFQ41" s="222"/>
      <c r="OFR41" s="222"/>
      <c r="OFS41" s="222"/>
      <c r="OFT41" s="222"/>
      <c r="OFU41" s="222"/>
      <c r="OFV41" s="222"/>
      <c r="OFW41" s="222"/>
      <c r="OFX41" s="222"/>
      <c r="OFY41" s="222"/>
      <c r="OFZ41" s="222"/>
      <c r="OGA41" s="222"/>
      <c r="OGB41" s="222"/>
      <c r="OGC41" s="222"/>
      <c r="OGD41" s="222"/>
      <c r="OGE41" s="222"/>
      <c r="OGF41" s="222"/>
      <c r="OGG41" s="222"/>
      <c r="OGH41" s="222"/>
      <c r="OGI41" s="222"/>
      <c r="OGJ41" s="222"/>
      <c r="OGK41" s="222"/>
      <c r="OGL41" s="222"/>
      <c r="OGM41" s="222"/>
      <c r="OGN41" s="222"/>
      <c r="OGO41" s="222"/>
      <c r="OGP41" s="222"/>
      <c r="OGQ41" s="222"/>
      <c r="OGR41" s="222"/>
      <c r="OGS41" s="222"/>
      <c r="OGT41" s="222"/>
      <c r="OGU41" s="222"/>
      <c r="OGV41" s="222"/>
      <c r="OGW41" s="222"/>
      <c r="OGX41" s="222"/>
      <c r="OGY41" s="222"/>
      <c r="OGZ41" s="222"/>
      <c r="OHA41" s="222"/>
      <c r="OHB41" s="222"/>
      <c r="OHC41" s="222"/>
      <c r="OHD41" s="222"/>
      <c r="OHE41" s="222"/>
      <c r="OHF41" s="222"/>
      <c r="OHG41" s="222"/>
      <c r="OHH41" s="222"/>
      <c r="OHI41" s="222"/>
      <c r="OHJ41" s="222"/>
      <c r="OHK41" s="222"/>
      <c r="OHL41" s="222"/>
      <c r="OHM41" s="222"/>
      <c r="OHN41" s="222"/>
      <c r="OHO41" s="222"/>
      <c r="OHP41" s="222"/>
      <c r="OHQ41" s="222"/>
      <c r="OHR41" s="222"/>
      <c r="OHS41" s="222"/>
      <c r="OHT41" s="222"/>
      <c r="OHU41" s="222"/>
      <c r="OHV41" s="222"/>
      <c r="OHW41" s="222"/>
      <c r="OHX41" s="222"/>
      <c r="OHY41" s="222"/>
      <c r="OHZ41" s="222"/>
      <c r="OIA41" s="222"/>
      <c r="OIB41" s="222"/>
      <c r="OIC41" s="222"/>
      <c r="OID41" s="222"/>
      <c r="OIE41" s="222"/>
      <c r="OIF41" s="222"/>
      <c r="OIG41" s="222"/>
      <c r="OIH41" s="222"/>
      <c r="OII41" s="222"/>
      <c r="OIJ41" s="222"/>
      <c r="OIK41" s="222"/>
      <c r="OIL41" s="222"/>
      <c r="OIM41" s="222"/>
      <c r="OIN41" s="222"/>
      <c r="OIO41" s="222"/>
      <c r="OIP41" s="222"/>
      <c r="OIQ41" s="222"/>
      <c r="OIR41" s="222"/>
      <c r="OIS41" s="222"/>
      <c r="OIT41" s="222"/>
      <c r="OIU41" s="222"/>
      <c r="OIV41" s="222"/>
      <c r="OIW41" s="222"/>
      <c r="OIX41" s="222"/>
      <c r="OIY41" s="222"/>
      <c r="OIZ41" s="222"/>
      <c r="OJA41" s="222"/>
      <c r="OJB41" s="222"/>
      <c r="OJC41" s="222"/>
      <c r="OJD41" s="222"/>
      <c r="OJE41" s="222"/>
      <c r="OJF41" s="222"/>
      <c r="OJG41" s="222"/>
      <c r="OJH41" s="222"/>
      <c r="OJI41" s="222"/>
      <c r="OJJ41" s="222"/>
      <c r="OJK41" s="222"/>
      <c r="OJL41" s="222"/>
      <c r="OJM41" s="222"/>
      <c r="OJN41" s="222"/>
      <c r="OJO41" s="222"/>
      <c r="OJP41" s="222"/>
      <c r="OJQ41" s="222"/>
      <c r="OJR41" s="222"/>
      <c r="OJS41" s="222"/>
      <c r="OJT41" s="222"/>
      <c r="OJU41" s="222"/>
      <c r="OJV41" s="222"/>
      <c r="OJW41" s="222"/>
      <c r="OJX41" s="222"/>
      <c r="OJY41" s="222"/>
      <c r="OJZ41" s="222"/>
      <c r="OKA41" s="222"/>
      <c r="OKB41" s="222"/>
      <c r="OKC41" s="222"/>
      <c r="OKD41" s="222"/>
      <c r="OKE41" s="222"/>
      <c r="OKF41" s="222"/>
      <c r="OKG41" s="222"/>
      <c r="OKH41" s="222"/>
      <c r="OKI41" s="222"/>
      <c r="OKJ41" s="222"/>
      <c r="OKK41" s="222"/>
      <c r="OKL41" s="222"/>
      <c r="OKM41" s="222"/>
      <c r="OKN41" s="222"/>
      <c r="OKO41" s="222"/>
      <c r="OKP41" s="222"/>
      <c r="OKQ41" s="222"/>
      <c r="OKR41" s="222"/>
      <c r="OKS41" s="222"/>
      <c r="OKT41" s="222"/>
      <c r="OKU41" s="222"/>
      <c r="OKV41" s="222"/>
      <c r="OKW41" s="222"/>
      <c r="OKX41" s="222"/>
      <c r="OKY41" s="222"/>
      <c r="OKZ41" s="222"/>
      <c r="OLA41" s="222"/>
      <c r="OLB41" s="222"/>
      <c r="OLC41" s="222"/>
      <c r="OLD41" s="222"/>
      <c r="OLE41" s="222"/>
      <c r="OLF41" s="222"/>
      <c r="OLG41" s="222"/>
      <c r="OLH41" s="222"/>
      <c r="OLI41" s="222"/>
      <c r="OLJ41" s="222"/>
      <c r="OLK41" s="222"/>
      <c r="OLL41" s="222"/>
      <c r="OLM41" s="222"/>
      <c r="OLN41" s="222"/>
      <c r="OLO41" s="222"/>
      <c r="OLP41" s="222"/>
      <c r="OLQ41" s="222"/>
      <c r="OLR41" s="222"/>
      <c r="OLS41" s="222"/>
      <c r="OLT41" s="222"/>
      <c r="OLU41" s="222"/>
      <c r="OLV41" s="222"/>
      <c r="OLW41" s="222"/>
      <c r="OLX41" s="222"/>
      <c r="OLY41" s="222"/>
      <c r="OLZ41" s="222"/>
      <c r="OMA41" s="222"/>
      <c r="OMB41" s="222"/>
      <c r="OMC41" s="222"/>
      <c r="OMD41" s="222"/>
      <c r="OME41" s="222"/>
      <c r="OMF41" s="222"/>
      <c r="OMG41" s="222"/>
      <c r="OMH41" s="222"/>
      <c r="OMI41" s="222"/>
      <c r="OMJ41" s="222"/>
      <c r="OMK41" s="222"/>
      <c r="OML41" s="222"/>
      <c r="OMM41" s="222"/>
      <c r="OMN41" s="222"/>
      <c r="OMO41" s="222"/>
      <c r="OMP41" s="222"/>
      <c r="OMQ41" s="222"/>
      <c r="OMR41" s="222"/>
      <c r="OMS41" s="222"/>
      <c r="OMT41" s="222"/>
      <c r="OMU41" s="222"/>
      <c r="OMV41" s="222"/>
      <c r="OMW41" s="222"/>
      <c r="OMX41" s="222"/>
      <c r="OMY41" s="222"/>
      <c r="OMZ41" s="222"/>
      <c r="ONA41" s="222"/>
      <c r="ONB41" s="222"/>
      <c r="ONC41" s="222"/>
      <c r="OND41" s="222"/>
      <c r="ONE41" s="222"/>
      <c r="ONF41" s="222"/>
      <c r="ONG41" s="222"/>
      <c r="ONH41" s="222"/>
      <c r="ONI41" s="222"/>
      <c r="ONJ41" s="222"/>
      <c r="ONK41" s="222"/>
      <c r="ONL41" s="222"/>
      <c r="ONM41" s="222"/>
      <c r="ONN41" s="222"/>
      <c r="ONO41" s="222"/>
      <c r="ONP41" s="222"/>
      <c r="ONQ41" s="222"/>
      <c r="ONR41" s="222"/>
      <c r="ONS41" s="222"/>
      <c r="ONT41" s="222"/>
      <c r="ONU41" s="222"/>
      <c r="ONV41" s="222"/>
      <c r="ONW41" s="222"/>
      <c r="ONX41" s="222"/>
      <c r="ONY41" s="222"/>
      <c r="ONZ41" s="222"/>
      <c r="OOA41" s="222"/>
      <c r="OOB41" s="222"/>
      <c r="OOC41" s="222"/>
      <c r="OOD41" s="222"/>
      <c r="OOE41" s="222"/>
      <c r="OOF41" s="222"/>
      <c r="OOG41" s="222"/>
      <c r="OOH41" s="222"/>
      <c r="OOI41" s="222"/>
      <c r="OOJ41" s="222"/>
      <c r="OOK41" s="222"/>
      <c r="OOL41" s="222"/>
      <c r="OOM41" s="222"/>
      <c r="OON41" s="222"/>
      <c r="OOO41" s="222"/>
      <c r="OOP41" s="222"/>
      <c r="OOQ41" s="222"/>
      <c r="OOR41" s="222"/>
      <c r="OOS41" s="222"/>
      <c r="OOT41" s="222"/>
      <c r="OOU41" s="222"/>
      <c r="OOV41" s="222"/>
      <c r="OOW41" s="222"/>
      <c r="OOX41" s="222"/>
      <c r="OOY41" s="222"/>
      <c r="OOZ41" s="222"/>
      <c r="OPA41" s="222"/>
      <c r="OPB41" s="222"/>
      <c r="OPC41" s="222"/>
      <c r="OPD41" s="222"/>
      <c r="OPE41" s="222"/>
      <c r="OPF41" s="222"/>
      <c r="OPG41" s="222"/>
      <c r="OPH41" s="222"/>
      <c r="OPI41" s="222"/>
      <c r="OPJ41" s="222"/>
      <c r="OPK41" s="222"/>
      <c r="OPL41" s="222"/>
      <c r="OPM41" s="222"/>
      <c r="OPN41" s="222"/>
      <c r="OPO41" s="222"/>
      <c r="OPP41" s="222"/>
      <c r="OPQ41" s="222"/>
      <c r="OPR41" s="222"/>
      <c r="OPS41" s="222"/>
      <c r="OPT41" s="222"/>
      <c r="OPU41" s="222"/>
      <c r="OPV41" s="222"/>
      <c r="OPW41" s="222"/>
      <c r="OPX41" s="222"/>
      <c r="OPY41" s="222"/>
      <c r="OPZ41" s="222"/>
      <c r="OQA41" s="222"/>
      <c r="OQB41" s="222"/>
      <c r="OQC41" s="222"/>
      <c r="OQD41" s="222"/>
      <c r="OQE41" s="222"/>
      <c r="OQF41" s="222"/>
      <c r="OQG41" s="222"/>
      <c r="OQH41" s="222"/>
      <c r="OQI41" s="222"/>
      <c r="OQJ41" s="222"/>
      <c r="OQK41" s="222"/>
      <c r="OQL41" s="222"/>
      <c r="OQM41" s="222"/>
      <c r="OQN41" s="222"/>
      <c r="OQO41" s="222"/>
      <c r="OQP41" s="222"/>
      <c r="OQQ41" s="222"/>
      <c r="OQR41" s="222"/>
      <c r="OQS41" s="222"/>
      <c r="OQT41" s="222"/>
      <c r="OQU41" s="222"/>
      <c r="OQV41" s="222"/>
      <c r="OQW41" s="222"/>
      <c r="OQX41" s="222"/>
      <c r="OQY41" s="222"/>
      <c r="OQZ41" s="222"/>
      <c r="ORA41" s="222"/>
      <c r="ORB41" s="222"/>
      <c r="ORC41" s="222"/>
      <c r="ORD41" s="222"/>
      <c r="ORE41" s="222"/>
      <c r="ORF41" s="222"/>
      <c r="ORG41" s="222"/>
      <c r="ORH41" s="222"/>
      <c r="ORI41" s="222"/>
      <c r="ORJ41" s="222"/>
      <c r="ORK41" s="222"/>
      <c r="ORL41" s="222"/>
      <c r="ORM41" s="222"/>
      <c r="ORN41" s="222"/>
      <c r="ORO41" s="222"/>
      <c r="ORP41" s="222"/>
      <c r="ORQ41" s="222"/>
      <c r="ORR41" s="222"/>
      <c r="ORS41" s="222"/>
      <c r="ORT41" s="222"/>
      <c r="ORU41" s="222"/>
      <c r="ORV41" s="222"/>
      <c r="ORW41" s="222"/>
      <c r="ORX41" s="222"/>
      <c r="ORY41" s="222"/>
      <c r="ORZ41" s="222"/>
      <c r="OSA41" s="222"/>
      <c r="OSB41" s="222"/>
      <c r="OSC41" s="222"/>
      <c r="OSD41" s="222"/>
      <c r="OSE41" s="222"/>
      <c r="OSF41" s="222"/>
      <c r="OSG41" s="222"/>
      <c r="OSH41" s="222"/>
      <c r="OSI41" s="222"/>
      <c r="OSJ41" s="222"/>
      <c r="OSK41" s="222"/>
      <c r="OSL41" s="222"/>
      <c r="OSM41" s="222"/>
      <c r="OSN41" s="222"/>
      <c r="OSO41" s="222"/>
      <c r="OSP41" s="222"/>
      <c r="OSQ41" s="222"/>
      <c r="OSR41" s="222"/>
      <c r="OSS41" s="222"/>
      <c r="OST41" s="222"/>
      <c r="OSU41" s="222"/>
      <c r="OSV41" s="222"/>
      <c r="OSW41" s="222"/>
      <c r="OSX41" s="222"/>
      <c r="OSY41" s="222"/>
      <c r="OSZ41" s="222"/>
      <c r="OTA41" s="222"/>
      <c r="OTB41" s="222"/>
      <c r="OTC41" s="222"/>
      <c r="OTD41" s="222"/>
      <c r="OTE41" s="222"/>
      <c r="OTF41" s="222"/>
      <c r="OTG41" s="222"/>
      <c r="OTH41" s="222"/>
      <c r="OTI41" s="222"/>
      <c r="OTJ41" s="222"/>
      <c r="OTK41" s="222"/>
      <c r="OTL41" s="222"/>
      <c r="OTM41" s="222"/>
      <c r="OTN41" s="222"/>
      <c r="OTO41" s="222"/>
      <c r="OTP41" s="222"/>
      <c r="OTQ41" s="222"/>
      <c r="OTR41" s="222"/>
      <c r="OTS41" s="222"/>
      <c r="OTT41" s="222"/>
      <c r="OTU41" s="222"/>
      <c r="OTV41" s="222"/>
      <c r="OTW41" s="222"/>
      <c r="OTX41" s="222"/>
      <c r="OTY41" s="222"/>
      <c r="OTZ41" s="222"/>
      <c r="OUA41" s="222"/>
      <c r="OUB41" s="222"/>
      <c r="OUC41" s="222"/>
      <c r="OUD41" s="222"/>
      <c r="OUE41" s="222"/>
      <c r="OUF41" s="222"/>
      <c r="OUG41" s="222"/>
      <c r="OUH41" s="222"/>
      <c r="OUI41" s="222"/>
      <c r="OUJ41" s="222"/>
      <c r="OUK41" s="222"/>
      <c r="OUL41" s="222"/>
      <c r="OUM41" s="222"/>
      <c r="OUN41" s="222"/>
      <c r="OUO41" s="222"/>
      <c r="OUP41" s="222"/>
      <c r="OUQ41" s="222"/>
      <c r="OUR41" s="222"/>
      <c r="OUS41" s="222"/>
      <c r="OUT41" s="222"/>
      <c r="OUU41" s="222"/>
      <c r="OUV41" s="222"/>
      <c r="OUW41" s="222"/>
      <c r="OUX41" s="222"/>
      <c r="OUY41" s="222"/>
      <c r="OUZ41" s="222"/>
      <c r="OVA41" s="222"/>
      <c r="OVB41" s="222"/>
      <c r="OVC41" s="222"/>
      <c r="OVD41" s="222"/>
      <c r="OVE41" s="222"/>
      <c r="OVF41" s="222"/>
      <c r="OVG41" s="222"/>
      <c r="OVH41" s="222"/>
      <c r="OVI41" s="222"/>
      <c r="OVJ41" s="222"/>
      <c r="OVK41" s="222"/>
      <c r="OVL41" s="222"/>
      <c r="OVM41" s="222"/>
      <c r="OVN41" s="222"/>
      <c r="OVO41" s="222"/>
      <c r="OVP41" s="222"/>
      <c r="OVQ41" s="222"/>
      <c r="OVR41" s="222"/>
      <c r="OVS41" s="222"/>
      <c r="OVT41" s="222"/>
      <c r="OVU41" s="222"/>
      <c r="OVV41" s="222"/>
      <c r="OVW41" s="222"/>
      <c r="OVX41" s="222"/>
      <c r="OVY41" s="222"/>
      <c r="OVZ41" s="222"/>
      <c r="OWA41" s="222"/>
      <c r="OWB41" s="222"/>
      <c r="OWC41" s="222"/>
      <c r="OWD41" s="222"/>
      <c r="OWE41" s="222"/>
      <c r="OWF41" s="222"/>
      <c r="OWG41" s="222"/>
      <c r="OWH41" s="222"/>
      <c r="OWI41" s="222"/>
      <c r="OWJ41" s="222"/>
      <c r="OWK41" s="222"/>
      <c r="OWL41" s="222"/>
      <c r="OWM41" s="222"/>
      <c r="OWN41" s="222"/>
      <c r="OWO41" s="222"/>
      <c r="OWP41" s="222"/>
      <c r="OWQ41" s="222"/>
      <c r="OWR41" s="222"/>
      <c r="OWS41" s="222"/>
      <c r="OWT41" s="222"/>
      <c r="OWU41" s="222"/>
      <c r="OWV41" s="222"/>
      <c r="OWW41" s="222"/>
      <c r="OWX41" s="222"/>
      <c r="OWY41" s="222"/>
      <c r="OWZ41" s="222"/>
      <c r="OXA41" s="222"/>
      <c r="OXB41" s="222"/>
      <c r="OXC41" s="222"/>
      <c r="OXD41" s="222"/>
      <c r="OXE41" s="222"/>
      <c r="OXF41" s="222"/>
      <c r="OXG41" s="222"/>
      <c r="OXH41" s="222"/>
      <c r="OXI41" s="222"/>
      <c r="OXJ41" s="222"/>
      <c r="OXK41" s="222"/>
      <c r="OXL41" s="222"/>
      <c r="OXM41" s="222"/>
      <c r="OXN41" s="222"/>
      <c r="OXO41" s="222"/>
      <c r="OXP41" s="222"/>
      <c r="OXQ41" s="222"/>
      <c r="OXR41" s="222"/>
      <c r="OXS41" s="222"/>
      <c r="OXT41" s="222"/>
      <c r="OXU41" s="222"/>
      <c r="OXV41" s="222"/>
      <c r="OXW41" s="222"/>
      <c r="OXX41" s="222"/>
      <c r="OXY41" s="222"/>
      <c r="OXZ41" s="222"/>
      <c r="OYA41" s="222"/>
      <c r="OYB41" s="222"/>
      <c r="OYC41" s="222"/>
      <c r="OYD41" s="222"/>
      <c r="OYE41" s="222"/>
      <c r="OYF41" s="222"/>
      <c r="OYG41" s="222"/>
      <c r="OYH41" s="222"/>
      <c r="OYI41" s="222"/>
      <c r="OYJ41" s="222"/>
      <c r="OYK41" s="222"/>
      <c r="OYL41" s="222"/>
      <c r="OYM41" s="222"/>
      <c r="OYN41" s="222"/>
      <c r="OYO41" s="222"/>
      <c r="OYP41" s="222"/>
      <c r="OYQ41" s="222"/>
      <c r="OYR41" s="222"/>
      <c r="OYS41" s="222"/>
      <c r="OYT41" s="222"/>
      <c r="OYU41" s="222"/>
      <c r="OYV41" s="222"/>
      <c r="OYW41" s="222"/>
      <c r="OYX41" s="222"/>
      <c r="OYY41" s="222"/>
      <c r="OYZ41" s="222"/>
      <c r="OZA41" s="222"/>
      <c r="OZB41" s="222"/>
      <c r="OZC41" s="222"/>
      <c r="OZD41" s="222"/>
      <c r="OZE41" s="222"/>
      <c r="OZF41" s="222"/>
      <c r="OZG41" s="222"/>
      <c r="OZH41" s="222"/>
      <c r="OZI41" s="222"/>
      <c r="OZJ41" s="222"/>
      <c r="OZK41" s="222"/>
      <c r="OZL41" s="222"/>
      <c r="OZM41" s="222"/>
      <c r="OZN41" s="222"/>
      <c r="OZO41" s="222"/>
      <c r="OZP41" s="222"/>
      <c r="OZQ41" s="222"/>
      <c r="OZR41" s="222"/>
      <c r="OZS41" s="222"/>
      <c r="OZT41" s="222"/>
      <c r="OZU41" s="222"/>
      <c r="OZV41" s="222"/>
      <c r="OZW41" s="222"/>
      <c r="OZX41" s="222"/>
      <c r="OZY41" s="222"/>
      <c r="OZZ41" s="222"/>
      <c r="PAA41" s="222"/>
      <c r="PAB41" s="222"/>
      <c r="PAC41" s="222"/>
      <c r="PAD41" s="222"/>
      <c r="PAE41" s="222"/>
      <c r="PAF41" s="222"/>
      <c r="PAG41" s="222"/>
      <c r="PAH41" s="222"/>
      <c r="PAI41" s="222"/>
      <c r="PAJ41" s="222"/>
      <c r="PAK41" s="222"/>
      <c r="PAL41" s="222"/>
      <c r="PAM41" s="222"/>
      <c r="PAN41" s="222"/>
      <c r="PAO41" s="222"/>
      <c r="PAP41" s="222"/>
      <c r="PAQ41" s="222"/>
      <c r="PAR41" s="222"/>
      <c r="PAS41" s="222"/>
      <c r="PAT41" s="222"/>
      <c r="PAU41" s="222"/>
      <c r="PAV41" s="222"/>
      <c r="PAW41" s="222"/>
      <c r="PAX41" s="222"/>
      <c r="PAY41" s="222"/>
      <c r="PAZ41" s="222"/>
      <c r="PBA41" s="222"/>
      <c r="PBB41" s="222"/>
      <c r="PBC41" s="222"/>
      <c r="PBD41" s="222"/>
      <c r="PBE41" s="222"/>
      <c r="PBF41" s="222"/>
      <c r="PBG41" s="222"/>
      <c r="PBH41" s="222"/>
      <c r="PBI41" s="222"/>
      <c r="PBJ41" s="222"/>
      <c r="PBK41" s="222"/>
      <c r="PBL41" s="222"/>
      <c r="PBM41" s="222"/>
      <c r="PBN41" s="222"/>
      <c r="PBO41" s="222"/>
      <c r="PBP41" s="222"/>
      <c r="PBQ41" s="222"/>
      <c r="PBR41" s="222"/>
      <c r="PBS41" s="222"/>
      <c r="PBT41" s="222"/>
      <c r="PBU41" s="222"/>
      <c r="PBV41" s="222"/>
      <c r="PBW41" s="222"/>
      <c r="PBX41" s="222"/>
      <c r="PBY41" s="222"/>
      <c r="PBZ41" s="222"/>
      <c r="PCA41" s="222"/>
      <c r="PCB41" s="222"/>
      <c r="PCC41" s="222"/>
      <c r="PCD41" s="222"/>
      <c r="PCE41" s="222"/>
      <c r="PCF41" s="222"/>
      <c r="PCG41" s="222"/>
      <c r="PCH41" s="222"/>
      <c r="PCI41" s="222"/>
      <c r="PCJ41" s="222"/>
      <c r="PCK41" s="222"/>
      <c r="PCL41" s="222"/>
      <c r="PCM41" s="222"/>
      <c r="PCN41" s="222"/>
      <c r="PCO41" s="222"/>
      <c r="PCP41" s="222"/>
      <c r="PCQ41" s="222"/>
      <c r="PCR41" s="222"/>
      <c r="PCS41" s="222"/>
      <c r="PCT41" s="222"/>
      <c r="PCU41" s="222"/>
      <c r="PCV41" s="222"/>
      <c r="PCW41" s="222"/>
      <c r="PCX41" s="222"/>
      <c r="PCY41" s="222"/>
      <c r="PCZ41" s="222"/>
      <c r="PDA41" s="222"/>
      <c r="PDB41" s="222"/>
      <c r="PDC41" s="222"/>
      <c r="PDD41" s="222"/>
      <c r="PDE41" s="222"/>
      <c r="PDF41" s="222"/>
      <c r="PDG41" s="222"/>
      <c r="PDH41" s="222"/>
      <c r="PDI41" s="222"/>
      <c r="PDJ41" s="222"/>
      <c r="PDK41" s="222"/>
      <c r="PDL41" s="222"/>
      <c r="PDM41" s="222"/>
      <c r="PDN41" s="222"/>
      <c r="PDO41" s="222"/>
      <c r="PDP41" s="222"/>
      <c r="PDQ41" s="222"/>
      <c r="PDR41" s="222"/>
      <c r="PDS41" s="222"/>
      <c r="PDT41" s="222"/>
      <c r="PDU41" s="222"/>
      <c r="PDV41" s="222"/>
      <c r="PDW41" s="222"/>
      <c r="PDX41" s="222"/>
      <c r="PDY41" s="222"/>
      <c r="PDZ41" s="222"/>
      <c r="PEA41" s="222"/>
      <c r="PEB41" s="222"/>
      <c r="PEC41" s="222"/>
      <c r="PED41" s="222"/>
      <c r="PEE41" s="222"/>
      <c r="PEF41" s="222"/>
      <c r="PEG41" s="222"/>
      <c r="PEH41" s="222"/>
      <c r="PEI41" s="222"/>
      <c r="PEJ41" s="222"/>
      <c r="PEK41" s="222"/>
      <c r="PEL41" s="222"/>
      <c r="PEM41" s="222"/>
      <c r="PEN41" s="222"/>
      <c r="PEO41" s="222"/>
      <c r="PEP41" s="222"/>
      <c r="PEQ41" s="222"/>
      <c r="PER41" s="222"/>
      <c r="PES41" s="222"/>
      <c r="PET41" s="222"/>
      <c r="PEU41" s="222"/>
      <c r="PEV41" s="222"/>
      <c r="PEW41" s="222"/>
      <c r="PEX41" s="222"/>
      <c r="PEY41" s="222"/>
      <c r="PEZ41" s="222"/>
      <c r="PFA41" s="222"/>
      <c r="PFB41" s="222"/>
      <c r="PFC41" s="222"/>
      <c r="PFD41" s="222"/>
      <c r="PFE41" s="222"/>
      <c r="PFF41" s="222"/>
      <c r="PFG41" s="222"/>
      <c r="PFH41" s="222"/>
      <c r="PFI41" s="222"/>
      <c r="PFJ41" s="222"/>
      <c r="PFK41" s="222"/>
      <c r="PFL41" s="222"/>
      <c r="PFM41" s="222"/>
      <c r="PFN41" s="222"/>
      <c r="PFO41" s="222"/>
      <c r="PFP41" s="222"/>
      <c r="PFQ41" s="222"/>
      <c r="PFR41" s="222"/>
      <c r="PFS41" s="222"/>
      <c r="PFT41" s="222"/>
      <c r="PFU41" s="222"/>
      <c r="PFV41" s="222"/>
      <c r="PFW41" s="222"/>
      <c r="PFX41" s="222"/>
      <c r="PFY41" s="222"/>
      <c r="PFZ41" s="222"/>
      <c r="PGA41" s="222"/>
      <c r="PGB41" s="222"/>
      <c r="PGC41" s="222"/>
      <c r="PGD41" s="222"/>
      <c r="PGE41" s="222"/>
      <c r="PGF41" s="222"/>
      <c r="PGG41" s="222"/>
      <c r="PGH41" s="222"/>
      <c r="PGI41" s="222"/>
      <c r="PGJ41" s="222"/>
      <c r="PGK41" s="222"/>
      <c r="PGL41" s="222"/>
      <c r="PGM41" s="222"/>
      <c r="PGN41" s="222"/>
      <c r="PGO41" s="222"/>
      <c r="PGP41" s="222"/>
      <c r="PGQ41" s="222"/>
      <c r="PGR41" s="222"/>
      <c r="PGS41" s="222"/>
      <c r="PGT41" s="222"/>
      <c r="PGU41" s="222"/>
      <c r="PGV41" s="222"/>
      <c r="PGW41" s="222"/>
      <c r="PGX41" s="222"/>
      <c r="PGY41" s="222"/>
      <c r="PGZ41" s="222"/>
      <c r="PHA41" s="222"/>
      <c r="PHB41" s="222"/>
      <c r="PHC41" s="222"/>
      <c r="PHD41" s="222"/>
      <c r="PHE41" s="222"/>
      <c r="PHF41" s="222"/>
      <c r="PHG41" s="222"/>
      <c r="PHH41" s="222"/>
      <c r="PHI41" s="222"/>
      <c r="PHJ41" s="222"/>
      <c r="PHK41" s="222"/>
      <c r="PHL41" s="222"/>
      <c r="PHM41" s="222"/>
      <c r="PHN41" s="222"/>
      <c r="PHO41" s="222"/>
      <c r="PHP41" s="222"/>
      <c r="PHQ41" s="222"/>
      <c r="PHR41" s="222"/>
      <c r="PHS41" s="222"/>
      <c r="PHT41" s="222"/>
      <c r="PHU41" s="222"/>
      <c r="PHV41" s="222"/>
      <c r="PHW41" s="222"/>
      <c r="PHX41" s="222"/>
      <c r="PHY41" s="222"/>
      <c r="PHZ41" s="222"/>
      <c r="PIA41" s="222"/>
      <c r="PIB41" s="222"/>
      <c r="PIC41" s="222"/>
      <c r="PID41" s="222"/>
      <c r="PIE41" s="222"/>
      <c r="PIF41" s="222"/>
      <c r="PIG41" s="222"/>
      <c r="PIH41" s="222"/>
      <c r="PII41" s="222"/>
      <c r="PIJ41" s="222"/>
      <c r="PIK41" s="222"/>
      <c r="PIL41" s="222"/>
      <c r="PIM41" s="222"/>
      <c r="PIN41" s="222"/>
      <c r="PIO41" s="222"/>
      <c r="PIP41" s="222"/>
      <c r="PIQ41" s="222"/>
      <c r="PIR41" s="222"/>
      <c r="PIS41" s="222"/>
      <c r="PIT41" s="222"/>
      <c r="PIU41" s="222"/>
      <c r="PIV41" s="222"/>
      <c r="PIW41" s="222"/>
      <c r="PIX41" s="222"/>
      <c r="PIY41" s="222"/>
      <c r="PIZ41" s="222"/>
      <c r="PJA41" s="222"/>
      <c r="PJB41" s="222"/>
      <c r="PJC41" s="222"/>
      <c r="PJD41" s="222"/>
      <c r="PJE41" s="222"/>
      <c r="PJF41" s="222"/>
      <c r="PJG41" s="222"/>
      <c r="PJH41" s="222"/>
      <c r="PJI41" s="222"/>
      <c r="PJJ41" s="222"/>
      <c r="PJK41" s="222"/>
      <c r="PJL41" s="222"/>
      <c r="PJM41" s="222"/>
      <c r="PJN41" s="222"/>
      <c r="PJO41" s="222"/>
      <c r="PJP41" s="222"/>
      <c r="PJQ41" s="222"/>
      <c r="PJR41" s="222"/>
      <c r="PJS41" s="222"/>
      <c r="PJT41" s="222"/>
      <c r="PJU41" s="222"/>
      <c r="PJV41" s="222"/>
      <c r="PJW41" s="222"/>
      <c r="PJX41" s="222"/>
      <c r="PJY41" s="222"/>
      <c r="PJZ41" s="222"/>
      <c r="PKA41" s="222"/>
      <c r="PKB41" s="222"/>
      <c r="PKC41" s="222"/>
      <c r="PKD41" s="222"/>
      <c r="PKE41" s="222"/>
      <c r="PKF41" s="222"/>
      <c r="PKG41" s="222"/>
      <c r="PKH41" s="222"/>
      <c r="PKI41" s="222"/>
      <c r="PKJ41" s="222"/>
      <c r="PKK41" s="222"/>
      <c r="PKL41" s="222"/>
      <c r="PKM41" s="222"/>
      <c r="PKN41" s="222"/>
      <c r="PKO41" s="222"/>
      <c r="PKP41" s="222"/>
      <c r="PKQ41" s="222"/>
      <c r="PKR41" s="222"/>
      <c r="PKS41" s="222"/>
      <c r="PKT41" s="222"/>
      <c r="PKU41" s="222"/>
      <c r="PKV41" s="222"/>
      <c r="PKW41" s="222"/>
      <c r="PKX41" s="222"/>
      <c r="PKY41" s="222"/>
      <c r="PKZ41" s="222"/>
      <c r="PLA41" s="222"/>
      <c r="PLB41" s="222"/>
      <c r="PLC41" s="222"/>
      <c r="PLD41" s="222"/>
      <c r="PLE41" s="222"/>
      <c r="PLF41" s="222"/>
      <c r="PLG41" s="222"/>
      <c r="PLH41" s="222"/>
      <c r="PLI41" s="222"/>
      <c r="PLJ41" s="222"/>
      <c r="PLK41" s="222"/>
      <c r="PLL41" s="222"/>
      <c r="PLM41" s="222"/>
      <c r="PLN41" s="222"/>
      <c r="PLO41" s="222"/>
      <c r="PLP41" s="222"/>
      <c r="PLQ41" s="222"/>
      <c r="PLR41" s="222"/>
      <c r="PLS41" s="222"/>
      <c r="PLT41" s="222"/>
      <c r="PLU41" s="222"/>
      <c r="PLV41" s="222"/>
      <c r="PLW41" s="222"/>
      <c r="PLX41" s="222"/>
      <c r="PLY41" s="222"/>
      <c r="PLZ41" s="222"/>
      <c r="PMA41" s="222"/>
      <c r="PMB41" s="222"/>
      <c r="PMC41" s="222"/>
      <c r="PMD41" s="222"/>
      <c r="PME41" s="222"/>
      <c r="PMF41" s="222"/>
      <c r="PMG41" s="222"/>
      <c r="PMH41" s="222"/>
      <c r="PMI41" s="222"/>
      <c r="PMJ41" s="222"/>
      <c r="PMK41" s="222"/>
      <c r="PML41" s="222"/>
      <c r="PMM41" s="222"/>
      <c r="PMN41" s="222"/>
      <c r="PMO41" s="222"/>
      <c r="PMP41" s="222"/>
      <c r="PMQ41" s="222"/>
      <c r="PMR41" s="222"/>
      <c r="PMS41" s="222"/>
      <c r="PMT41" s="222"/>
      <c r="PMU41" s="222"/>
      <c r="PMV41" s="222"/>
      <c r="PMW41" s="222"/>
      <c r="PMX41" s="222"/>
      <c r="PMY41" s="222"/>
      <c r="PMZ41" s="222"/>
      <c r="PNA41" s="222"/>
      <c r="PNB41" s="222"/>
      <c r="PNC41" s="222"/>
      <c r="PND41" s="222"/>
      <c r="PNE41" s="222"/>
      <c r="PNF41" s="222"/>
      <c r="PNG41" s="222"/>
      <c r="PNH41" s="222"/>
      <c r="PNI41" s="222"/>
      <c r="PNJ41" s="222"/>
      <c r="PNK41" s="222"/>
      <c r="PNL41" s="222"/>
      <c r="PNM41" s="222"/>
      <c r="PNN41" s="222"/>
      <c r="PNO41" s="222"/>
      <c r="PNP41" s="222"/>
      <c r="PNQ41" s="222"/>
      <c r="PNR41" s="222"/>
      <c r="PNS41" s="222"/>
      <c r="PNT41" s="222"/>
      <c r="PNU41" s="222"/>
      <c r="PNV41" s="222"/>
      <c r="PNW41" s="222"/>
      <c r="PNX41" s="222"/>
      <c r="PNY41" s="222"/>
      <c r="PNZ41" s="222"/>
      <c r="POA41" s="222"/>
      <c r="POB41" s="222"/>
      <c r="POC41" s="222"/>
      <c r="POD41" s="222"/>
      <c r="POE41" s="222"/>
      <c r="POF41" s="222"/>
      <c r="POG41" s="222"/>
      <c r="POH41" s="222"/>
      <c r="POI41" s="222"/>
      <c r="POJ41" s="222"/>
      <c r="POK41" s="222"/>
      <c r="POL41" s="222"/>
      <c r="POM41" s="222"/>
      <c r="PON41" s="222"/>
      <c r="POO41" s="222"/>
      <c r="POP41" s="222"/>
      <c r="POQ41" s="222"/>
      <c r="POR41" s="222"/>
      <c r="POS41" s="222"/>
      <c r="POT41" s="222"/>
      <c r="POU41" s="222"/>
      <c r="POV41" s="222"/>
      <c r="POW41" s="222"/>
      <c r="POX41" s="222"/>
      <c r="POY41" s="222"/>
      <c r="POZ41" s="222"/>
      <c r="PPA41" s="222"/>
      <c r="PPB41" s="222"/>
      <c r="PPC41" s="222"/>
      <c r="PPD41" s="222"/>
      <c r="PPE41" s="222"/>
      <c r="PPF41" s="222"/>
      <c r="PPG41" s="222"/>
      <c r="PPH41" s="222"/>
      <c r="PPI41" s="222"/>
      <c r="PPJ41" s="222"/>
      <c r="PPK41" s="222"/>
      <c r="PPL41" s="222"/>
      <c r="PPM41" s="222"/>
      <c r="PPN41" s="222"/>
      <c r="PPO41" s="222"/>
      <c r="PPP41" s="222"/>
      <c r="PPQ41" s="222"/>
      <c r="PPR41" s="222"/>
      <c r="PPS41" s="222"/>
      <c r="PPT41" s="222"/>
      <c r="PPU41" s="222"/>
      <c r="PPV41" s="222"/>
      <c r="PPW41" s="222"/>
      <c r="PPX41" s="222"/>
      <c r="PPY41" s="222"/>
      <c r="PPZ41" s="222"/>
      <c r="PQA41" s="222"/>
      <c r="PQB41" s="222"/>
      <c r="PQC41" s="222"/>
      <c r="PQD41" s="222"/>
      <c r="PQE41" s="222"/>
      <c r="PQF41" s="222"/>
      <c r="PQG41" s="222"/>
      <c r="PQH41" s="222"/>
      <c r="PQI41" s="222"/>
      <c r="PQJ41" s="222"/>
      <c r="PQK41" s="222"/>
      <c r="PQL41" s="222"/>
      <c r="PQM41" s="222"/>
      <c r="PQN41" s="222"/>
      <c r="PQO41" s="222"/>
      <c r="PQP41" s="222"/>
      <c r="PQQ41" s="222"/>
      <c r="PQR41" s="222"/>
      <c r="PQS41" s="222"/>
      <c r="PQT41" s="222"/>
      <c r="PQU41" s="222"/>
      <c r="PQV41" s="222"/>
      <c r="PQW41" s="222"/>
      <c r="PQX41" s="222"/>
      <c r="PQY41" s="222"/>
      <c r="PQZ41" s="222"/>
      <c r="PRA41" s="222"/>
      <c r="PRB41" s="222"/>
      <c r="PRC41" s="222"/>
      <c r="PRD41" s="222"/>
      <c r="PRE41" s="222"/>
      <c r="PRF41" s="222"/>
      <c r="PRG41" s="222"/>
      <c r="PRH41" s="222"/>
      <c r="PRI41" s="222"/>
      <c r="PRJ41" s="222"/>
      <c r="PRK41" s="222"/>
      <c r="PRL41" s="222"/>
      <c r="PRM41" s="222"/>
      <c r="PRN41" s="222"/>
      <c r="PRO41" s="222"/>
      <c r="PRP41" s="222"/>
      <c r="PRQ41" s="222"/>
      <c r="PRR41" s="222"/>
      <c r="PRS41" s="222"/>
      <c r="PRT41" s="222"/>
      <c r="PRU41" s="222"/>
      <c r="PRV41" s="222"/>
      <c r="PRW41" s="222"/>
      <c r="PRX41" s="222"/>
      <c r="PRY41" s="222"/>
      <c r="PRZ41" s="222"/>
      <c r="PSA41" s="222"/>
      <c r="PSB41" s="222"/>
      <c r="PSC41" s="222"/>
      <c r="PSD41" s="222"/>
      <c r="PSE41" s="222"/>
      <c r="PSF41" s="222"/>
      <c r="PSG41" s="222"/>
      <c r="PSH41" s="222"/>
      <c r="PSI41" s="222"/>
      <c r="PSJ41" s="222"/>
      <c r="PSK41" s="222"/>
      <c r="PSL41" s="222"/>
      <c r="PSM41" s="222"/>
      <c r="PSN41" s="222"/>
      <c r="PSO41" s="222"/>
      <c r="PSP41" s="222"/>
      <c r="PSQ41" s="222"/>
      <c r="PSR41" s="222"/>
      <c r="PSS41" s="222"/>
      <c r="PST41" s="222"/>
      <c r="PSU41" s="222"/>
      <c r="PSV41" s="222"/>
      <c r="PSW41" s="222"/>
      <c r="PSX41" s="222"/>
      <c r="PSY41" s="222"/>
      <c r="PSZ41" s="222"/>
      <c r="PTA41" s="222"/>
      <c r="PTB41" s="222"/>
      <c r="PTC41" s="222"/>
      <c r="PTD41" s="222"/>
      <c r="PTE41" s="222"/>
      <c r="PTF41" s="222"/>
      <c r="PTG41" s="222"/>
      <c r="PTH41" s="222"/>
      <c r="PTI41" s="222"/>
      <c r="PTJ41" s="222"/>
      <c r="PTK41" s="222"/>
      <c r="PTL41" s="222"/>
      <c r="PTM41" s="222"/>
      <c r="PTN41" s="222"/>
      <c r="PTO41" s="222"/>
      <c r="PTP41" s="222"/>
      <c r="PTQ41" s="222"/>
      <c r="PTR41" s="222"/>
      <c r="PTS41" s="222"/>
      <c r="PTT41" s="222"/>
      <c r="PTU41" s="222"/>
      <c r="PTV41" s="222"/>
      <c r="PTW41" s="222"/>
      <c r="PTX41" s="222"/>
      <c r="PTY41" s="222"/>
      <c r="PTZ41" s="222"/>
      <c r="PUA41" s="222"/>
      <c r="PUB41" s="222"/>
      <c r="PUC41" s="222"/>
      <c r="PUD41" s="222"/>
      <c r="PUE41" s="222"/>
      <c r="PUF41" s="222"/>
      <c r="PUG41" s="222"/>
      <c r="PUH41" s="222"/>
      <c r="PUI41" s="222"/>
      <c r="PUJ41" s="222"/>
      <c r="PUK41" s="222"/>
      <c r="PUL41" s="222"/>
      <c r="PUM41" s="222"/>
      <c r="PUN41" s="222"/>
      <c r="PUO41" s="222"/>
      <c r="PUP41" s="222"/>
      <c r="PUQ41" s="222"/>
      <c r="PUR41" s="222"/>
      <c r="PUS41" s="222"/>
      <c r="PUT41" s="222"/>
      <c r="PUU41" s="222"/>
      <c r="PUV41" s="222"/>
      <c r="PUW41" s="222"/>
      <c r="PUX41" s="222"/>
      <c r="PUY41" s="222"/>
      <c r="PUZ41" s="222"/>
      <c r="PVA41" s="222"/>
      <c r="PVB41" s="222"/>
      <c r="PVC41" s="222"/>
      <c r="PVD41" s="222"/>
      <c r="PVE41" s="222"/>
      <c r="PVF41" s="222"/>
      <c r="PVG41" s="222"/>
      <c r="PVH41" s="222"/>
      <c r="PVI41" s="222"/>
      <c r="PVJ41" s="222"/>
      <c r="PVK41" s="222"/>
      <c r="PVL41" s="222"/>
      <c r="PVM41" s="222"/>
      <c r="PVN41" s="222"/>
      <c r="PVO41" s="222"/>
      <c r="PVP41" s="222"/>
      <c r="PVQ41" s="222"/>
      <c r="PVR41" s="222"/>
      <c r="PVS41" s="222"/>
      <c r="PVT41" s="222"/>
      <c r="PVU41" s="222"/>
      <c r="PVV41" s="222"/>
      <c r="PVW41" s="222"/>
      <c r="PVX41" s="222"/>
      <c r="PVY41" s="222"/>
      <c r="PVZ41" s="222"/>
      <c r="PWA41" s="222"/>
      <c r="PWB41" s="222"/>
      <c r="PWC41" s="222"/>
      <c r="PWD41" s="222"/>
      <c r="PWE41" s="222"/>
      <c r="PWF41" s="222"/>
      <c r="PWG41" s="222"/>
      <c r="PWH41" s="222"/>
      <c r="PWI41" s="222"/>
      <c r="PWJ41" s="222"/>
      <c r="PWK41" s="222"/>
      <c r="PWL41" s="222"/>
      <c r="PWM41" s="222"/>
      <c r="PWN41" s="222"/>
      <c r="PWO41" s="222"/>
      <c r="PWP41" s="222"/>
      <c r="PWQ41" s="222"/>
      <c r="PWR41" s="222"/>
      <c r="PWS41" s="222"/>
      <c r="PWT41" s="222"/>
      <c r="PWU41" s="222"/>
      <c r="PWV41" s="222"/>
      <c r="PWW41" s="222"/>
      <c r="PWX41" s="222"/>
      <c r="PWY41" s="222"/>
      <c r="PWZ41" s="222"/>
      <c r="PXA41" s="222"/>
      <c r="PXB41" s="222"/>
      <c r="PXC41" s="222"/>
      <c r="PXD41" s="222"/>
      <c r="PXE41" s="222"/>
      <c r="PXF41" s="222"/>
      <c r="PXG41" s="222"/>
      <c r="PXH41" s="222"/>
      <c r="PXI41" s="222"/>
      <c r="PXJ41" s="222"/>
      <c r="PXK41" s="222"/>
      <c r="PXL41" s="222"/>
      <c r="PXM41" s="222"/>
      <c r="PXN41" s="222"/>
      <c r="PXO41" s="222"/>
      <c r="PXP41" s="222"/>
      <c r="PXQ41" s="222"/>
      <c r="PXR41" s="222"/>
      <c r="PXS41" s="222"/>
      <c r="PXT41" s="222"/>
      <c r="PXU41" s="222"/>
      <c r="PXV41" s="222"/>
      <c r="PXW41" s="222"/>
      <c r="PXX41" s="222"/>
      <c r="PXY41" s="222"/>
      <c r="PXZ41" s="222"/>
      <c r="PYA41" s="222"/>
      <c r="PYB41" s="222"/>
      <c r="PYC41" s="222"/>
      <c r="PYD41" s="222"/>
      <c r="PYE41" s="222"/>
      <c r="PYF41" s="222"/>
      <c r="PYG41" s="222"/>
      <c r="PYH41" s="222"/>
      <c r="PYI41" s="222"/>
      <c r="PYJ41" s="222"/>
      <c r="PYK41" s="222"/>
      <c r="PYL41" s="222"/>
      <c r="PYM41" s="222"/>
      <c r="PYN41" s="222"/>
      <c r="PYO41" s="222"/>
      <c r="PYP41" s="222"/>
      <c r="PYQ41" s="222"/>
      <c r="PYR41" s="222"/>
      <c r="PYS41" s="222"/>
      <c r="PYT41" s="222"/>
      <c r="PYU41" s="222"/>
      <c r="PYV41" s="222"/>
      <c r="PYW41" s="222"/>
      <c r="PYX41" s="222"/>
      <c r="PYY41" s="222"/>
      <c r="PYZ41" s="222"/>
      <c r="PZA41" s="222"/>
      <c r="PZB41" s="222"/>
      <c r="PZC41" s="222"/>
      <c r="PZD41" s="222"/>
      <c r="PZE41" s="222"/>
      <c r="PZF41" s="222"/>
      <c r="PZG41" s="222"/>
      <c r="PZH41" s="222"/>
      <c r="PZI41" s="222"/>
      <c r="PZJ41" s="222"/>
      <c r="PZK41" s="222"/>
      <c r="PZL41" s="222"/>
      <c r="PZM41" s="222"/>
      <c r="PZN41" s="222"/>
      <c r="PZO41" s="222"/>
      <c r="PZP41" s="222"/>
      <c r="PZQ41" s="222"/>
      <c r="PZR41" s="222"/>
      <c r="PZS41" s="222"/>
      <c r="PZT41" s="222"/>
      <c r="PZU41" s="222"/>
      <c r="PZV41" s="222"/>
      <c r="PZW41" s="222"/>
      <c r="PZX41" s="222"/>
      <c r="PZY41" s="222"/>
      <c r="PZZ41" s="222"/>
      <c r="QAA41" s="222"/>
      <c r="QAB41" s="222"/>
      <c r="QAC41" s="222"/>
      <c r="QAD41" s="222"/>
      <c r="QAE41" s="222"/>
      <c r="QAF41" s="222"/>
      <c r="QAG41" s="222"/>
      <c r="QAH41" s="222"/>
      <c r="QAI41" s="222"/>
      <c r="QAJ41" s="222"/>
      <c r="QAK41" s="222"/>
      <c r="QAL41" s="222"/>
      <c r="QAM41" s="222"/>
      <c r="QAN41" s="222"/>
      <c r="QAO41" s="222"/>
      <c r="QAP41" s="222"/>
      <c r="QAQ41" s="222"/>
      <c r="QAR41" s="222"/>
      <c r="QAS41" s="222"/>
      <c r="QAT41" s="222"/>
      <c r="QAU41" s="222"/>
      <c r="QAV41" s="222"/>
      <c r="QAW41" s="222"/>
      <c r="QAX41" s="222"/>
      <c r="QAY41" s="222"/>
      <c r="QAZ41" s="222"/>
      <c r="QBA41" s="222"/>
      <c r="QBB41" s="222"/>
      <c r="QBC41" s="222"/>
      <c r="QBD41" s="222"/>
      <c r="QBE41" s="222"/>
      <c r="QBF41" s="222"/>
      <c r="QBG41" s="222"/>
      <c r="QBH41" s="222"/>
      <c r="QBI41" s="222"/>
      <c r="QBJ41" s="222"/>
      <c r="QBK41" s="222"/>
      <c r="QBL41" s="222"/>
      <c r="QBM41" s="222"/>
      <c r="QBN41" s="222"/>
      <c r="QBO41" s="222"/>
      <c r="QBP41" s="222"/>
      <c r="QBQ41" s="222"/>
      <c r="QBR41" s="222"/>
      <c r="QBS41" s="222"/>
      <c r="QBT41" s="222"/>
      <c r="QBU41" s="222"/>
      <c r="QBV41" s="222"/>
      <c r="QBW41" s="222"/>
      <c r="QBX41" s="222"/>
      <c r="QBY41" s="222"/>
      <c r="QBZ41" s="222"/>
      <c r="QCA41" s="222"/>
      <c r="QCB41" s="222"/>
      <c r="QCC41" s="222"/>
      <c r="QCD41" s="222"/>
      <c r="QCE41" s="222"/>
      <c r="QCF41" s="222"/>
      <c r="QCG41" s="222"/>
      <c r="QCH41" s="222"/>
      <c r="QCI41" s="222"/>
      <c r="QCJ41" s="222"/>
      <c r="QCK41" s="222"/>
      <c r="QCL41" s="222"/>
      <c r="QCM41" s="222"/>
      <c r="QCN41" s="222"/>
      <c r="QCO41" s="222"/>
      <c r="QCP41" s="222"/>
      <c r="QCQ41" s="222"/>
      <c r="QCR41" s="222"/>
      <c r="QCS41" s="222"/>
      <c r="QCT41" s="222"/>
      <c r="QCU41" s="222"/>
      <c r="QCV41" s="222"/>
      <c r="QCW41" s="222"/>
      <c r="QCX41" s="222"/>
      <c r="QCY41" s="222"/>
      <c r="QCZ41" s="222"/>
      <c r="QDA41" s="222"/>
      <c r="QDB41" s="222"/>
      <c r="QDC41" s="222"/>
      <c r="QDD41" s="222"/>
      <c r="QDE41" s="222"/>
      <c r="QDF41" s="222"/>
      <c r="QDG41" s="222"/>
      <c r="QDH41" s="222"/>
      <c r="QDI41" s="222"/>
      <c r="QDJ41" s="222"/>
      <c r="QDK41" s="222"/>
      <c r="QDL41" s="222"/>
      <c r="QDM41" s="222"/>
      <c r="QDN41" s="222"/>
      <c r="QDO41" s="222"/>
      <c r="QDP41" s="222"/>
      <c r="QDQ41" s="222"/>
      <c r="QDR41" s="222"/>
      <c r="QDS41" s="222"/>
      <c r="QDT41" s="222"/>
      <c r="QDU41" s="222"/>
      <c r="QDV41" s="222"/>
      <c r="QDW41" s="222"/>
      <c r="QDX41" s="222"/>
      <c r="QDY41" s="222"/>
      <c r="QDZ41" s="222"/>
      <c r="QEA41" s="222"/>
      <c r="QEB41" s="222"/>
      <c r="QEC41" s="222"/>
      <c r="QED41" s="222"/>
      <c r="QEE41" s="222"/>
      <c r="QEF41" s="222"/>
      <c r="QEG41" s="222"/>
      <c r="QEH41" s="222"/>
      <c r="QEI41" s="222"/>
      <c r="QEJ41" s="222"/>
      <c r="QEK41" s="222"/>
      <c r="QEL41" s="222"/>
      <c r="QEM41" s="222"/>
      <c r="QEN41" s="222"/>
      <c r="QEO41" s="222"/>
      <c r="QEP41" s="222"/>
      <c r="QEQ41" s="222"/>
      <c r="QER41" s="222"/>
      <c r="QES41" s="222"/>
      <c r="QET41" s="222"/>
      <c r="QEU41" s="222"/>
      <c r="QEV41" s="222"/>
      <c r="QEW41" s="222"/>
      <c r="QEX41" s="222"/>
      <c r="QEY41" s="222"/>
      <c r="QEZ41" s="222"/>
      <c r="QFA41" s="222"/>
      <c r="QFB41" s="222"/>
      <c r="QFC41" s="222"/>
      <c r="QFD41" s="222"/>
      <c r="QFE41" s="222"/>
      <c r="QFF41" s="222"/>
      <c r="QFG41" s="222"/>
      <c r="QFH41" s="222"/>
      <c r="QFI41" s="222"/>
      <c r="QFJ41" s="222"/>
      <c r="QFK41" s="222"/>
      <c r="QFL41" s="222"/>
      <c r="QFM41" s="222"/>
      <c r="QFN41" s="222"/>
      <c r="QFO41" s="222"/>
      <c r="QFP41" s="222"/>
      <c r="QFQ41" s="222"/>
      <c r="QFR41" s="222"/>
      <c r="QFS41" s="222"/>
      <c r="QFT41" s="222"/>
      <c r="QFU41" s="222"/>
      <c r="QFV41" s="222"/>
      <c r="QFW41" s="222"/>
      <c r="QFX41" s="222"/>
      <c r="QFY41" s="222"/>
      <c r="QFZ41" s="222"/>
      <c r="QGA41" s="222"/>
      <c r="QGB41" s="222"/>
      <c r="QGC41" s="222"/>
      <c r="QGD41" s="222"/>
      <c r="QGE41" s="222"/>
      <c r="QGF41" s="222"/>
      <c r="QGG41" s="222"/>
      <c r="QGH41" s="222"/>
      <c r="QGI41" s="222"/>
      <c r="QGJ41" s="222"/>
      <c r="QGK41" s="222"/>
      <c r="QGL41" s="222"/>
      <c r="QGM41" s="222"/>
      <c r="QGN41" s="222"/>
      <c r="QGO41" s="222"/>
      <c r="QGP41" s="222"/>
      <c r="QGQ41" s="222"/>
      <c r="QGR41" s="222"/>
      <c r="QGS41" s="222"/>
      <c r="QGT41" s="222"/>
      <c r="QGU41" s="222"/>
      <c r="QGV41" s="222"/>
      <c r="QGW41" s="222"/>
      <c r="QGX41" s="222"/>
      <c r="QGY41" s="222"/>
      <c r="QGZ41" s="222"/>
      <c r="QHA41" s="222"/>
      <c r="QHB41" s="222"/>
      <c r="QHC41" s="222"/>
      <c r="QHD41" s="222"/>
      <c r="QHE41" s="222"/>
      <c r="QHF41" s="222"/>
      <c r="QHG41" s="222"/>
      <c r="QHH41" s="222"/>
      <c r="QHI41" s="222"/>
      <c r="QHJ41" s="222"/>
      <c r="QHK41" s="222"/>
      <c r="QHL41" s="222"/>
      <c r="QHM41" s="222"/>
      <c r="QHN41" s="222"/>
      <c r="QHO41" s="222"/>
      <c r="QHP41" s="222"/>
      <c r="QHQ41" s="222"/>
      <c r="QHR41" s="222"/>
      <c r="QHS41" s="222"/>
      <c r="QHT41" s="222"/>
      <c r="QHU41" s="222"/>
      <c r="QHV41" s="222"/>
      <c r="QHW41" s="222"/>
      <c r="QHX41" s="222"/>
      <c r="QHY41" s="222"/>
      <c r="QHZ41" s="222"/>
      <c r="QIA41" s="222"/>
      <c r="QIB41" s="222"/>
      <c r="QIC41" s="222"/>
      <c r="QID41" s="222"/>
      <c r="QIE41" s="222"/>
      <c r="QIF41" s="222"/>
      <c r="QIG41" s="222"/>
      <c r="QIH41" s="222"/>
      <c r="QII41" s="222"/>
      <c r="QIJ41" s="222"/>
      <c r="QIK41" s="222"/>
      <c r="QIL41" s="222"/>
      <c r="QIM41" s="222"/>
      <c r="QIN41" s="222"/>
      <c r="QIO41" s="222"/>
      <c r="QIP41" s="222"/>
      <c r="QIQ41" s="222"/>
      <c r="QIR41" s="222"/>
      <c r="QIS41" s="222"/>
      <c r="QIT41" s="222"/>
      <c r="QIU41" s="222"/>
      <c r="QIV41" s="222"/>
      <c r="QIW41" s="222"/>
      <c r="QIX41" s="222"/>
      <c r="QIY41" s="222"/>
      <c r="QIZ41" s="222"/>
      <c r="QJA41" s="222"/>
      <c r="QJB41" s="222"/>
      <c r="QJC41" s="222"/>
      <c r="QJD41" s="222"/>
      <c r="QJE41" s="222"/>
      <c r="QJF41" s="222"/>
      <c r="QJG41" s="222"/>
      <c r="QJH41" s="222"/>
      <c r="QJI41" s="222"/>
      <c r="QJJ41" s="222"/>
      <c r="QJK41" s="222"/>
      <c r="QJL41" s="222"/>
      <c r="QJM41" s="222"/>
      <c r="QJN41" s="222"/>
      <c r="QJO41" s="222"/>
      <c r="QJP41" s="222"/>
      <c r="QJQ41" s="222"/>
      <c r="QJR41" s="222"/>
      <c r="QJS41" s="222"/>
      <c r="QJT41" s="222"/>
      <c r="QJU41" s="222"/>
      <c r="QJV41" s="222"/>
      <c r="QJW41" s="222"/>
      <c r="QJX41" s="222"/>
      <c r="QJY41" s="222"/>
      <c r="QJZ41" s="222"/>
      <c r="QKA41" s="222"/>
      <c r="QKB41" s="222"/>
      <c r="QKC41" s="222"/>
      <c r="QKD41" s="222"/>
      <c r="QKE41" s="222"/>
      <c r="QKF41" s="222"/>
      <c r="QKG41" s="222"/>
      <c r="QKH41" s="222"/>
      <c r="QKI41" s="222"/>
      <c r="QKJ41" s="222"/>
      <c r="QKK41" s="222"/>
      <c r="QKL41" s="222"/>
      <c r="QKM41" s="222"/>
      <c r="QKN41" s="222"/>
      <c r="QKO41" s="222"/>
      <c r="QKP41" s="222"/>
      <c r="QKQ41" s="222"/>
      <c r="QKR41" s="222"/>
      <c r="QKS41" s="222"/>
      <c r="QKT41" s="222"/>
      <c r="QKU41" s="222"/>
      <c r="QKV41" s="222"/>
      <c r="QKW41" s="222"/>
      <c r="QKX41" s="222"/>
      <c r="QKY41" s="222"/>
      <c r="QKZ41" s="222"/>
      <c r="QLA41" s="222"/>
      <c r="QLB41" s="222"/>
      <c r="QLC41" s="222"/>
      <c r="QLD41" s="222"/>
      <c r="QLE41" s="222"/>
      <c r="QLF41" s="222"/>
      <c r="QLG41" s="222"/>
      <c r="QLH41" s="222"/>
      <c r="QLI41" s="222"/>
      <c r="QLJ41" s="222"/>
      <c r="QLK41" s="222"/>
      <c r="QLL41" s="222"/>
      <c r="QLM41" s="222"/>
      <c r="QLN41" s="222"/>
      <c r="QLO41" s="222"/>
      <c r="QLP41" s="222"/>
      <c r="QLQ41" s="222"/>
      <c r="QLR41" s="222"/>
      <c r="QLS41" s="222"/>
      <c r="QLT41" s="222"/>
      <c r="QLU41" s="222"/>
      <c r="QLV41" s="222"/>
      <c r="QLW41" s="222"/>
      <c r="QLX41" s="222"/>
      <c r="QLY41" s="222"/>
      <c r="QLZ41" s="222"/>
      <c r="QMA41" s="222"/>
      <c r="QMB41" s="222"/>
      <c r="QMC41" s="222"/>
      <c r="QMD41" s="222"/>
      <c r="QME41" s="222"/>
      <c r="QMF41" s="222"/>
      <c r="QMG41" s="222"/>
      <c r="QMH41" s="222"/>
      <c r="QMI41" s="222"/>
      <c r="QMJ41" s="222"/>
      <c r="QMK41" s="222"/>
      <c r="QML41" s="222"/>
      <c r="QMM41" s="222"/>
      <c r="QMN41" s="222"/>
      <c r="QMO41" s="222"/>
      <c r="QMP41" s="222"/>
      <c r="QMQ41" s="222"/>
      <c r="QMR41" s="222"/>
      <c r="QMS41" s="222"/>
      <c r="QMT41" s="222"/>
      <c r="QMU41" s="222"/>
      <c r="QMV41" s="222"/>
      <c r="QMW41" s="222"/>
      <c r="QMX41" s="222"/>
      <c r="QMY41" s="222"/>
      <c r="QMZ41" s="222"/>
      <c r="QNA41" s="222"/>
      <c r="QNB41" s="222"/>
      <c r="QNC41" s="222"/>
      <c r="QND41" s="222"/>
      <c r="QNE41" s="222"/>
      <c r="QNF41" s="222"/>
      <c r="QNG41" s="222"/>
      <c r="QNH41" s="222"/>
      <c r="QNI41" s="222"/>
      <c r="QNJ41" s="222"/>
      <c r="QNK41" s="222"/>
      <c r="QNL41" s="222"/>
      <c r="QNM41" s="222"/>
      <c r="QNN41" s="222"/>
      <c r="QNO41" s="222"/>
      <c r="QNP41" s="222"/>
      <c r="QNQ41" s="222"/>
      <c r="QNR41" s="222"/>
      <c r="QNS41" s="222"/>
      <c r="QNT41" s="222"/>
      <c r="QNU41" s="222"/>
      <c r="QNV41" s="222"/>
      <c r="QNW41" s="222"/>
      <c r="QNX41" s="222"/>
      <c r="QNY41" s="222"/>
      <c r="QNZ41" s="222"/>
      <c r="QOA41" s="222"/>
      <c r="QOB41" s="222"/>
      <c r="QOC41" s="222"/>
      <c r="QOD41" s="222"/>
      <c r="QOE41" s="222"/>
      <c r="QOF41" s="222"/>
      <c r="QOG41" s="222"/>
      <c r="QOH41" s="222"/>
      <c r="QOI41" s="222"/>
      <c r="QOJ41" s="222"/>
      <c r="QOK41" s="222"/>
      <c r="QOL41" s="222"/>
      <c r="QOM41" s="222"/>
      <c r="QON41" s="222"/>
      <c r="QOO41" s="222"/>
      <c r="QOP41" s="222"/>
      <c r="QOQ41" s="222"/>
      <c r="QOR41" s="222"/>
      <c r="QOS41" s="222"/>
      <c r="QOT41" s="222"/>
      <c r="QOU41" s="222"/>
      <c r="QOV41" s="222"/>
      <c r="QOW41" s="222"/>
      <c r="QOX41" s="222"/>
      <c r="QOY41" s="222"/>
      <c r="QOZ41" s="222"/>
      <c r="QPA41" s="222"/>
      <c r="QPB41" s="222"/>
      <c r="QPC41" s="222"/>
      <c r="QPD41" s="222"/>
      <c r="QPE41" s="222"/>
      <c r="QPF41" s="222"/>
      <c r="QPG41" s="222"/>
      <c r="QPH41" s="222"/>
      <c r="QPI41" s="222"/>
      <c r="QPJ41" s="222"/>
      <c r="QPK41" s="222"/>
      <c r="QPL41" s="222"/>
      <c r="QPM41" s="222"/>
      <c r="QPN41" s="222"/>
      <c r="QPO41" s="222"/>
      <c r="QPP41" s="222"/>
      <c r="QPQ41" s="222"/>
      <c r="QPR41" s="222"/>
      <c r="QPS41" s="222"/>
      <c r="QPT41" s="222"/>
      <c r="QPU41" s="222"/>
      <c r="QPV41" s="222"/>
      <c r="QPW41" s="222"/>
      <c r="QPX41" s="222"/>
      <c r="QPY41" s="222"/>
      <c r="QPZ41" s="222"/>
      <c r="QQA41" s="222"/>
      <c r="QQB41" s="222"/>
      <c r="QQC41" s="222"/>
      <c r="QQD41" s="222"/>
      <c r="QQE41" s="222"/>
      <c r="QQF41" s="222"/>
      <c r="QQG41" s="222"/>
      <c r="QQH41" s="222"/>
      <c r="QQI41" s="222"/>
      <c r="QQJ41" s="222"/>
      <c r="QQK41" s="222"/>
      <c r="QQL41" s="222"/>
      <c r="QQM41" s="222"/>
      <c r="QQN41" s="222"/>
      <c r="QQO41" s="222"/>
      <c r="QQP41" s="222"/>
      <c r="QQQ41" s="222"/>
      <c r="QQR41" s="222"/>
      <c r="QQS41" s="222"/>
      <c r="QQT41" s="222"/>
      <c r="QQU41" s="222"/>
      <c r="QQV41" s="222"/>
      <c r="QQW41" s="222"/>
      <c r="QQX41" s="222"/>
      <c r="QQY41" s="222"/>
      <c r="QQZ41" s="222"/>
      <c r="QRA41" s="222"/>
      <c r="QRB41" s="222"/>
      <c r="QRC41" s="222"/>
      <c r="QRD41" s="222"/>
      <c r="QRE41" s="222"/>
      <c r="QRF41" s="222"/>
      <c r="QRG41" s="222"/>
      <c r="QRH41" s="222"/>
      <c r="QRI41" s="222"/>
      <c r="QRJ41" s="222"/>
      <c r="QRK41" s="222"/>
      <c r="QRL41" s="222"/>
      <c r="QRM41" s="222"/>
      <c r="QRN41" s="222"/>
      <c r="QRO41" s="222"/>
      <c r="QRP41" s="222"/>
      <c r="QRQ41" s="222"/>
      <c r="QRR41" s="222"/>
      <c r="QRS41" s="222"/>
      <c r="QRT41" s="222"/>
      <c r="QRU41" s="222"/>
      <c r="QRV41" s="222"/>
      <c r="QRW41" s="222"/>
      <c r="QRX41" s="222"/>
      <c r="QRY41" s="222"/>
      <c r="QRZ41" s="222"/>
      <c r="QSA41" s="222"/>
      <c r="QSB41" s="222"/>
      <c r="QSC41" s="222"/>
      <c r="QSD41" s="222"/>
      <c r="QSE41" s="222"/>
      <c r="QSF41" s="222"/>
      <c r="QSG41" s="222"/>
      <c r="QSH41" s="222"/>
      <c r="QSI41" s="222"/>
      <c r="QSJ41" s="222"/>
      <c r="QSK41" s="222"/>
      <c r="QSL41" s="222"/>
      <c r="QSM41" s="222"/>
      <c r="QSN41" s="222"/>
      <c r="QSO41" s="222"/>
      <c r="QSP41" s="222"/>
      <c r="QSQ41" s="222"/>
      <c r="QSR41" s="222"/>
      <c r="QSS41" s="222"/>
      <c r="QST41" s="222"/>
      <c r="QSU41" s="222"/>
      <c r="QSV41" s="222"/>
      <c r="QSW41" s="222"/>
      <c r="QSX41" s="222"/>
      <c r="QSY41" s="222"/>
      <c r="QSZ41" s="222"/>
      <c r="QTA41" s="222"/>
      <c r="QTB41" s="222"/>
      <c r="QTC41" s="222"/>
      <c r="QTD41" s="222"/>
      <c r="QTE41" s="222"/>
      <c r="QTF41" s="222"/>
      <c r="QTG41" s="222"/>
      <c r="QTH41" s="222"/>
      <c r="QTI41" s="222"/>
      <c r="QTJ41" s="222"/>
      <c r="QTK41" s="222"/>
      <c r="QTL41" s="222"/>
      <c r="QTM41" s="222"/>
      <c r="QTN41" s="222"/>
      <c r="QTO41" s="222"/>
      <c r="QTP41" s="222"/>
      <c r="QTQ41" s="222"/>
      <c r="QTR41" s="222"/>
      <c r="QTS41" s="222"/>
      <c r="QTT41" s="222"/>
      <c r="QTU41" s="222"/>
      <c r="QTV41" s="222"/>
      <c r="QTW41" s="222"/>
      <c r="QTX41" s="222"/>
      <c r="QTY41" s="222"/>
      <c r="QTZ41" s="222"/>
      <c r="QUA41" s="222"/>
      <c r="QUB41" s="222"/>
      <c r="QUC41" s="222"/>
      <c r="QUD41" s="222"/>
      <c r="QUE41" s="222"/>
      <c r="QUF41" s="222"/>
      <c r="QUG41" s="222"/>
      <c r="QUH41" s="222"/>
      <c r="QUI41" s="222"/>
      <c r="QUJ41" s="222"/>
      <c r="QUK41" s="222"/>
      <c r="QUL41" s="222"/>
      <c r="QUM41" s="222"/>
      <c r="QUN41" s="222"/>
      <c r="QUO41" s="222"/>
      <c r="QUP41" s="222"/>
      <c r="QUQ41" s="222"/>
      <c r="QUR41" s="222"/>
      <c r="QUS41" s="222"/>
      <c r="QUT41" s="222"/>
      <c r="QUU41" s="222"/>
      <c r="QUV41" s="222"/>
      <c r="QUW41" s="222"/>
      <c r="QUX41" s="222"/>
      <c r="QUY41" s="222"/>
      <c r="QUZ41" s="222"/>
      <c r="QVA41" s="222"/>
      <c r="QVB41" s="222"/>
      <c r="QVC41" s="222"/>
      <c r="QVD41" s="222"/>
      <c r="QVE41" s="222"/>
      <c r="QVF41" s="222"/>
      <c r="QVG41" s="222"/>
      <c r="QVH41" s="222"/>
      <c r="QVI41" s="222"/>
      <c r="QVJ41" s="222"/>
      <c r="QVK41" s="222"/>
      <c r="QVL41" s="222"/>
      <c r="QVM41" s="222"/>
      <c r="QVN41" s="222"/>
      <c r="QVO41" s="222"/>
      <c r="QVP41" s="222"/>
      <c r="QVQ41" s="222"/>
      <c r="QVR41" s="222"/>
      <c r="QVS41" s="222"/>
      <c r="QVT41" s="222"/>
      <c r="QVU41" s="222"/>
      <c r="QVV41" s="222"/>
      <c r="QVW41" s="222"/>
      <c r="QVX41" s="222"/>
      <c r="QVY41" s="222"/>
      <c r="QVZ41" s="222"/>
      <c r="QWA41" s="222"/>
      <c r="QWB41" s="222"/>
      <c r="QWC41" s="222"/>
      <c r="QWD41" s="222"/>
      <c r="QWE41" s="222"/>
      <c r="QWF41" s="222"/>
      <c r="QWG41" s="222"/>
      <c r="QWH41" s="222"/>
      <c r="QWI41" s="222"/>
      <c r="QWJ41" s="222"/>
      <c r="QWK41" s="222"/>
      <c r="QWL41" s="222"/>
      <c r="QWM41" s="222"/>
      <c r="QWN41" s="222"/>
      <c r="QWO41" s="222"/>
      <c r="QWP41" s="222"/>
      <c r="QWQ41" s="222"/>
      <c r="QWR41" s="222"/>
      <c r="QWS41" s="222"/>
      <c r="QWT41" s="222"/>
      <c r="QWU41" s="222"/>
      <c r="QWV41" s="222"/>
      <c r="QWW41" s="222"/>
      <c r="QWX41" s="222"/>
      <c r="QWY41" s="222"/>
      <c r="QWZ41" s="222"/>
      <c r="QXA41" s="222"/>
      <c r="QXB41" s="222"/>
      <c r="QXC41" s="222"/>
      <c r="QXD41" s="222"/>
      <c r="QXE41" s="222"/>
      <c r="QXF41" s="222"/>
      <c r="QXG41" s="222"/>
      <c r="QXH41" s="222"/>
      <c r="QXI41" s="222"/>
      <c r="QXJ41" s="222"/>
      <c r="QXK41" s="222"/>
      <c r="QXL41" s="222"/>
      <c r="QXM41" s="222"/>
      <c r="QXN41" s="222"/>
      <c r="QXO41" s="222"/>
      <c r="QXP41" s="222"/>
      <c r="QXQ41" s="222"/>
      <c r="QXR41" s="222"/>
      <c r="QXS41" s="222"/>
      <c r="QXT41" s="222"/>
      <c r="QXU41" s="222"/>
      <c r="QXV41" s="222"/>
      <c r="QXW41" s="222"/>
      <c r="QXX41" s="222"/>
      <c r="QXY41" s="222"/>
      <c r="QXZ41" s="222"/>
      <c r="QYA41" s="222"/>
      <c r="QYB41" s="222"/>
      <c r="QYC41" s="222"/>
      <c r="QYD41" s="222"/>
      <c r="QYE41" s="222"/>
      <c r="QYF41" s="222"/>
      <c r="QYG41" s="222"/>
      <c r="QYH41" s="222"/>
      <c r="QYI41" s="222"/>
      <c r="QYJ41" s="222"/>
      <c r="QYK41" s="222"/>
      <c r="QYL41" s="222"/>
      <c r="QYM41" s="222"/>
      <c r="QYN41" s="222"/>
      <c r="QYO41" s="222"/>
      <c r="QYP41" s="222"/>
      <c r="QYQ41" s="222"/>
      <c r="QYR41" s="222"/>
      <c r="QYS41" s="222"/>
      <c r="QYT41" s="222"/>
      <c r="QYU41" s="222"/>
      <c r="QYV41" s="222"/>
      <c r="QYW41" s="222"/>
      <c r="QYX41" s="222"/>
      <c r="QYY41" s="222"/>
      <c r="QYZ41" s="222"/>
      <c r="QZA41" s="222"/>
      <c r="QZB41" s="222"/>
      <c r="QZC41" s="222"/>
      <c r="QZD41" s="222"/>
      <c r="QZE41" s="222"/>
      <c r="QZF41" s="222"/>
      <c r="QZG41" s="222"/>
      <c r="QZH41" s="222"/>
      <c r="QZI41" s="222"/>
      <c r="QZJ41" s="222"/>
      <c r="QZK41" s="222"/>
      <c r="QZL41" s="222"/>
      <c r="QZM41" s="222"/>
      <c r="QZN41" s="222"/>
      <c r="QZO41" s="222"/>
      <c r="QZP41" s="222"/>
      <c r="QZQ41" s="222"/>
      <c r="QZR41" s="222"/>
      <c r="QZS41" s="222"/>
      <c r="QZT41" s="222"/>
      <c r="QZU41" s="222"/>
      <c r="QZV41" s="222"/>
      <c r="QZW41" s="222"/>
      <c r="QZX41" s="222"/>
      <c r="QZY41" s="222"/>
      <c r="QZZ41" s="222"/>
      <c r="RAA41" s="222"/>
      <c r="RAB41" s="222"/>
      <c r="RAC41" s="222"/>
      <c r="RAD41" s="222"/>
      <c r="RAE41" s="222"/>
      <c r="RAF41" s="222"/>
      <c r="RAG41" s="222"/>
      <c r="RAH41" s="222"/>
      <c r="RAI41" s="222"/>
      <c r="RAJ41" s="222"/>
      <c r="RAK41" s="222"/>
      <c r="RAL41" s="222"/>
      <c r="RAM41" s="222"/>
      <c r="RAN41" s="222"/>
      <c r="RAO41" s="222"/>
      <c r="RAP41" s="222"/>
      <c r="RAQ41" s="222"/>
      <c r="RAR41" s="222"/>
      <c r="RAS41" s="222"/>
      <c r="RAT41" s="222"/>
      <c r="RAU41" s="222"/>
      <c r="RAV41" s="222"/>
      <c r="RAW41" s="222"/>
      <c r="RAX41" s="222"/>
      <c r="RAY41" s="222"/>
      <c r="RAZ41" s="222"/>
      <c r="RBA41" s="222"/>
      <c r="RBB41" s="222"/>
      <c r="RBC41" s="222"/>
      <c r="RBD41" s="222"/>
      <c r="RBE41" s="222"/>
      <c r="RBF41" s="222"/>
      <c r="RBG41" s="222"/>
      <c r="RBH41" s="222"/>
      <c r="RBI41" s="222"/>
      <c r="RBJ41" s="222"/>
      <c r="RBK41" s="222"/>
      <c r="RBL41" s="222"/>
      <c r="RBM41" s="222"/>
      <c r="RBN41" s="222"/>
      <c r="RBO41" s="222"/>
      <c r="RBP41" s="222"/>
      <c r="RBQ41" s="222"/>
      <c r="RBR41" s="222"/>
      <c r="RBS41" s="222"/>
      <c r="RBT41" s="222"/>
      <c r="RBU41" s="222"/>
      <c r="RBV41" s="222"/>
      <c r="RBW41" s="222"/>
      <c r="RBX41" s="222"/>
      <c r="RBY41" s="222"/>
      <c r="RBZ41" s="222"/>
      <c r="RCA41" s="222"/>
      <c r="RCB41" s="222"/>
      <c r="RCC41" s="222"/>
      <c r="RCD41" s="222"/>
      <c r="RCE41" s="222"/>
      <c r="RCF41" s="222"/>
      <c r="RCG41" s="222"/>
      <c r="RCH41" s="222"/>
      <c r="RCI41" s="222"/>
      <c r="RCJ41" s="222"/>
      <c r="RCK41" s="222"/>
      <c r="RCL41" s="222"/>
      <c r="RCM41" s="222"/>
      <c r="RCN41" s="222"/>
      <c r="RCO41" s="222"/>
      <c r="RCP41" s="222"/>
      <c r="RCQ41" s="222"/>
      <c r="RCR41" s="222"/>
      <c r="RCS41" s="222"/>
      <c r="RCT41" s="222"/>
      <c r="RCU41" s="222"/>
      <c r="RCV41" s="222"/>
      <c r="RCW41" s="222"/>
      <c r="RCX41" s="222"/>
      <c r="RCY41" s="222"/>
      <c r="RCZ41" s="222"/>
      <c r="RDA41" s="222"/>
      <c r="RDB41" s="222"/>
      <c r="RDC41" s="222"/>
      <c r="RDD41" s="222"/>
      <c r="RDE41" s="222"/>
      <c r="RDF41" s="222"/>
      <c r="RDG41" s="222"/>
      <c r="RDH41" s="222"/>
      <c r="RDI41" s="222"/>
      <c r="RDJ41" s="222"/>
      <c r="RDK41" s="222"/>
      <c r="RDL41" s="222"/>
      <c r="RDM41" s="222"/>
      <c r="RDN41" s="222"/>
      <c r="RDO41" s="222"/>
      <c r="RDP41" s="222"/>
      <c r="RDQ41" s="222"/>
      <c r="RDR41" s="222"/>
      <c r="RDS41" s="222"/>
      <c r="RDT41" s="222"/>
      <c r="RDU41" s="222"/>
      <c r="RDV41" s="222"/>
      <c r="RDW41" s="222"/>
      <c r="RDX41" s="222"/>
      <c r="RDY41" s="222"/>
      <c r="RDZ41" s="222"/>
      <c r="REA41" s="222"/>
      <c r="REB41" s="222"/>
      <c r="REC41" s="222"/>
      <c r="RED41" s="222"/>
      <c r="REE41" s="222"/>
      <c r="REF41" s="222"/>
      <c r="REG41" s="222"/>
      <c r="REH41" s="222"/>
      <c r="REI41" s="222"/>
      <c r="REJ41" s="222"/>
      <c r="REK41" s="222"/>
      <c r="REL41" s="222"/>
      <c r="REM41" s="222"/>
      <c r="REN41" s="222"/>
      <c r="REO41" s="222"/>
      <c r="REP41" s="222"/>
      <c r="REQ41" s="222"/>
      <c r="RER41" s="222"/>
      <c r="RES41" s="222"/>
      <c r="RET41" s="222"/>
      <c r="REU41" s="222"/>
      <c r="REV41" s="222"/>
      <c r="REW41" s="222"/>
      <c r="REX41" s="222"/>
      <c r="REY41" s="222"/>
      <c r="REZ41" s="222"/>
      <c r="RFA41" s="222"/>
      <c r="RFB41" s="222"/>
      <c r="RFC41" s="222"/>
      <c r="RFD41" s="222"/>
      <c r="RFE41" s="222"/>
      <c r="RFF41" s="222"/>
      <c r="RFG41" s="222"/>
      <c r="RFH41" s="222"/>
      <c r="RFI41" s="222"/>
      <c r="RFJ41" s="222"/>
      <c r="RFK41" s="222"/>
      <c r="RFL41" s="222"/>
      <c r="RFM41" s="222"/>
      <c r="RFN41" s="222"/>
      <c r="RFO41" s="222"/>
      <c r="RFP41" s="222"/>
      <c r="RFQ41" s="222"/>
      <c r="RFR41" s="222"/>
      <c r="RFS41" s="222"/>
      <c r="RFT41" s="222"/>
      <c r="RFU41" s="222"/>
      <c r="RFV41" s="222"/>
      <c r="RFW41" s="222"/>
      <c r="RFX41" s="222"/>
      <c r="RFY41" s="222"/>
      <c r="RFZ41" s="222"/>
      <c r="RGA41" s="222"/>
      <c r="RGB41" s="222"/>
      <c r="RGC41" s="222"/>
      <c r="RGD41" s="222"/>
      <c r="RGE41" s="222"/>
      <c r="RGF41" s="222"/>
      <c r="RGG41" s="222"/>
      <c r="RGH41" s="222"/>
      <c r="RGI41" s="222"/>
      <c r="RGJ41" s="222"/>
      <c r="RGK41" s="222"/>
      <c r="RGL41" s="222"/>
      <c r="RGM41" s="222"/>
      <c r="RGN41" s="222"/>
      <c r="RGO41" s="222"/>
      <c r="RGP41" s="222"/>
      <c r="RGQ41" s="222"/>
      <c r="RGR41" s="222"/>
      <c r="RGS41" s="222"/>
      <c r="RGT41" s="222"/>
      <c r="RGU41" s="222"/>
      <c r="RGV41" s="222"/>
      <c r="RGW41" s="222"/>
      <c r="RGX41" s="222"/>
      <c r="RGY41" s="222"/>
      <c r="RGZ41" s="222"/>
      <c r="RHA41" s="222"/>
      <c r="RHB41" s="222"/>
      <c r="RHC41" s="222"/>
      <c r="RHD41" s="222"/>
      <c r="RHE41" s="222"/>
      <c r="RHF41" s="222"/>
      <c r="RHG41" s="222"/>
      <c r="RHH41" s="222"/>
      <c r="RHI41" s="222"/>
      <c r="RHJ41" s="222"/>
      <c r="RHK41" s="222"/>
      <c r="RHL41" s="222"/>
      <c r="RHM41" s="222"/>
      <c r="RHN41" s="222"/>
      <c r="RHO41" s="222"/>
      <c r="RHP41" s="222"/>
      <c r="RHQ41" s="222"/>
      <c r="RHR41" s="222"/>
      <c r="RHS41" s="222"/>
      <c r="RHT41" s="222"/>
      <c r="RHU41" s="222"/>
      <c r="RHV41" s="222"/>
      <c r="RHW41" s="222"/>
      <c r="RHX41" s="222"/>
      <c r="RHY41" s="222"/>
      <c r="RHZ41" s="222"/>
      <c r="RIA41" s="222"/>
      <c r="RIB41" s="222"/>
      <c r="RIC41" s="222"/>
      <c r="RID41" s="222"/>
      <c r="RIE41" s="222"/>
      <c r="RIF41" s="222"/>
      <c r="RIG41" s="222"/>
      <c r="RIH41" s="222"/>
      <c r="RII41" s="222"/>
      <c r="RIJ41" s="222"/>
      <c r="RIK41" s="222"/>
      <c r="RIL41" s="222"/>
      <c r="RIM41" s="222"/>
      <c r="RIN41" s="222"/>
      <c r="RIO41" s="222"/>
      <c r="RIP41" s="222"/>
      <c r="RIQ41" s="222"/>
      <c r="RIR41" s="222"/>
      <c r="RIS41" s="222"/>
      <c r="RIT41" s="222"/>
      <c r="RIU41" s="222"/>
      <c r="RIV41" s="222"/>
      <c r="RIW41" s="222"/>
      <c r="RIX41" s="222"/>
      <c r="RIY41" s="222"/>
      <c r="RIZ41" s="222"/>
      <c r="RJA41" s="222"/>
      <c r="RJB41" s="222"/>
      <c r="RJC41" s="222"/>
      <c r="RJD41" s="222"/>
      <c r="RJE41" s="222"/>
      <c r="RJF41" s="222"/>
      <c r="RJG41" s="222"/>
      <c r="RJH41" s="222"/>
      <c r="RJI41" s="222"/>
      <c r="RJJ41" s="222"/>
      <c r="RJK41" s="222"/>
      <c r="RJL41" s="222"/>
      <c r="RJM41" s="222"/>
      <c r="RJN41" s="222"/>
      <c r="RJO41" s="222"/>
      <c r="RJP41" s="222"/>
      <c r="RJQ41" s="222"/>
      <c r="RJR41" s="222"/>
      <c r="RJS41" s="222"/>
      <c r="RJT41" s="222"/>
      <c r="RJU41" s="222"/>
      <c r="RJV41" s="222"/>
      <c r="RJW41" s="222"/>
      <c r="RJX41" s="222"/>
      <c r="RJY41" s="222"/>
      <c r="RJZ41" s="222"/>
      <c r="RKA41" s="222"/>
      <c r="RKB41" s="222"/>
      <c r="RKC41" s="222"/>
      <c r="RKD41" s="222"/>
      <c r="RKE41" s="222"/>
      <c r="RKF41" s="222"/>
      <c r="RKG41" s="222"/>
      <c r="RKH41" s="222"/>
      <c r="RKI41" s="222"/>
      <c r="RKJ41" s="222"/>
      <c r="RKK41" s="222"/>
      <c r="RKL41" s="222"/>
      <c r="RKM41" s="222"/>
      <c r="RKN41" s="222"/>
      <c r="RKO41" s="222"/>
      <c r="RKP41" s="222"/>
      <c r="RKQ41" s="222"/>
      <c r="RKR41" s="222"/>
      <c r="RKS41" s="222"/>
      <c r="RKT41" s="222"/>
      <c r="RKU41" s="222"/>
      <c r="RKV41" s="222"/>
      <c r="RKW41" s="222"/>
      <c r="RKX41" s="222"/>
      <c r="RKY41" s="222"/>
      <c r="RKZ41" s="222"/>
      <c r="RLA41" s="222"/>
      <c r="RLB41" s="222"/>
      <c r="RLC41" s="222"/>
      <c r="RLD41" s="222"/>
      <c r="RLE41" s="222"/>
      <c r="RLF41" s="222"/>
      <c r="RLG41" s="222"/>
      <c r="RLH41" s="222"/>
      <c r="RLI41" s="222"/>
      <c r="RLJ41" s="222"/>
      <c r="RLK41" s="222"/>
      <c r="RLL41" s="222"/>
      <c r="RLM41" s="222"/>
      <c r="RLN41" s="222"/>
      <c r="RLO41" s="222"/>
      <c r="RLP41" s="222"/>
      <c r="RLQ41" s="222"/>
      <c r="RLR41" s="222"/>
      <c r="RLS41" s="222"/>
      <c r="RLT41" s="222"/>
      <c r="RLU41" s="222"/>
      <c r="RLV41" s="222"/>
      <c r="RLW41" s="222"/>
      <c r="RLX41" s="222"/>
      <c r="RLY41" s="222"/>
      <c r="RLZ41" s="222"/>
      <c r="RMA41" s="222"/>
      <c r="RMB41" s="222"/>
      <c r="RMC41" s="222"/>
      <c r="RMD41" s="222"/>
      <c r="RME41" s="222"/>
      <c r="RMF41" s="222"/>
      <c r="RMG41" s="222"/>
      <c r="RMH41" s="222"/>
      <c r="RMI41" s="222"/>
      <c r="RMJ41" s="222"/>
      <c r="RMK41" s="222"/>
      <c r="RML41" s="222"/>
      <c r="RMM41" s="222"/>
      <c r="RMN41" s="222"/>
      <c r="RMO41" s="222"/>
      <c r="RMP41" s="222"/>
      <c r="RMQ41" s="222"/>
      <c r="RMR41" s="222"/>
      <c r="RMS41" s="222"/>
      <c r="RMT41" s="222"/>
      <c r="RMU41" s="222"/>
      <c r="RMV41" s="222"/>
      <c r="RMW41" s="222"/>
      <c r="RMX41" s="222"/>
      <c r="RMY41" s="222"/>
      <c r="RMZ41" s="222"/>
      <c r="RNA41" s="222"/>
      <c r="RNB41" s="222"/>
      <c r="RNC41" s="222"/>
      <c r="RND41" s="222"/>
      <c r="RNE41" s="222"/>
      <c r="RNF41" s="222"/>
      <c r="RNG41" s="222"/>
      <c r="RNH41" s="222"/>
      <c r="RNI41" s="222"/>
      <c r="RNJ41" s="222"/>
      <c r="RNK41" s="222"/>
      <c r="RNL41" s="222"/>
      <c r="RNM41" s="222"/>
      <c r="RNN41" s="222"/>
      <c r="RNO41" s="222"/>
      <c r="RNP41" s="222"/>
      <c r="RNQ41" s="222"/>
      <c r="RNR41" s="222"/>
      <c r="RNS41" s="222"/>
      <c r="RNT41" s="222"/>
      <c r="RNU41" s="222"/>
      <c r="RNV41" s="222"/>
      <c r="RNW41" s="222"/>
      <c r="RNX41" s="222"/>
      <c r="RNY41" s="222"/>
      <c r="RNZ41" s="222"/>
      <c r="ROA41" s="222"/>
      <c r="ROB41" s="222"/>
      <c r="ROC41" s="222"/>
      <c r="ROD41" s="222"/>
      <c r="ROE41" s="222"/>
      <c r="ROF41" s="222"/>
      <c r="ROG41" s="222"/>
      <c r="ROH41" s="222"/>
      <c r="ROI41" s="222"/>
      <c r="ROJ41" s="222"/>
      <c r="ROK41" s="222"/>
      <c r="ROL41" s="222"/>
      <c r="ROM41" s="222"/>
      <c r="RON41" s="222"/>
      <c r="ROO41" s="222"/>
      <c r="ROP41" s="222"/>
      <c r="ROQ41" s="222"/>
      <c r="ROR41" s="222"/>
      <c r="ROS41" s="222"/>
      <c r="ROT41" s="222"/>
      <c r="ROU41" s="222"/>
      <c r="ROV41" s="222"/>
      <c r="ROW41" s="222"/>
      <c r="ROX41" s="222"/>
      <c r="ROY41" s="222"/>
      <c r="ROZ41" s="222"/>
      <c r="RPA41" s="222"/>
      <c r="RPB41" s="222"/>
      <c r="RPC41" s="222"/>
      <c r="RPD41" s="222"/>
      <c r="RPE41" s="222"/>
      <c r="RPF41" s="222"/>
      <c r="RPG41" s="222"/>
      <c r="RPH41" s="222"/>
      <c r="RPI41" s="222"/>
      <c r="RPJ41" s="222"/>
      <c r="RPK41" s="222"/>
      <c r="RPL41" s="222"/>
      <c r="RPM41" s="222"/>
      <c r="RPN41" s="222"/>
      <c r="RPO41" s="222"/>
      <c r="RPP41" s="222"/>
      <c r="RPQ41" s="222"/>
      <c r="RPR41" s="222"/>
      <c r="RPS41" s="222"/>
      <c r="RPT41" s="222"/>
      <c r="RPU41" s="222"/>
      <c r="RPV41" s="222"/>
      <c r="RPW41" s="222"/>
      <c r="RPX41" s="222"/>
      <c r="RPY41" s="222"/>
      <c r="RPZ41" s="222"/>
      <c r="RQA41" s="222"/>
      <c r="RQB41" s="222"/>
      <c r="RQC41" s="222"/>
      <c r="RQD41" s="222"/>
      <c r="RQE41" s="222"/>
      <c r="RQF41" s="222"/>
      <c r="RQG41" s="222"/>
      <c r="RQH41" s="222"/>
      <c r="RQI41" s="222"/>
      <c r="RQJ41" s="222"/>
      <c r="RQK41" s="222"/>
      <c r="RQL41" s="222"/>
      <c r="RQM41" s="222"/>
      <c r="RQN41" s="222"/>
      <c r="RQO41" s="222"/>
      <c r="RQP41" s="222"/>
      <c r="RQQ41" s="222"/>
      <c r="RQR41" s="222"/>
      <c r="RQS41" s="222"/>
      <c r="RQT41" s="222"/>
      <c r="RQU41" s="222"/>
      <c r="RQV41" s="222"/>
      <c r="RQW41" s="222"/>
      <c r="RQX41" s="222"/>
      <c r="RQY41" s="222"/>
      <c r="RQZ41" s="222"/>
      <c r="RRA41" s="222"/>
      <c r="RRB41" s="222"/>
      <c r="RRC41" s="222"/>
      <c r="RRD41" s="222"/>
      <c r="RRE41" s="222"/>
      <c r="RRF41" s="222"/>
      <c r="RRG41" s="222"/>
      <c r="RRH41" s="222"/>
      <c r="RRI41" s="222"/>
      <c r="RRJ41" s="222"/>
      <c r="RRK41" s="222"/>
      <c r="RRL41" s="222"/>
      <c r="RRM41" s="222"/>
      <c r="RRN41" s="222"/>
      <c r="RRO41" s="222"/>
      <c r="RRP41" s="222"/>
      <c r="RRQ41" s="222"/>
      <c r="RRR41" s="222"/>
      <c r="RRS41" s="222"/>
      <c r="RRT41" s="222"/>
      <c r="RRU41" s="222"/>
      <c r="RRV41" s="222"/>
      <c r="RRW41" s="222"/>
      <c r="RRX41" s="222"/>
      <c r="RRY41" s="222"/>
      <c r="RRZ41" s="222"/>
      <c r="RSA41" s="222"/>
      <c r="RSB41" s="222"/>
      <c r="RSC41" s="222"/>
      <c r="RSD41" s="222"/>
      <c r="RSE41" s="222"/>
      <c r="RSF41" s="222"/>
      <c r="RSG41" s="222"/>
      <c r="RSH41" s="222"/>
      <c r="RSI41" s="222"/>
      <c r="RSJ41" s="222"/>
      <c r="RSK41" s="222"/>
      <c r="RSL41" s="222"/>
      <c r="RSM41" s="222"/>
      <c r="RSN41" s="222"/>
      <c r="RSO41" s="222"/>
      <c r="RSP41" s="222"/>
      <c r="RSQ41" s="222"/>
      <c r="RSR41" s="222"/>
      <c r="RSS41" s="222"/>
      <c r="RST41" s="222"/>
      <c r="RSU41" s="222"/>
      <c r="RSV41" s="222"/>
      <c r="RSW41" s="222"/>
      <c r="RSX41" s="222"/>
      <c r="RSY41" s="222"/>
      <c r="RSZ41" s="222"/>
      <c r="RTA41" s="222"/>
      <c r="RTB41" s="222"/>
      <c r="RTC41" s="222"/>
      <c r="RTD41" s="222"/>
      <c r="RTE41" s="222"/>
      <c r="RTF41" s="222"/>
      <c r="RTG41" s="222"/>
      <c r="RTH41" s="222"/>
      <c r="RTI41" s="222"/>
      <c r="RTJ41" s="222"/>
      <c r="RTK41" s="222"/>
      <c r="RTL41" s="222"/>
      <c r="RTM41" s="222"/>
      <c r="RTN41" s="222"/>
      <c r="RTO41" s="222"/>
      <c r="RTP41" s="222"/>
      <c r="RTQ41" s="222"/>
      <c r="RTR41" s="222"/>
      <c r="RTS41" s="222"/>
      <c r="RTT41" s="222"/>
      <c r="RTU41" s="222"/>
      <c r="RTV41" s="222"/>
      <c r="RTW41" s="222"/>
      <c r="RTX41" s="222"/>
      <c r="RTY41" s="222"/>
      <c r="RTZ41" s="222"/>
      <c r="RUA41" s="222"/>
      <c r="RUB41" s="222"/>
      <c r="RUC41" s="222"/>
      <c r="RUD41" s="222"/>
      <c r="RUE41" s="222"/>
      <c r="RUF41" s="222"/>
      <c r="RUG41" s="222"/>
      <c r="RUH41" s="222"/>
      <c r="RUI41" s="222"/>
      <c r="RUJ41" s="222"/>
      <c r="RUK41" s="222"/>
      <c r="RUL41" s="222"/>
      <c r="RUM41" s="222"/>
      <c r="RUN41" s="222"/>
      <c r="RUO41" s="222"/>
      <c r="RUP41" s="222"/>
      <c r="RUQ41" s="222"/>
      <c r="RUR41" s="222"/>
      <c r="RUS41" s="222"/>
      <c r="RUT41" s="222"/>
      <c r="RUU41" s="222"/>
      <c r="RUV41" s="222"/>
      <c r="RUW41" s="222"/>
      <c r="RUX41" s="222"/>
      <c r="RUY41" s="222"/>
      <c r="RUZ41" s="222"/>
      <c r="RVA41" s="222"/>
      <c r="RVB41" s="222"/>
      <c r="RVC41" s="222"/>
      <c r="RVD41" s="222"/>
      <c r="RVE41" s="222"/>
      <c r="RVF41" s="222"/>
      <c r="RVG41" s="222"/>
      <c r="RVH41" s="222"/>
      <c r="RVI41" s="222"/>
      <c r="RVJ41" s="222"/>
      <c r="RVK41" s="222"/>
      <c r="RVL41" s="222"/>
      <c r="RVM41" s="222"/>
      <c r="RVN41" s="222"/>
      <c r="RVO41" s="222"/>
      <c r="RVP41" s="222"/>
      <c r="RVQ41" s="222"/>
      <c r="RVR41" s="222"/>
      <c r="RVS41" s="222"/>
      <c r="RVT41" s="222"/>
      <c r="RVU41" s="222"/>
      <c r="RVV41" s="222"/>
      <c r="RVW41" s="222"/>
      <c r="RVX41" s="222"/>
      <c r="RVY41" s="222"/>
      <c r="RVZ41" s="222"/>
      <c r="RWA41" s="222"/>
      <c r="RWB41" s="222"/>
      <c r="RWC41" s="222"/>
      <c r="RWD41" s="222"/>
      <c r="RWE41" s="222"/>
      <c r="RWF41" s="222"/>
      <c r="RWG41" s="222"/>
      <c r="RWH41" s="222"/>
      <c r="RWI41" s="222"/>
      <c r="RWJ41" s="222"/>
      <c r="RWK41" s="222"/>
      <c r="RWL41" s="222"/>
      <c r="RWM41" s="222"/>
      <c r="RWN41" s="222"/>
      <c r="RWO41" s="222"/>
      <c r="RWP41" s="222"/>
      <c r="RWQ41" s="222"/>
      <c r="RWR41" s="222"/>
      <c r="RWS41" s="222"/>
      <c r="RWT41" s="222"/>
      <c r="RWU41" s="222"/>
      <c r="RWV41" s="222"/>
      <c r="RWW41" s="222"/>
      <c r="RWX41" s="222"/>
      <c r="RWY41" s="222"/>
      <c r="RWZ41" s="222"/>
      <c r="RXA41" s="222"/>
      <c r="RXB41" s="222"/>
      <c r="RXC41" s="222"/>
      <c r="RXD41" s="222"/>
      <c r="RXE41" s="222"/>
      <c r="RXF41" s="222"/>
      <c r="RXG41" s="222"/>
      <c r="RXH41" s="222"/>
      <c r="RXI41" s="222"/>
      <c r="RXJ41" s="222"/>
      <c r="RXK41" s="222"/>
      <c r="RXL41" s="222"/>
      <c r="RXM41" s="222"/>
      <c r="RXN41" s="222"/>
      <c r="RXO41" s="222"/>
      <c r="RXP41" s="222"/>
      <c r="RXQ41" s="222"/>
      <c r="RXR41" s="222"/>
      <c r="RXS41" s="222"/>
      <c r="RXT41" s="222"/>
      <c r="RXU41" s="222"/>
      <c r="RXV41" s="222"/>
      <c r="RXW41" s="222"/>
      <c r="RXX41" s="222"/>
      <c r="RXY41" s="222"/>
      <c r="RXZ41" s="222"/>
      <c r="RYA41" s="222"/>
      <c r="RYB41" s="222"/>
      <c r="RYC41" s="222"/>
      <c r="RYD41" s="222"/>
      <c r="RYE41" s="222"/>
      <c r="RYF41" s="222"/>
      <c r="RYG41" s="222"/>
      <c r="RYH41" s="222"/>
      <c r="RYI41" s="222"/>
      <c r="RYJ41" s="222"/>
      <c r="RYK41" s="222"/>
      <c r="RYL41" s="222"/>
      <c r="RYM41" s="222"/>
      <c r="RYN41" s="222"/>
      <c r="RYO41" s="222"/>
      <c r="RYP41" s="222"/>
      <c r="RYQ41" s="222"/>
      <c r="RYR41" s="222"/>
      <c r="RYS41" s="222"/>
      <c r="RYT41" s="222"/>
      <c r="RYU41" s="222"/>
      <c r="RYV41" s="222"/>
      <c r="RYW41" s="222"/>
      <c r="RYX41" s="222"/>
      <c r="RYY41" s="222"/>
      <c r="RYZ41" s="222"/>
      <c r="RZA41" s="222"/>
      <c r="RZB41" s="222"/>
      <c r="RZC41" s="222"/>
      <c r="RZD41" s="222"/>
      <c r="RZE41" s="222"/>
      <c r="RZF41" s="222"/>
      <c r="RZG41" s="222"/>
      <c r="RZH41" s="222"/>
      <c r="RZI41" s="222"/>
      <c r="RZJ41" s="222"/>
      <c r="RZK41" s="222"/>
      <c r="RZL41" s="222"/>
      <c r="RZM41" s="222"/>
      <c r="RZN41" s="222"/>
      <c r="RZO41" s="222"/>
      <c r="RZP41" s="222"/>
      <c r="RZQ41" s="222"/>
      <c r="RZR41" s="222"/>
      <c r="RZS41" s="222"/>
      <c r="RZT41" s="222"/>
      <c r="RZU41" s="222"/>
      <c r="RZV41" s="222"/>
      <c r="RZW41" s="222"/>
      <c r="RZX41" s="222"/>
      <c r="RZY41" s="222"/>
      <c r="RZZ41" s="222"/>
      <c r="SAA41" s="222"/>
      <c r="SAB41" s="222"/>
      <c r="SAC41" s="222"/>
      <c r="SAD41" s="222"/>
      <c r="SAE41" s="222"/>
      <c r="SAF41" s="222"/>
      <c r="SAG41" s="222"/>
      <c r="SAH41" s="222"/>
      <c r="SAI41" s="222"/>
      <c r="SAJ41" s="222"/>
      <c r="SAK41" s="222"/>
      <c r="SAL41" s="222"/>
      <c r="SAM41" s="222"/>
      <c r="SAN41" s="222"/>
      <c r="SAO41" s="222"/>
      <c r="SAP41" s="222"/>
      <c r="SAQ41" s="222"/>
      <c r="SAR41" s="222"/>
      <c r="SAS41" s="222"/>
      <c r="SAT41" s="222"/>
      <c r="SAU41" s="222"/>
      <c r="SAV41" s="222"/>
      <c r="SAW41" s="222"/>
      <c r="SAX41" s="222"/>
      <c r="SAY41" s="222"/>
      <c r="SAZ41" s="222"/>
      <c r="SBA41" s="222"/>
      <c r="SBB41" s="222"/>
      <c r="SBC41" s="222"/>
      <c r="SBD41" s="222"/>
      <c r="SBE41" s="222"/>
      <c r="SBF41" s="222"/>
      <c r="SBG41" s="222"/>
      <c r="SBH41" s="222"/>
      <c r="SBI41" s="222"/>
      <c r="SBJ41" s="222"/>
      <c r="SBK41" s="222"/>
      <c r="SBL41" s="222"/>
      <c r="SBM41" s="222"/>
      <c r="SBN41" s="222"/>
      <c r="SBO41" s="222"/>
      <c r="SBP41" s="222"/>
      <c r="SBQ41" s="222"/>
      <c r="SBR41" s="222"/>
      <c r="SBS41" s="222"/>
      <c r="SBT41" s="222"/>
      <c r="SBU41" s="222"/>
      <c r="SBV41" s="222"/>
      <c r="SBW41" s="222"/>
      <c r="SBX41" s="222"/>
      <c r="SBY41" s="222"/>
      <c r="SBZ41" s="222"/>
      <c r="SCA41" s="222"/>
      <c r="SCB41" s="222"/>
      <c r="SCC41" s="222"/>
      <c r="SCD41" s="222"/>
      <c r="SCE41" s="222"/>
      <c r="SCF41" s="222"/>
      <c r="SCG41" s="222"/>
      <c r="SCH41" s="222"/>
      <c r="SCI41" s="222"/>
      <c r="SCJ41" s="222"/>
      <c r="SCK41" s="222"/>
      <c r="SCL41" s="222"/>
      <c r="SCM41" s="222"/>
      <c r="SCN41" s="222"/>
      <c r="SCO41" s="222"/>
      <c r="SCP41" s="222"/>
      <c r="SCQ41" s="222"/>
      <c r="SCR41" s="222"/>
      <c r="SCS41" s="222"/>
      <c r="SCT41" s="222"/>
      <c r="SCU41" s="222"/>
      <c r="SCV41" s="222"/>
      <c r="SCW41" s="222"/>
      <c r="SCX41" s="222"/>
      <c r="SCY41" s="222"/>
      <c r="SCZ41" s="222"/>
      <c r="SDA41" s="222"/>
      <c r="SDB41" s="222"/>
      <c r="SDC41" s="222"/>
      <c r="SDD41" s="222"/>
      <c r="SDE41" s="222"/>
      <c r="SDF41" s="222"/>
      <c r="SDG41" s="222"/>
      <c r="SDH41" s="222"/>
      <c r="SDI41" s="222"/>
      <c r="SDJ41" s="222"/>
      <c r="SDK41" s="222"/>
      <c r="SDL41" s="222"/>
      <c r="SDM41" s="222"/>
      <c r="SDN41" s="222"/>
      <c r="SDO41" s="222"/>
      <c r="SDP41" s="222"/>
      <c r="SDQ41" s="222"/>
      <c r="SDR41" s="222"/>
      <c r="SDS41" s="222"/>
      <c r="SDT41" s="222"/>
      <c r="SDU41" s="222"/>
      <c r="SDV41" s="222"/>
      <c r="SDW41" s="222"/>
      <c r="SDX41" s="222"/>
      <c r="SDY41" s="222"/>
      <c r="SDZ41" s="222"/>
      <c r="SEA41" s="222"/>
      <c r="SEB41" s="222"/>
      <c r="SEC41" s="222"/>
      <c r="SED41" s="222"/>
      <c r="SEE41" s="222"/>
      <c r="SEF41" s="222"/>
      <c r="SEG41" s="222"/>
      <c r="SEH41" s="222"/>
      <c r="SEI41" s="222"/>
      <c r="SEJ41" s="222"/>
      <c r="SEK41" s="222"/>
      <c r="SEL41" s="222"/>
      <c r="SEM41" s="222"/>
      <c r="SEN41" s="222"/>
      <c r="SEO41" s="222"/>
      <c r="SEP41" s="222"/>
      <c r="SEQ41" s="222"/>
      <c r="SER41" s="222"/>
      <c r="SES41" s="222"/>
      <c r="SET41" s="222"/>
      <c r="SEU41" s="222"/>
      <c r="SEV41" s="222"/>
      <c r="SEW41" s="222"/>
      <c r="SEX41" s="222"/>
      <c r="SEY41" s="222"/>
      <c r="SEZ41" s="222"/>
      <c r="SFA41" s="222"/>
      <c r="SFB41" s="222"/>
      <c r="SFC41" s="222"/>
      <c r="SFD41" s="222"/>
      <c r="SFE41" s="222"/>
      <c r="SFF41" s="222"/>
      <c r="SFG41" s="222"/>
      <c r="SFH41" s="222"/>
      <c r="SFI41" s="222"/>
      <c r="SFJ41" s="222"/>
      <c r="SFK41" s="222"/>
      <c r="SFL41" s="222"/>
      <c r="SFM41" s="222"/>
      <c r="SFN41" s="222"/>
      <c r="SFO41" s="222"/>
      <c r="SFP41" s="222"/>
      <c r="SFQ41" s="222"/>
      <c r="SFR41" s="222"/>
      <c r="SFS41" s="222"/>
      <c r="SFT41" s="222"/>
      <c r="SFU41" s="222"/>
      <c r="SFV41" s="222"/>
      <c r="SFW41" s="222"/>
      <c r="SFX41" s="222"/>
      <c r="SFY41" s="222"/>
      <c r="SFZ41" s="222"/>
      <c r="SGA41" s="222"/>
      <c r="SGB41" s="222"/>
      <c r="SGC41" s="222"/>
      <c r="SGD41" s="222"/>
      <c r="SGE41" s="222"/>
      <c r="SGF41" s="222"/>
      <c r="SGG41" s="222"/>
      <c r="SGH41" s="222"/>
      <c r="SGI41" s="222"/>
      <c r="SGJ41" s="222"/>
      <c r="SGK41" s="222"/>
      <c r="SGL41" s="222"/>
      <c r="SGM41" s="222"/>
      <c r="SGN41" s="222"/>
      <c r="SGO41" s="222"/>
      <c r="SGP41" s="222"/>
      <c r="SGQ41" s="222"/>
      <c r="SGR41" s="222"/>
      <c r="SGS41" s="222"/>
      <c r="SGT41" s="222"/>
      <c r="SGU41" s="222"/>
      <c r="SGV41" s="222"/>
      <c r="SGW41" s="222"/>
      <c r="SGX41" s="222"/>
      <c r="SGY41" s="222"/>
      <c r="SGZ41" s="222"/>
      <c r="SHA41" s="222"/>
      <c r="SHB41" s="222"/>
      <c r="SHC41" s="222"/>
      <c r="SHD41" s="222"/>
      <c r="SHE41" s="222"/>
      <c r="SHF41" s="222"/>
      <c r="SHG41" s="222"/>
      <c r="SHH41" s="222"/>
      <c r="SHI41" s="222"/>
      <c r="SHJ41" s="222"/>
      <c r="SHK41" s="222"/>
      <c r="SHL41" s="222"/>
      <c r="SHM41" s="222"/>
      <c r="SHN41" s="222"/>
      <c r="SHO41" s="222"/>
      <c r="SHP41" s="222"/>
      <c r="SHQ41" s="222"/>
      <c r="SHR41" s="222"/>
      <c r="SHS41" s="222"/>
      <c r="SHT41" s="222"/>
      <c r="SHU41" s="222"/>
      <c r="SHV41" s="222"/>
      <c r="SHW41" s="222"/>
      <c r="SHX41" s="222"/>
      <c r="SHY41" s="222"/>
      <c r="SHZ41" s="222"/>
      <c r="SIA41" s="222"/>
      <c r="SIB41" s="222"/>
      <c r="SIC41" s="222"/>
      <c r="SID41" s="222"/>
      <c r="SIE41" s="222"/>
      <c r="SIF41" s="222"/>
      <c r="SIG41" s="222"/>
      <c r="SIH41" s="222"/>
      <c r="SII41" s="222"/>
      <c r="SIJ41" s="222"/>
      <c r="SIK41" s="222"/>
      <c r="SIL41" s="222"/>
      <c r="SIM41" s="222"/>
      <c r="SIN41" s="222"/>
      <c r="SIO41" s="222"/>
      <c r="SIP41" s="222"/>
      <c r="SIQ41" s="222"/>
      <c r="SIR41" s="222"/>
      <c r="SIS41" s="222"/>
      <c r="SIT41" s="222"/>
      <c r="SIU41" s="222"/>
      <c r="SIV41" s="222"/>
      <c r="SIW41" s="222"/>
      <c r="SIX41" s="222"/>
      <c r="SIY41" s="222"/>
      <c r="SIZ41" s="222"/>
      <c r="SJA41" s="222"/>
      <c r="SJB41" s="222"/>
      <c r="SJC41" s="222"/>
      <c r="SJD41" s="222"/>
      <c r="SJE41" s="222"/>
      <c r="SJF41" s="222"/>
      <c r="SJG41" s="222"/>
      <c r="SJH41" s="222"/>
      <c r="SJI41" s="222"/>
      <c r="SJJ41" s="222"/>
      <c r="SJK41" s="222"/>
      <c r="SJL41" s="222"/>
      <c r="SJM41" s="222"/>
      <c r="SJN41" s="222"/>
      <c r="SJO41" s="222"/>
      <c r="SJP41" s="222"/>
      <c r="SJQ41" s="222"/>
      <c r="SJR41" s="222"/>
      <c r="SJS41" s="222"/>
      <c r="SJT41" s="222"/>
      <c r="SJU41" s="222"/>
      <c r="SJV41" s="222"/>
      <c r="SJW41" s="222"/>
      <c r="SJX41" s="222"/>
      <c r="SJY41" s="222"/>
      <c r="SJZ41" s="222"/>
      <c r="SKA41" s="222"/>
      <c r="SKB41" s="222"/>
      <c r="SKC41" s="222"/>
      <c r="SKD41" s="222"/>
      <c r="SKE41" s="222"/>
      <c r="SKF41" s="222"/>
      <c r="SKG41" s="222"/>
      <c r="SKH41" s="222"/>
      <c r="SKI41" s="222"/>
      <c r="SKJ41" s="222"/>
      <c r="SKK41" s="222"/>
      <c r="SKL41" s="222"/>
      <c r="SKM41" s="222"/>
      <c r="SKN41" s="222"/>
      <c r="SKO41" s="222"/>
      <c r="SKP41" s="222"/>
      <c r="SKQ41" s="222"/>
      <c r="SKR41" s="222"/>
      <c r="SKS41" s="222"/>
      <c r="SKT41" s="222"/>
      <c r="SKU41" s="222"/>
      <c r="SKV41" s="222"/>
      <c r="SKW41" s="222"/>
      <c r="SKX41" s="222"/>
      <c r="SKY41" s="222"/>
      <c r="SKZ41" s="222"/>
      <c r="SLA41" s="222"/>
      <c r="SLB41" s="222"/>
      <c r="SLC41" s="222"/>
      <c r="SLD41" s="222"/>
      <c r="SLE41" s="222"/>
      <c r="SLF41" s="222"/>
      <c r="SLG41" s="222"/>
      <c r="SLH41" s="222"/>
      <c r="SLI41" s="222"/>
      <c r="SLJ41" s="222"/>
      <c r="SLK41" s="222"/>
      <c r="SLL41" s="222"/>
      <c r="SLM41" s="222"/>
      <c r="SLN41" s="222"/>
      <c r="SLO41" s="222"/>
      <c r="SLP41" s="222"/>
      <c r="SLQ41" s="222"/>
      <c r="SLR41" s="222"/>
      <c r="SLS41" s="222"/>
      <c r="SLT41" s="222"/>
      <c r="SLU41" s="222"/>
      <c r="SLV41" s="222"/>
      <c r="SLW41" s="222"/>
      <c r="SLX41" s="222"/>
      <c r="SLY41" s="222"/>
      <c r="SLZ41" s="222"/>
      <c r="SMA41" s="222"/>
      <c r="SMB41" s="222"/>
      <c r="SMC41" s="222"/>
      <c r="SMD41" s="222"/>
      <c r="SME41" s="222"/>
      <c r="SMF41" s="222"/>
      <c r="SMG41" s="222"/>
      <c r="SMH41" s="222"/>
      <c r="SMI41" s="222"/>
      <c r="SMJ41" s="222"/>
      <c r="SMK41" s="222"/>
      <c r="SML41" s="222"/>
      <c r="SMM41" s="222"/>
      <c r="SMN41" s="222"/>
      <c r="SMO41" s="222"/>
      <c r="SMP41" s="222"/>
      <c r="SMQ41" s="222"/>
      <c r="SMR41" s="222"/>
      <c r="SMS41" s="222"/>
      <c r="SMT41" s="222"/>
      <c r="SMU41" s="222"/>
      <c r="SMV41" s="222"/>
      <c r="SMW41" s="222"/>
      <c r="SMX41" s="222"/>
      <c r="SMY41" s="222"/>
      <c r="SMZ41" s="222"/>
      <c r="SNA41" s="222"/>
      <c r="SNB41" s="222"/>
      <c r="SNC41" s="222"/>
      <c r="SND41" s="222"/>
      <c r="SNE41" s="222"/>
      <c r="SNF41" s="222"/>
      <c r="SNG41" s="222"/>
      <c r="SNH41" s="222"/>
      <c r="SNI41" s="222"/>
      <c r="SNJ41" s="222"/>
      <c r="SNK41" s="222"/>
      <c r="SNL41" s="222"/>
      <c r="SNM41" s="222"/>
      <c r="SNN41" s="222"/>
      <c r="SNO41" s="222"/>
      <c r="SNP41" s="222"/>
      <c r="SNQ41" s="222"/>
      <c r="SNR41" s="222"/>
      <c r="SNS41" s="222"/>
      <c r="SNT41" s="222"/>
      <c r="SNU41" s="222"/>
      <c r="SNV41" s="222"/>
      <c r="SNW41" s="222"/>
      <c r="SNX41" s="222"/>
      <c r="SNY41" s="222"/>
      <c r="SNZ41" s="222"/>
      <c r="SOA41" s="222"/>
      <c r="SOB41" s="222"/>
      <c r="SOC41" s="222"/>
      <c r="SOD41" s="222"/>
      <c r="SOE41" s="222"/>
      <c r="SOF41" s="222"/>
      <c r="SOG41" s="222"/>
      <c r="SOH41" s="222"/>
      <c r="SOI41" s="222"/>
      <c r="SOJ41" s="222"/>
      <c r="SOK41" s="222"/>
      <c r="SOL41" s="222"/>
      <c r="SOM41" s="222"/>
      <c r="SON41" s="222"/>
      <c r="SOO41" s="222"/>
      <c r="SOP41" s="222"/>
      <c r="SOQ41" s="222"/>
      <c r="SOR41" s="222"/>
      <c r="SOS41" s="222"/>
      <c r="SOT41" s="222"/>
      <c r="SOU41" s="222"/>
      <c r="SOV41" s="222"/>
      <c r="SOW41" s="222"/>
      <c r="SOX41" s="222"/>
      <c r="SOY41" s="222"/>
      <c r="SOZ41" s="222"/>
      <c r="SPA41" s="222"/>
      <c r="SPB41" s="222"/>
      <c r="SPC41" s="222"/>
      <c r="SPD41" s="222"/>
      <c r="SPE41" s="222"/>
      <c r="SPF41" s="222"/>
      <c r="SPG41" s="222"/>
      <c r="SPH41" s="222"/>
      <c r="SPI41" s="222"/>
      <c r="SPJ41" s="222"/>
      <c r="SPK41" s="222"/>
      <c r="SPL41" s="222"/>
      <c r="SPM41" s="222"/>
      <c r="SPN41" s="222"/>
      <c r="SPO41" s="222"/>
      <c r="SPP41" s="222"/>
      <c r="SPQ41" s="222"/>
      <c r="SPR41" s="222"/>
      <c r="SPS41" s="222"/>
      <c r="SPT41" s="222"/>
      <c r="SPU41" s="222"/>
      <c r="SPV41" s="222"/>
      <c r="SPW41" s="222"/>
      <c r="SPX41" s="222"/>
      <c r="SPY41" s="222"/>
      <c r="SPZ41" s="222"/>
      <c r="SQA41" s="222"/>
      <c r="SQB41" s="222"/>
      <c r="SQC41" s="222"/>
      <c r="SQD41" s="222"/>
      <c r="SQE41" s="222"/>
      <c r="SQF41" s="222"/>
      <c r="SQG41" s="222"/>
      <c r="SQH41" s="222"/>
      <c r="SQI41" s="222"/>
      <c r="SQJ41" s="222"/>
      <c r="SQK41" s="222"/>
      <c r="SQL41" s="222"/>
      <c r="SQM41" s="222"/>
      <c r="SQN41" s="222"/>
      <c r="SQO41" s="222"/>
      <c r="SQP41" s="222"/>
      <c r="SQQ41" s="222"/>
      <c r="SQR41" s="222"/>
      <c r="SQS41" s="222"/>
      <c r="SQT41" s="222"/>
      <c r="SQU41" s="222"/>
      <c r="SQV41" s="222"/>
      <c r="SQW41" s="222"/>
      <c r="SQX41" s="222"/>
      <c r="SQY41" s="222"/>
      <c r="SQZ41" s="222"/>
      <c r="SRA41" s="222"/>
      <c r="SRB41" s="222"/>
      <c r="SRC41" s="222"/>
      <c r="SRD41" s="222"/>
      <c r="SRE41" s="222"/>
      <c r="SRF41" s="222"/>
      <c r="SRG41" s="222"/>
      <c r="SRH41" s="222"/>
      <c r="SRI41" s="222"/>
      <c r="SRJ41" s="222"/>
      <c r="SRK41" s="222"/>
      <c r="SRL41" s="222"/>
      <c r="SRM41" s="222"/>
      <c r="SRN41" s="222"/>
      <c r="SRO41" s="222"/>
      <c r="SRP41" s="222"/>
      <c r="SRQ41" s="222"/>
      <c r="SRR41" s="222"/>
      <c r="SRS41" s="222"/>
      <c r="SRT41" s="222"/>
      <c r="SRU41" s="222"/>
      <c r="SRV41" s="222"/>
      <c r="SRW41" s="222"/>
      <c r="SRX41" s="222"/>
      <c r="SRY41" s="222"/>
      <c r="SRZ41" s="222"/>
      <c r="SSA41" s="222"/>
      <c r="SSB41" s="222"/>
      <c r="SSC41" s="222"/>
      <c r="SSD41" s="222"/>
      <c r="SSE41" s="222"/>
      <c r="SSF41" s="222"/>
      <c r="SSG41" s="222"/>
      <c r="SSH41" s="222"/>
      <c r="SSI41" s="222"/>
      <c r="SSJ41" s="222"/>
      <c r="SSK41" s="222"/>
      <c r="SSL41" s="222"/>
      <c r="SSM41" s="222"/>
      <c r="SSN41" s="222"/>
      <c r="SSO41" s="222"/>
      <c r="SSP41" s="222"/>
      <c r="SSQ41" s="222"/>
      <c r="SSR41" s="222"/>
      <c r="SSS41" s="222"/>
      <c r="SST41" s="222"/>
      <c r="SSU41" s="222"/>
      <c r="SSV41" s="222"/>
      <c r="SSW41" s="222"/>
      <c r="SSX41" s="222"/>
      <c r="SSY41" s="222"/>
      <c r="SSZ41" s="222"/>
      <c r="STA41" s="222"/>
      <c r="STB41" s="222"/>
      <c r="STC41" s="222"/>
      <c r="STD41" s="222"/>
      <c r="STE41" s="222"/>
      <c r="STF41" s="222"/>
      <c r="STG41" s="222"/>
      <c r="STH41" s="222"/>
      <c r="STI41" s="222"/>
      <c r="STJ41" s="222"/>
      <c r="STK41" s="222"/>
      <c r="STL41" s="222"/>
      <c r="STM41" s="222"/>
      <c r="STN41" s="222"/>
      <c r="STO41" s="222"/>
      <c r="STP41" s="222"/>
      <c r="STQ41" s="222"/>
      <c r="STR41" s="222"/>
      <c r="STS41" s="222"/>
      <c r="STT41" s="222"/>
      <c r="STU41" s="222"/>
      <c r="STV41" s="222"/>
      <c r="STW41" s="222"/>
      <c r="STX41" s="222"/>
      <c r="STY41" s="222"/>
      <c r="STZ41" s="222"/>
      <c r="SUA41" s="222"/>
      <c r="SUB41" s="222"/>
      <c r="SUC41" s="222"/>
      <c r="SUD41" s="222"/>
      <c r="SUE41" s="222"/>
      <c r="SUF41" s="222"/>
      <c r="SUG41" s="222"/>
      <c r="SUH41" s="222"/>
      <c r="SUI41" s="222"/>
      <c r="SUJ41" s="222"/>
      <c r="SUK41" s="222"/>
      <c r="SUL41" s="222"/>
      <c r="SUM41" s="222"/>
      <c r="SUN41" s="222"/>
      <c r="SUO41" s="222"/>
      <c r="SUP41" s="222"/>
      <c r="SUQ41" s="222"/>
      <c r="SUR41" s="222"/>
      <c r="SUS41" s="222"/>
      <c r="SUT41" s="222"/>
      <c r="SUU41" s="222"/>
      <c r="SUV41" s="222"/>
      <c r="SUW41" s="222"/>
      <c r="SUX41" s="222"/>
      <c r="SUY41" s="222"/>
      <c r="SUZ41" s="222"/>
      <c r="SVA41" s="222"/>
      <c r="SVB41" s="222"/>
      <c r="SVC41" s="222"/>
      <c r="SVD41" s="222"/>
      <c r="SVE41" s="222"/>
      <c r="SVF41" s="222"/>
      <c r="SVG41" s="222"/>
      <c r="SVH41" s="222"/>
      <c r="SVI41" s="222"/>
      <c r="SVJ41" s="222"/>
      <c r="SVK41" s="222"/>
      <c r="SVL41" s="222"/>
      <c r="SVM41" s="222"/>
      <c r="SVN41" s="222"/>
      <c r="SVO41" s="222"/>
      <c r="SVP41" s="222"/>
      <c r="SVQ41" s="222"/>
      <c r="SVR41" s="222"/>
      <c r="SVS41" s="222"/>
      <c r="SVT41" s="222"/>
      <c r="SVU41" s="222"/>
      <c r="SVV41" s="222"/>
      <c r="SVW41" s="222"/>
      <c r="SVX41" s="222"/>
      <c r="SVY41" s="222"/>
      <c r="SVZ41" s="222"/>
      <c r="SWA41" s="222"/>
      <c r="SWB41" s="222"/>
      <c r="SWC41" s="222"/>
      <c r="SWD41" s="222"/>
      <c r="SWE41" s="222"/>
      <c r="SWF41" s="222"/>
      <c r="SWG41" s="222"/>
      <c r="SWH41" s="222"/>
      <c r="SWI41" s="222"/>
      <c r="SWJ41" s="222"/>
      <c r="SWK41" s="222"/>
      <c r="SWL41" s="222"/>
      <c r="SWM41" s="222"/>
      <c r="SWN41" s="222"/>
      <c r="SWO41" s="222"/>
      <c r="SWP41" s="222"/>
      <c r="SWQ41" s="222"/>
      <c r="SWR41" s="222"/>
      <c r="SWS41" s="222"/>
      <c r="SWT41" s="222"/>
      <c r="SWU41" s="222"/>
      <c r="SWV41" s="222"/>
      <c r="SWW41" s="222"/>
      <c r="SWX41" s="222"/>
      <c r="SWY41" s="222"/>
      <c r="SWZ41" s="222"/>
      <c r="SXA41" s="222"/>
      <c r="SXB41" s="222"/>
      <c r="SXC41" s="222"/>
      <c r="SXD41" s="222"/>
      <c r="SXE41" s="222"/>
      <c r="SXF41" s="222"/>
      <c r="SXG41" s="222"/>
      <c r="SXH41" s="222"/>
      <c r="SXI41" s="222"/>
      <c r="SXJ41" s="222"/>
      <c r="SXK41" s="222"/>
      <c r="SXL41" s="222"/>
      <c r="SXM41" s="222"/>
      <c r="SXN41" s="222"/>
      <c r="SXO41" s="222"/>
      <c r="SXP41" s="222"/>
      <c r="SXQ41" s="222"/>
      <c r="SXR41" s="222"/>
      <c r="SXS41" s="222"/>
      <c r="SXT41" s="222"/>
      <c r="SXU41" s="222"/>
      <c r="SXV41" s="222"/>
      <c r="SXW41" s="222"/>
      <c r="SXX41" s="222"/>
      <c r="SXY41" s="222"/>
      <c r="SXZ41" s="222"/>
      <c r="SYA41" s="222"/>
      <c r="SYB41" s="222"/>
      <c r="SYC41" s="222"/>
      <c r="SYD41" s="222"/>
      <c r="SYE41" s="222"/>
      <c r="SYF41" s="222"/>
      <c r="SYG41" s="222"/>
      <c r="SYH41" s="222"/>
      <c r="SYI41" s="222"/>
      <c r="SYJ41" s="222"/>
      <c r="SYK41" s="222"/>
      <c r="SYL41" s="222"/>
      <c r="SYM41" s="222"/>
      <c r="SYN41" s="222"/>
      <c r="SYO41" s="222"/>
      <c r="SYP41" s="222"/>
      <c r="SYQ41" s="222"/>
      <c r="SYR41" s="222"/>
      <c r="SYS41" s="222"/>
      <c r="SYT41" s="222"/>
      <c r="SYU41" s="222"/>
      <c r="SYV41" s="222"/>
      <c r="SYW41" s="222"/>
      <c r="SYX41" s="222"/>
      <c r="SYY41" s="222"/>
      <c r="SYZ41" s="222"/>
      <c r="SZA41" s="222"/>
      <c r="SZB41" s="222"/>
      <c r="SZC41" s="222"/>
      <c r="SZD41" s="222"/>
      <c r="SZE41" s="222"/>
      <c r="SZF41" s="222"/>
      <c r="SZG41" s="222"/>
      <c r="SZH41" s="222"/>
      <c r="SZI41" s="222"/>
      <c r="SZJ41" s="222"/>
      <c r="SZK41" s="222"/>
      <c r="SZL41" s="222"/>
      <c r="SZM41" s="222"/>
      <c r="SZN41" s="222"/>
      <c r="SZO41" s="222"/>
      <c r="SZP41" s="222"/>
      <c r="SZQ41" s="222"/>
      <c r="SZR41" s="222"/>
      <c r="SZS41" s="222"/>
      <c r="SZT41" s="222"/>
      <c r="SZU41" s="222"/>
      <c r="SZV41" s="222"/>
      <c r="SZW41" s="222"/>
      <c r="SZX41" s="222"/>
      <c r="SZY41" s="222"/>
      <c r="SZZ41" s="222"/>
      <c r="TAA41" s="222"/>
      <c r="TAB41" s="222"/>
      <c r="TAC41" s="222"/>
      <c r="TAD41" s="222"/>
      <c r="TAE41" s="222"/>
      <c r="TAF41" s="222"/>
      <c r="TAG41" s="222"/>
      <c r="TAH41" s="222"/>
      <c r="TAI41" s="222"/>
      <c r="TAJ41" s="222"/>
      <c r="TAK41" s="222"/>
      <c r="TAL41" s="222"/>
      <c r="TAM41" s="222"/>
      <c r="TAN41" s="222"/>
      <c r="TAO41" s="222"/>
      <c r="TAP41" s="222"/>
      <c r="TAQ41" s="222"/>
      <c r="TAR41" s="222"/>
      <c r="TAS41" s="222"/>
      <c r="TAT41" s="222"/>
      <c r="TAU41" s="222"/>
      <c r="TAV41" s="222"/>
      <c r="TAW41" s="222"/>
      <c r="TAX41" s="222"/>
      <c r="TAY41" s="222"/>
      <c r="TAZ41" s="222"/>
      <c r="TBA41" s="222"/>
      <c r="TBB41" s="222"/>
      <c r="TBC41" s="222"/>
      <c r="TBD41" s="222"/>
      <c r="TBE41" s="222"/>
      <c r="TBF41" s="222"/>
      <c r="TBG41" s="222"/>
      <c r="TBH41" s="222"/>
      <c r="TBI41" s="222"/>
      <c r="TBJ41" s="222"/>
      <c r="TBK41" s="222"/>
      <c r="TBL41" s="222"/>
      <c r="TBM41" s="222"/>
      <c r="TBN41" s="222"/>
      <c r="TBO41" s="222"/>
      <c r="TBP41" s="222"/>
      <c r="TBQ41" s="222"/>
      <c r="TBR41" s="222"/>
      <c r="TBS41" s="222"/>
      <c r="TBT41" s="222"/>
      <c r="TBU41" s="222"/>
      <c r="TBV41" s="222"/>
      <c r="TBW41" s="222"/>
      <c r="TBX41" s="222"/>
      <c r="TBY41" s="222"/>
      <c r="TBZ41" s="222"/>
      <c r="TCA41" s="222"/>
      <c r="TCB41" s="222"/>
      <c r="TCC41" s="222"/>
      <c r="TCD41" s="222"/>
      <c r="TCE41" s="222"/>
      <c r="TCF41" s="222"/>
      <c r="TCG41" s="222"/>
      <c r="TCH41" s="222"/>
      <c r="TCI41" s="222"/>
      <c r="TCJ41" s="222"/>
      <c r="TCK41" s="222"/>
      <c r="TCL41" s="222"/>
      <c r="TCM41" s="222"/>
      <c r="TCN41" s="222"/>
      <c r="TCO41" s="222"/>
      <c r="TCP41" s="222"/>
      <c r="TCQ41" s="222"/>
      <c r="TCR41" s="222"/>
      <c r="TCS41" s="222"/>
      <c r="TCT41" s="222"/>
      <c r="TCU41" s="222"/>
      <c r="TCV41" s="222"/>
      <c r="TCW41" s="222"/>
      <c r="TCX41" s="222"/>
      <c r="TCY41" s="222"/>
      <c r="TCZ41" s="222"/>
      <c r="TDA41" s="222"/>
      <c r="TDB41" s="222"/>
      <c r="TDC41" s="222"/>
      <c r="TDD41" s="222"/>
      <c r="TDE41" s="222"/>
      <c r="TDF41" s="222"/>
      <c r="TDG41" s="222"/>
      <c r="TDH41" s="222"/>
      <c r="TDI41" s="222"/>
      <c r="TDJ41" s="222"/>
      <c r="TDK41" s="222"/>
      <c r="TDL41" s="222"/>
      <c r="TDM41" s="222"/>
      <c r="TDN41" s="222"/>
      <c r="TDO41" s="222"/>
      <c r="TDP41" s="222"/>
      <c r="TDQ41" s="222"/>
      <c r="TDR41" s="222"/>
      <c r="TDS41" s="222"/>
      <c r="TDT41" s="222"/>
      <c r="TDU41" s="222"/>
      <c r="TDV41" s="222"/>
      <c r="TDW41" s="222"/>
      <c r="TDX41" s="222"/>
      <c r="TDY41" s="222"/>
      <c r="TDZ41" s="222"/>
      <c r="TEA41" s="222"/>
      <c r="TEB41" s="222"/>
      <c r="TEC41" s="222"/>
      <c r="TED41" s="222"/>
      <c r="TEE41" s="222"/>
      <c r="TEF41" s="222"/>
      <c r="TEG41" s="222"/>
      <c r="TEH41" s="222"/>
      <c r="TEI41" s="222"/>
      <c r="TEJ41" s="222"/>
      <c r="TEK41" s="222"/>
      <c r="TEL41" s="222"/>
      <c r="TEM41" s="222"/>
      <c r="TEN41" s="222"/>
      <c r="TEO41" s="222"/>
      <c r="TEP41" s="222"/>
      <c r="TEQ41" s="222"/>
      <c r="TER41" s="222"/>
      <c r="TES41" s="222"/>
      <c r="TET41" s="222"/>
      <c r="TEU41" s="222"/>
      <c r="TEV41" s="222"/>
      <c r="TEW41" s="222"/>
      <c r="TEX41" s="222"/>
      <c r="TEY41" s="222"/>
      <c r="TEZ41" s="222"/>
      <c r="TFA41" s="222"/>
      <c r="TFB41" s="222"/>
      <c r="TFC41" s="222"/>
      <c r="TFD41" s="222"/>
      <c r="TFE41" s="222"/>
      <c r="TFF41" s="222"/>
      <c r="TFG41" s="222"/>
      <c r="TFH41" s="222"/>
      <c r="TFI41" s="222"/>
      <c r="TFJ41" s="222"/>
      <c r="TFK41" s="222"/>
      <c r="TFL41" s="222"/>
      <c r="TFM41" s="222"/>
      <c r="TFN41" s="222"/>
      <c r="TFO41" s="222"/>
      <c r="TFP41" s="222"/>
      <c r="TFQ41" s="222"/>
      <c r="TFR41" s="222"/>
      <c r="TFS41" s="222"/>
      <c r="TFT41" s="222"/>
      <c r="TFU41" s="222"/>
      <c r="TFV41" s="222"/>
      <c r="TFW41" s="222"/>
      <c r="TFX41" s="222"/>
      <c r="TFY41" s="222"/>
      <c r="TFZ41" s="222"/>
      <c r="TGA41" s="222"/>
      <c r="TGB41" s="222"/>
      <c r="TGC41" s="222"/>
      <c r="TGD41" s="222"/>
      <c r="TGE41" s="222"/>
      <c r="TGF41" s="222"/>
      <c r="TGG41" s="222"/>
      <c r="TGH41" s="222"/>
      <c r="TGI41" s="222"/>
      <c r="TGJ41" s="222"/>
      <c r="TGK41" s="222"/>
      <c r="TGL41" s="222"/>
      <c r="TGM41" s="222"/>
      <c r="TGN41" s="222"/>
      <c r="TGO41" s="222"/>
      <c r="TGP41" s="222"/>
      <c r="TGQ41" s="222"/>
      <c r="TGR41" s="222"/>
      <c r="TGS41" s="222"/>
      <c r="TGT41" s="222"/>
      <c r="TGU41" s="222"/>
      <c r="TGV41" s="222"/>
      <c r="TGW41" s="222"/>
      <c r="TGX41" s="222"/>
      <c r="TGY41" s="222"/>
      <c r="TGZ41" s="222"/>
      <c r="THA41" s="222"/>
      <c r="THB41" s="222"/>
      <c r="THC41" s="222"/>
      <c r="THD41" s="222"/>
      <c r="THE41" s="222"/>
      <c r="THF41" s="222"/>
      <c r="THG41" s="222"/>
      <c r="THH41" s="222"/>
      <c r="THI41" s="222"/>
      <c r="THJ41" s="222"/>
      <c r="THK41" s="222"/>
      <c r="THL41" s="222"/>
      <c r="THM41" s="222"/>
      <c r="THN41" s="222"/>
      <c r="THO41" s="222"/>
      <c r="THP41" s="222"/>
      <c r="THQ41" s="222"/>
      <c r="THR41" s="222"/>
      <c r="THS41" s="222"/>
      <c r="THT41" s="222"/>
      <c r="THU41" s="222"/>
      <c r="THV41" s="222"/>
      <c r="THW41" s="222"/>
      <c r="THX41" s="222"/>
      <c r="THY41" s="222"/>
      <c r="THZ41" s="222"/>
      <c r="TIA41" s="222"/>
      <c r="TIB41" s="222"/>
      <c r="TIC41" s="222"/>
      <c r="TID41" s="222"/>
      <c r="TIE41" s="222"/>
      <c r="TIF41" s="222"/>
      <c r="TIG41" s="222"/>
      <c r="TIH41" s="222"/>
      <c r="TII41" s="222"/>
      <c r="TIJ41" s="222"/>
      <c r="TIK41" s="222"/>
      <c r="TIL41" s="222"/>
      <c r="TIM41" s="222"/>
      <c r="TIN41" s="222"/>
      <c r="TIO41" s="222"/>
      <c r="TIP41" s="222"/>
      <c r="TIQ41" s="222"/>
      <c r="TIR41" s="222"/>
      <c r="TIS41" s="222"/>
      <c r="TIT41" s="222"/>
      <c r="TIU41" s="222"/>
      <c r="TIV41" s="222"/>
      <c r="TIW41" s="222"/>
      <c r="TIX41" s="222"/>
      <c r="TIY41" s="222"/>
      <c r="TIZ41" s="222"/>
      <c r="TJA41" s="222"/>
      <c r="TJB41" s="222"/>
      <c r="TJC41" s="222"/>
      <c r="TJD41" s="222"/>
      <c r="TJE41" s="222"/>
      <c r="TJF41" s="222"/>
      <c r="TJG41" s="222"/>
      <c r="TJH41" s="222"/>
      <c r="TJI41" s="222"/>
      <c r="TJJ41" s="222"/>
      <c r="TJK41" s="222"/>
      <c r="TJL41" s="222"/>
      <c r="TJM41" s="222"/>
      <c r="TJN41" s="222"/>
      <c r="TJO41" s="222"/>
      <c r="TJP41" s="222"/>
      <c r="TJQ41" s="222"/>
      <c r="TJR41" s="222"/>
      <c r="TJS41" s="222"/>
      <c r="TJT41" s="222"/>
      <c r="TJU41" s="222"/>
      <c r="TJV41" s="222"/>
      <c r="TJW41" s="222"/>
      <c r="TJX41" s="222"/>
      <c r="TJY41" s="222"/>
      <c r="TJZ41" s="222"/>
      <c r="TKA41" s="222"/>
      <c r="TKB41" s="222"/>
      <c r="TKC41" s="222"/>
      <c r="TKD41" s="222"/>
      <c r="TKE41" s="222"/>
      <c r="TKF41" s="222"/>
      <c r="TKG41" s="222"/>
      <c r="TKH41" s="222"/>
      <c r="TKI41" s="222"/>
      <c r="TKJ41" s="222"/>
      <c r="TKK41" s="222"/>
      <c r="TKL41" s="222"/>
      <c r="TKM41" s="222"/>
      <c r="TKN41" s="222"/>
      <c r="TKO41" s="222"/>
      <c r="TKP41" s="222"/>
      <c r="TKQ41" s="222"/>
      <c r="TKR41" s="222"/>
      <c r="TKS41" s="222"/>
      <c r="TKT41" s="222"/>
      <c r="TKU41" s="222"/>
      <c r="TKV41" s="222"/>
      <c r="TKW41" s="222"/>
      <c r="TKX41" s="222"/>
      <c r="TKY41" s="222"/>
      <c r="TKZ41" s="222"/>
      <c r="TLA41" s="222"/>
      <c r="TLB41" s="222"/>
      <c r="TLC41" s="222"/>
      <c r="TLD41" s="222"/>
      <c r="TLE41" s="222"/>
      <c r="TLF41" s="222"/>
      <c r="TLG41" s="222"/>
      <c r="TLH41" s="222"/>
      <c r="TLI41" s="222"/>
      <c r="TLJ41" s="222"/>
      <c r="TLK41" s="222"/>
      <c r="TLL41" s="222"/>
      <c r="TLM41" s="222"/>
      <c r="TLN41" s="222"/>
      <c r="TLO41" s="222"/>
      <c r="TLP41" s="222"/>
      <c r="TLQ41" s="222"/>
      <c r="TLR41" s="222"/>
      <c r="TLS41" s="222"/>
      <c r="TLT41" s="222"/>
      <c r="TLU41" s="222"/>
      <c r="TLV41" s="222"/>
      <c r="TLW41" s="222"/>
      <c r="TLX41" s="222"/>
      <c r="TLY41" s="222"/>
      <c r="TLZ41" s="222"/>
      <c r="TMA41" s="222"/>
      <c r="TMB41" s="222"/>
      <c r="TMC41" s="222"/>
      <c r="TMD41" s="222"/>
      <c r="TME41" s="222"/>
      <c r="TMF41" s="222"/>
      <c r="TMG41" s="222"/>
      <c r="TMH41" s="222"/>
      <c r="TMI41" s="222"/>
      <c r="TMJ41" s="222"/>
      <c r="TMK41" s="222"/>
      <c r="TML41" s="222"/>
      <c r="TMM41" s="222"/>
      <c r="TMN41" s="222"/>
      <c r="TMO41" s="222"/>
      <c r="TMP41" s="222"/>
      <c r="TMQ41" s="222"/>
      <c r="TMR41" s="222"/>
      <c r="TMS41" s="222"/>
      <c r="TMT41" s="222"/>
      <c r="TMU41" s="222"/>
      <c r="TMV41" s="222"/>
      <c r="TMW41" s="222"/>
      <c r="TMX41" s="222"/>
      <c r="TMY41" s="222"/>
      <c r="TMZ41" s="222"/>
      <c r="TNA41" s="222"/>
      <c r="TNB41" s="222"/>
      <c r="TNC41" s="222"/>
      <c r="TND41" s="222"/>
      <c r="TNE41" s="222"/>
      <c r="TNF41" s="222"/>
      <c r="TNG41" s="222"/>
      <c r="TNH41" s="222"/>
      <c r="TNI41" s="222"/>
      <c r="TNJ41" s="222"/>
      <c r="TNK41" s="222"/>
      <c r="TNL41" s="222"/>
      <c r="TNM41" s="222"/>
      <c r="TNN41" s="222"/>
      <c r="TNO41" s="222"/>
      <c r="TNP41" s="222"/>
      <c r="TNQ41" s="222"/>
      <c r="TNR41" s="222"/>
      <c r="TNS41" s="222"/>
      <c r="TNT41" s="222"/>
      <c r="TNU41" s="222"/>
      <c r="TNV41" s="222"/>
      <c r="TNW41" s="222"/>
      <c r="TNX41" s="222"/>
      <c r="TNY41" s="222"/>
      <c r="TNZ41" s="222"/>
      <c r="TOA41" s="222"/>
      <c r="TOB41" s="222"/>
      <c r="TOC41" s="222"/>
      <c r="TOD41" s="222"/>
      <c r="TOE41" s="222"/>
      <c r="TOF41" s="222"/>
      <c r="TOG41" s="222"/>
      <c r="TOH41" s="222"/>
      <c r="TOI41" s="222"/>
      <c r="TOJ41" s="222"/>
      <c r="TOK41" s="222"/>
      <c r="TOL41" s="222"/>
      <c r="TOM41" s="222"/>
      <c r="TON41" s="222"/>
      <c r="TOO41" s="222"/>
      <c r="TOP41" s="222"/>
      <c r="TOQ41" s="222"/>
      <c r="TOR41" s="222"/>
      <c r="TOS41" s="222"/>
      <c r="TOT41" s="222"/>
      <c r="TOU41" s="222"/>
      <c r="TOV41" s="222"/>
      <c r="TOW41" s="222"/>
      <c r="TOX41" s="222"/>
      <c r="TOY41" s="222"/>
      <c r="TOZ41" s="222"/>
      <c r="TPA41" s="222"/>
      <c r="TPB41" s="222"/>
      <c r="TPC41" s="222"/>
      <c r="TPD41" s="222"/>
      <c r="TPE41" s="222"/>
      <c r="TPF41" s="222"/>
      <c r="TPG41" s="222"/>
      <c r="TPH41" s="222"/>
      <c r="TPI41" s="222"/>
      <c r="TPJ41" s="222"/>
      <c r="TPK41" s="222"/>
      <c r="TPL41" s="222"/>
      <c r="TPM41" s="222"/>
      <c r="TPN41" s="222"/>
      <c r="TPO41" s="222"/>
      <c r="TPP41" s="222"/>
      <c r="TPQ41" s="222"/>
      <c r="TPR41" s="222"/>
      <c r="TPS41" s="222"/>
      <c r="TPT41" s="222"/>
      <c r="TPU41" s="222"/>
      <c r="TPV41" s="222"/>
      <c r="TPW41" s="222"/>
      <c r="TPX41" s="222"/>
      <c r="TPY41" s="222"/>
      <c r="TPZ41" s="222"/>
      <c r="TQA41" s="222"/>
      <c r="TQB41" s="222"/>
      <c r="TQC41" s="222"/>
      <c r="TQD41" s="222"/>
      <c r="TQE41" s="222"/>
      <c r="TQF41" s="222"/>
      <c r="TQG41" s="222"/>
      <c r="TQH41" s="222"/>
      <c r="TQI41" s="222"/>
      <c r="TQJ41" s="222"/>
      <c r="TQK41" s="222"/>
      <c r="TQL41" s="222"/>
      <c r="TQM41" s="222"/>
      <c r="TQN41" s="222"/>
      <c r="TQO41" s="222"/>
      <c r="TQP41" s="222"/>
      <c r="TQQ41" s="222"/>
      <c r="TQR41" s="222"/>
      <c r="TQS41" s="222"/>
      <c r="TQT41" s="222"/>
      <c r="TQU41" s="222"/>
      <c r="TQV41" s="222"/>
      <c r="TQW41" s="222"/>
      <c r="TQX41" s="222"/>
      <c r="TQY41" s="222"/>
      <c r="TQZ41" s="222"/>
      <c r="TRA41" s="222"/>
      <c r="TRB41" s="222"/>
      <c r="TRC41" s="222"/>
      <c r="TRD41" s="222"/>
      <c r="TRE41" s="222"/>
      <c r="TRF41" s="222"/>
      <c r="TRG41" s="222"/>
      <c r="TRH41" s="222"/>
      <c r="TRI41" s="222"/>
      <c r="TRJ41" s="222"/>
      <c r="TRK41" s="222"/>
      <c r="TRL41" s="222"/>
      <c r="TRM41" s="222"/>
      <c r="TRN41" s="222"/>
      <c r="TRO41" s="222"/>
      <c r="TRP41" s="222"/>
      <c r="TRQ41" s="222"/>
      <c r="TRR41" s="222"/>
      <c r="TRS41" s="222"/>
      <c r="TRT41" s="222"/>
      <c r="TRU41" s="222"/>
      <c r="TRV41" s="222"/>
      <c r="TRW41" s="222"/>
      <c r="TRX41" s="222"/>
      <c r="TRY41" s="222"/>
      <c r="TRZ41" s="222"/>
      <c r="TSA41" s="222"/>
      <c r="TSB41" s="222"/>
      <c r="TSC41" s="222"/>
      <c r="TSD41" s="222"/>
      <c r="TSE41" s="222"/>
      <c r="TSF41" s="222"/>
      <c r="TSG41" s="222"/>
      <c r="TSH41" s="222"/>
      <c r="TSI41" s="222"/>
      <c r="TSJ41" s="222"/>
      <c r="TSK41" s="222"/>
      <c r="TSL41" s="222"/>
      <c r="TSM41" s="222"/>
      <c r="TSN41" s="222"/>
      <c r="TSO41" s="222"/>
      <c r="TSP41" s="222"/>
      <c r="TSQ41" s="222"/>
      <c r="TSR41" s="222"/>
      <c r="TSS41" s="222"/>
      <c r="TST41" s="222"/>
      <c r="TSU41" s="222"/>
      <c r="TSV41" s="222"/>
      <c r="TSW41" s="222"/>
      <c r="TSX41" s="222"/>
      <c r="TSY41" s="222"/>
      <c r="TSZ41" s="222"/>
      <c r="TTA41" s="222"/>
      <c r="TTB41" s="222"/>
      <c r="TTC41" s="222"/>
      <c r="TTD41" s="222"/>
      <c r="TTE41" s="222"/>
      <c r="TTF41" s="222"/>
      <c r="TTG41" s="222"/>
      <c r="TTH41" s="222"/>
      <c r="TTI41" s="222"/>
      <c r="TTJ41" s="222"/>
      <c r="TTK41" s="222"/>
      <c r="TTL41" s="222"/>
      <c r="TTM41" s="222"/>
      <c r="TTN41" s="222"/>
      <c r="TTO41" s="222"/>
      <c r="TTP41" s="222"/>
      <c r="TTQ41" s="222"/>
      <c r="TTR41" s="222"/>
      <c r="TTS41" s="222"/>
      <c r="TTT41" s="222"/>
      <c r="TTU41" s="222"/>
      <c r="TTV41" s="222"/>
      <c r="TTW41" s="222"/>
      <c r="TTX41" s="222"/>
      <c r="TTY41" s="222"/>
      <c r="TTZ41" s="222"/>
      <c r="TUA41" s="222"/>
      <c r="TUB41" s="222"/>
      <c r="TUC41" s="222"/>
      <c r="TUD41" s="222"/>
      <c r="TUE41" s="222"/>
      <c r="TUF41" s="222"/>
      <c r="TUG41" s="222"/>
      <c r="TUH41" s="222"/>
      <c r="TUI41" s="222"/>
      <c r="TUJ41" s="222"/>
      <c r="TUK41" s="222"/>
      <c r="TUL41" s="222"/>
      <c r="TUM41" s="222"/>
      <c r="TUN41" s="222"/>
      <c r="TUO41" s="222"/>
      <c r="TUP41" s="222"/>
      <c r="TUQ41" s="222"/>
      <c r="TUR41" s="222"/>
      <c r="TUS41" s="222"/>
      <c r="TUT41" s="222"/>
      <c r="TUU41" s="222"/>
      <c r="TUV41" s="222"/>
      <c r="TUW41" s="222"/>
      <c r="TUX41" s="222"/>
      <c r="TUY41" s="222"/>
      <c r="TUZ41" s="222"/>
      <c r="TVA41" s="222"/>
      <c r="TVB41" s="222"/>
      <c r="TVC41" s="222"/>
      <c r="TVD41" s="222"/>
      <c r="TVE41" s="222"/>
      <c r="TVF41" s="222"/>
      <c r="TVG41" s="222"/>
      <c r="TVH41" s="222"/>
      <c r="TVI41" s="222"/>
      <c r="TVJ41" s="222"/>
      <c r="TVK41" s="222"/>
      <c r="TVL41" s="222"/>
      <c r="TVM41" s="222"/>
      <c r="TVN41" s="222"/>
      <c r="TVO41" s="222"/>
      <c r="TVP41" s="222"/>
      <c r="TVQ41" s="222"/>
      <c r="TVR41" s="222"/>
      <c r="TVS41" s="222"/>
      <c r="TVT41" s="222"/>
      <c r="TVU41" s="222"/>
      <c r="TVV41" s="222"/>
      <c r="TVW41" s="222"/>
      <c r="TVX41" s="222"/>
      <c r="TVY41" s="222"/>
      <c r="TVZ41" s="222"/>
      <c r="TWA41" s="222"/>
      <c r="TWB41" s="222"/>
      <c r="TWC41" s="222"/>
      <c r="TWD41" s="222"/>
      <c r="TWE41" s="222"/>
      <c r="TWF41" s="222"/>
      <c r="TWG41" s="222"/>
      <c r="TWH41" s="222"/>
      <c r="TWI41" s="222"/>
      <c r="TWJ41" s="222"/>
      <c r="TWK41" s="222"/>
      <c r="TWL41" s="222"/>
      <c r="TWM41" s="222"/>
      <c r="TWN41" s="222"/>
      <c r="TWO41" s="222"/>
      <c r="TWP41" s="222"/>
      <c r="TWQ41" s="222"/>
      <c r="TWR41" s="222"/>
      <c r="TWS41" s="222"/>
      <c r="TWT41" s="222"/>
      <c r="TWU41" s="222"/>
      <c r="TWV41" s="222"/>
      <c r="TWW41" s="222"/>
      <c r="TWX41" s="222"/>
      <c r="TWY41" s="222"/>
      <c r="TWZ41" s="222"/>
      <c r="TXA41" s="222"/>
      <c r="TXB41" s="222"/>
      <c r="TXC41" s="222"/>
      <c r="TXD41" s="222"/>
      <c r="TXE41" s="222"/>
      <c r="TXF41" s="222"/>
      <c r="TXG41" s="222"/>
      <c r="TXH41" s="222"/>
      <c r="TXI41" s="222"/>
      <c r="TXJ41" s="222"/>
      <c r="TXK41" s="222"/>
      <c r="TXL41" s="222"/>
      <c r="TXM41" s="222"/>
      <c r="TXN41" s="222"/>
      <c r="TXO41" s="222"/>
      <c r="TXP41" s="222"/>
      <c r="TXQ41" s="222"/>
      <c r="TXR41" s="222"/>
      <c r="TXS41" s="222"/>
      <c r="TXT41" s="222"/>
      <c r="TXU41" s="222"/>
      <c r="TXV41" s="222"/>
      <c r="TXW41" s="222"/>
      <c r="TXX41" s="222"/>
      <c r="TXY41" s="222"/>
      <c r="TXZ41" s="222"/>
      <c r="TYA41" s="222"/>
      <c r="TYB41" s="222"/>
      <c r="TYC41" s="222"/>
      <c r="TYD41" s="222"/>
      <c r="TYE41" s="222"/>
      <c r="TYF41" s="222"/>
      <c r="TYG41" s="222"/>
      <c r="TYH41" s="222"/>
      <c r="TYI41" s="222"/>
      <c r="TYJ41" s="222"/>
      <c r="TYK41" s="222"/>
      <c r="TYL41" s="222"/>
      <c r="TYM41" s="222"/>
      <c r="TYN41" s="222"/>
      <c r="TYO41" s="222"/>
      <c r="TYP41" s="222"/>
      <c r="TYQ41" s="222"/>
      <c r="TYR41" s="222"/>
      <c r="TYS41" s="222"/>
      <c r="TYT41" s="222"/>
      <c r="TYU41" s="222"/>
      <c r="TYV41" s="222"/>
      <c r="TYW41" s="222"/>
      <c r="TYX41" s="222"/>
      <c r="TYY41" s="222"/>
      <c r="TYZ41" s="222"/>
      <c r="TZA41" s="222"/>
      <c r="TZB41" s="222"/>
      <c r="TZC41" s="222"/>
      <c r="TZD41" s="222"/>
      <c r="TZE41" s="222"/>
      <c r="TZF41" s="222"/>
      <c r="TZG41" s="222"/>
      <c r="TZH41" s="222"/>
      <c r="TZI41" s="222"/>
      <c r="TZJ41" s="222"/>
      <c r="TZK41" s="222"/>
      <c r="TZL41" s="222"/>
      <c r="TZM41" s="222"/>
      <c r="TZN41" s="222"/>
      <c r="TZO41" s="222"/>
      <c r="TZP41" s="222"/>
      <c r="TZQ41" s="222"/>
      <c r="TZR41" s="222"/>
      <c r="TZS41" s="222"/>
      <c r="TZT41" s="222"/>
      <c r="TZU41" s="222"/>
      <c r="TZV41" s="222"/>
      <c r="TZW41" s="222"/>
      <c r="TZX41" s="222"/>
      <c r="TZY41" s="222"/>
      <c r="TZZ41" s="222"/>
      <c r="UAA41" s="222"/>
      <c r="UAB41" s="222"/>
      <c r="UAC41" s="222"/>
      <c r="UAD41" s="222"/>
      <c r="UAE41" s="222"/>
      <c r="UAF41" s="222"/>
      <c r="UAG41" s="222"/>
      <c r="UAH41" s="222"/>
      <c r="UAI41" s="222"/>
      <c r="UAJ41" s="222"/>
      <c r="UAK41" s="222"/>
      <c r="UAL41" s="222"/>
      <c r="UAM41" s="222"/>
      <c r="UAN41" s="222"/>
      <c r="UAO41" s="222"/>
      <c r="UAP41" s="222"/>
      <c r="UAQ41" s="222"/>
      <c r="UAR41" s="222"/>
      <c r="UAS41" s="222"/>
      <c r="UAT41" s="222"/>
      <c r="UAU41" s="222"/>
      <c r="UAV41" s="222"/>
      <c r="UAW41" s="222"/>
      <c r="UAX41" s="222"/>
      <c r="UAY41" s="222"/>
      <c r="UAZ41" s="222"/>
      <c r="UBA41" s="222"/>
      <c r="UBB41" s="222"/>
      <c r="UBC41" s="222"/>
      <c r="UBD41" s="222"/>
      <c r="UBE41" s="222"/>
      <c r="UBF41" s="222"/>
      <c r="UBG41" s="222"/>
      <c r="UBH41" s="222"/>
      <c r="UBI41" s="222"/>
      <c r="UBJ41" s="222"/>
      <c r="UBK41" s="222"/>
      <c r="UBL41" s="222"/>
      <c r="UBM41" s="222"/>
      <c r="UBN41" s="222"/>
      <c r="UBO41" s="222"/>
      <c r="UBP41" s="222"/>
      <c r="UBQ41" s="222"/>
      <c r="UBR41" s="222"/>
      <c r="UBS41" s="222"/>
      <c r="UBT41" s="222"/>
      <c r="UBU41" s="222"/>
      <c r="UBV41" s="222"/>
      <c r="UBW41" s="222"/>
      <c r="UBX41" s="222"/>
      <c r="UBY41" s="222"/>
      <c r="UBZ41" s="222"/>
      <c r="UCA41" s="222"/>
      <c r="UCB41" s="222"/>
      <c r="UCC41" s="222"/>
      <c r="UCD41" s="222"/>
      <c r="UCE41" s="222"/>
      <c r="UCF41" s="222"/>
      <c r="UCG41" s="222"/>
      <c r="UCH41" s="222"/>
      <c r="UCI41" s="222"/>
      <c r="UCJ41" s="222"/>
      <c r="UCK41" s="222"/>
      <c r="UCL41" s="222"/>
      <c r="UCM41" s="222"/>
      <c r="UCN41" s="222"/>
      <c r="UCO41" s="222"/>
      <c r="UCP41" s="222"/>
      <c r="UCQ41" s="222"/>
      <c r="UCR41" s="222"/>
      <c r="UCS41" s="222"/>
      <c r="UCT41" s="222"/>
      <c r="UCU41" s="222"/>
      <c r="UCV41" s="222"/>
      <c r="UCW41" s="222"/>
      <c r="UCX41" s="222"/>
      <c r="UCY41" s="222"/>
      <c r="UCZ41" s="222"/>
      <c r="UDA41" s="222"/>
      <c r="UDB41" s="222"/>
      <c r="UDC41" s="222"/>
      <c r="UDD41" s="222"/>
      <c r="UDE41" s="222"/>
      <c r="UDF41" s="222"/>
      <c r="UDG41" s="222"/>
      <c r="UDH41" s="222"/>
      <c r="UDI41" s="222"/>
      <c r="UDJ41" s="222"/>
      <c r="UDK41" s="222"/>
      <c r="UDL41" s="222"/>
      <c r="UDM41" s="222"/>
      <c r="UDN41" s="222"/>
      <c r="UDO41" s="222"/>
      <c r="UDP41" s="222"/>
      <c r="UDQ41" s="222"/>
      <c r="UDR41" s="222"/>
      <c r="UDS41" s="222"/>
      <c r="UDT41" s="222"/>
      <c r="UDU41" s="222"/>
      <c r="UDV41" s="222"/>
      <c r="UDW41" s="222"/>
      <c r="UDX41" s="222"/>
      <c r="UDY41" s="222"/>
      <c r="UDZ41" s="222"/>
      <c r="UEA41" s="222"/>
      <c r="UEB41" s="222"/>
      <c r="UEC41" s="222"/>
      <c r="UED41" s="222"/>
      <c r="UEE41" s="222"/>
      <c r="UEF41" s="222"/>
      <c r="UEG41" s="222"/>
      <c r="UEH41" s="222"/>
      <c r="UEI41" s="222"/>
      <c r="UEJ41" s="222"/>
      <c r="UEK41" s="222"/>
      <c r="UEL41" s="222"/>
      <c r="UEM41" s="222"/>
      <c r="UEN41" s="222"/>
      <c r="UEO41" s="222"/>
      <c r="UEP41" s="222"/>
      <c r="UEQ41" s="222"/>
      <c r="UER41" s="222"/>
      <c r="UES41" s="222"/>
      <c r="UET41" s="222"/>
      <c r="UEU41" s="222"/>
      <c r="UEV41" s="222"/>
      <c r="UEW41" s="222"/>
      <c r="UEX41" s="222"/>
      <c r="UEY41" s="222"/>
      <c r="UEZ41" s="222"/>
      <c r="UFA41" s="222"/>
      <c r="UFB41" s="222"/>
      <c r="UFC41" s="222"/>
      <c r="UFD41" s="222"/>
      <c r="UFE41" s="222"/>
      <c r="UFF41" s="222"/>
      <c r="UFG41" s="222"/>
      <c r="UFH41" s="222"/>
      <c r="UFI41" s="222"/>
      <c r="UFJ41" s="222"/>
      <c r="UFK41" s="222"/>
      <c r="UFL41" s="222"/>
      <c r="UFM41" s="222"/>
      <c r="UFN41" s="222"/>
      <c r="UFO41" s="222"/>
      <c r="UFP41" s="222"/>
      <c r="UFQ41" s="222"/>
      <c r="UFR41" s="222"/>
      <c r="UFS41" s="222"/>
      <c r="UFT41" s="222"/>
      <c r="UFU41" s="222"/>
      <c r="UFV41" s="222"/>
      <c r="UFW41" s="222"/>
      <c r="UFX41" s="222"/>
      <c r="UFY41" s="222"/>
      <c r="UFZ41" s="222"/>
      <c r="UGA41" s="222"/>
      <c r="UGB41" s="222"/>
      <c r="UGC41" s="222"/>
      <c r="UGD41" s="222"/>
      <c r="UGE41" s="222"/>
      <c r="UGF41" s="222"/>
      <c r="UGG41" s="222"/>
      <c r="UGH41" s="222"/>
      <c r="UGI41" s="222"/>
      <c r="UGJ41" s="222"/>
      <c r="UGK41" s="222"/>
      <c r="UGL41" s="222"/>
      <c r="UGM41" s="222"/>
      <c r="UGN41" s="222"/>
      <c r="UGO41" s="222"/>
      <c r="UGP41" s="222"/>
      <c r="UGQ41" s="222"/>
      <c r="UGR41" s="222"/>
      <c r="UGS41" s="222"/>
      <c r="UGT41" s="222"/>
      <c r="UGU41" s="222"/>
      <c r="UGV41" s="222"/>
      <c r="UGW41" s="222"/>
      <c r="UGX41" s="222"/>
      <c r="UGY41" s="222"/>
      <c r="UGZ41" s="222"/>
      <c r="UHA41" s="222"/>
      <c r="UHB41" s="222"/>
      <c r="UHC41" s="222"/>
      <c r="UHD41" s="222"/>
      <c r="UHE41" s="222"/>
      <c r="UHF41" s="222"/>
      <c r="UHG41" s="222"/>
      <c r="UHH41" s="222"/>
      <c r="UHI41" s="222"/>
      <c r="UHJ41" s="222"/>
      <c r="UHK41" s="222"/>
      <c r="UHL41" s="222"/>
      <c r="UHM41" s="222"/>
      <c r="UHN41" s="222"/>
      <c r="UHO41" s="222"/>
      <c r="UHP41" s="222"/>
      <c r="UHQ41" s="222"/>
      <c r="UHR41" s="222"/>
      <c r="UHS41" s="222"/>
      <c r="UHT41" s="222"/>
      <c r="UHU41" s="222"/>
      <c r="UHV41" s="222"/>
      <c r="UHW41" s="222"/>
      <c r="UHX41" s="222"/>
      <c r="UHY41" s="222"/>
      <c r="UHZ41" s="222"/>
      <c r="UIA41" s="222"/>
      <c r="UIB41" s="222"/>
      <c r="UIC41" s="222"/>
      <c r="UID41" s="222"/>
      <c r="UIE41" s="222"/>
      <c r="UIF41" s="222"/>
      <c r="UIG41" s="222"/>
      <c r="UIH41" s="222"/>
      <c r="UII41" s="222"/>
      <c r="UIJ41" s="222"/>
      <c r="UIK41" s="222"/>
      <c r="UIL41" s="222"/>
      <c r="UIM41" s="222"/>
      <c r="UIN41" s="222"/>
      <c r="UIO41" s="222"/>
      <c r="UIP41" s="222"/>
      <c r="UIQ41" s="222"/>
      <c r="UIR41" s="222"/>
      <c r="UIS41" s="222"/>
      <c r="UIT41" s="222"/>
      <c r="UIU41" s="222"/>
      <c r="UIV41" s="222"/>
      <c r="UIW41" s="222"/>
      <c r="UIX41" s="222"/>
      <c r="UIY41" s="222"/>
      <c r="UIZ41" s="222"/>
      <c r="UJA41" s="222"/>
      <c r="UJB41" s="222"/>
      <c r="UJC41" s="222"/>
      <c r="UJD41" s="222"/>
      <c r="UJE41" s="222"/>
      <c r="UJF41" s="222"/>
      <c r="UJG41" s="222"/>
      <c r="UJH41" s="222"/>
      <c r="UJI41" s="222"/>
      <c r="UJJ41" s="222"/>
      <c r="UJK41" s="222"/>
      <c r="UJL41" s="222"/>
      <c r="UJM41" s="222"/>
      <c r="UJN41" s="222"/>
      <c r="UJO41" s="222"/>
      <c r="UJP41" s="222"/>
      <c r="UJQ41" s="222"/>
      <c r="UJR41" s="222"/>
      <c r="UJS41" s="222"/>
      <c r="UJT41" s="222"/>
      <c r="UJU41" s="222"/>
      <c r="UJV41" s="222"/>
      <c r="UJW41" s="222"/>
      <c r="UJX41" s="222"/>
      <c r="UJY41" s="222"/>
      <c r="UJZ41" s="222"/>
      <c r="UKA41" s="222"/>
      <c r="UKB41" s="222"/>
      <c r="UKC41" s="222"/>
      <c r="UKD41" s="222"/>
      <c r="UKE41" s="222"/>
      <c r="UKF41" s="222"/>
      <c r="UKG41" s="222"/>
      <c r="UKH41" s="222"/>
      <c r="UKI41" s="222"/>
      <c r="UKJ41" s="222"/>
      <c r="UKK41" s="222"/>
      <c r="UKL41" s="222"/>
      <c r="UKM41" s="222"/>
      <c r="UKN41" s="222"/>
      <c r="UKO41" s="222"/>
      <c r="UKP41" s="222"/>
      <c r="UKQ41" s="222"/>
      <c r="UKR41" s="222"/>
      <c r="UKS41" s="222"/>
      <c r="UKT41" s="222"/>
      <c r="UKU41" s="222"/>
      <c r="UKV41" s="222"/>
      <c r="UKW41" s="222"/>
      <c r="UKX41" s="222"/>
      <c r="UKY41" s="222"/>
      <c r="UKZ41" s="222"/>
      <c r="ULA41" s="222"/>
      <c r="ULB41" s="222"/>
      <c r="ULC41" s="222"/>
      <c r="ULD41" s="222"/>
      <c r="ULE41" s="222"/>
      <c r="ULF41" s="222"/>
      <c r="ULG41" s="222"/>
      <c r="ULH41" s="222"/>
      <c r="ULI41" s="222"/>
      <c r="ULJ41" s="222"/>
      <c r="ULK41" s="222"/>
      <c r="ULL41" s="222"/>
      <c r="ULM41" s="222"/>
      <c r="ULN41" s="222"/>
      <c r="ULO41" s="222"/>
      <c r="ULP41" s="222"/>
      <c r="ULQ41" s="222"/>
      <c r="ULR41" s="222"/>
      <c r="ULS41" s="222"/>
      <c r="ULT41" s="222"/>
      <c r="ULU41" s="222"/>
      <c r="ULV41" s="222"/>
      <c r="ULW41" s="222"/>
      <c r="ULX41" s="222"/>
      <c r="ULY41" s="222"/>
      <c r="ULZ41" s="222"/>
      <c r="UMA41" s="222"/>
      <c r="UMB41" s="222"/>
      <c r="UMC41" s="222"/>
      <c r="UMD41" s="222"/>
      <c r="UME41" s="222"/>
      <c r="UMF41" s="222"/>
      <c r="UMG41" s="222"/>
      <c r="UMH41" s="222"/>
      <c r="UMI41" s="222"/>
      <c r="UMJ41" s="222"/>
      <c r="UMK41" s="222"/>
      <c r="UML41" s="222"/>
      <c r="UMM41" s="222"/>
      <c r="UMN41" s="222"/>
      <c r="UMO41" s="222"/>
      <c r="UMP41" s="222"/>
      <c r="UMQ41" s="222"/>
      <c r="UMR41" s="222"/>
      <c r="UMS41" s="222"/>
      <c r="UMT41" s="222"/>
      <c r="UMU41" s="222"/>
      <c r="UMV41" s="222"/>
      <c r="UMW41" s="222"/>
      <c r="UMX41" s="222"/>
      <c r="UMY41" s="222"/>
      <c r="UMZ41" s="222"/>
      <c r="UNA41" s="222"/>
      <c r="UNB41" s="222"/>
      <c r="UNC41" s="222"/>
      <c r="UND41" s="222"/>
      <c r="UNE41" s="222"/>
      <c r="UNF41" s="222"/>
      <c r="UNG41" s="222"/>
      <c r="UNH41" s="222"/>
      <c r="UNI41" s="222"/>
      <c r="UNJ41" s="222"/>
      <c r="UNK41" s="222"/>
      <c r="UNL41" s="222"/>
      <c r="UNM41" s="222"/>
      <c r="UNN41" s="222"/>
      <c r="UNO41" s="222"/>
      <c r="UNP41" s="222"/>
      <c r="UNQ41" s="222"/>
      <c r="UNR41" s="222"/>
      <c r="UNS41" s="222"/>
      <c r="UNT41" s="222"/>
      <c r="UNU41" s="222"/>
      <c r="UNV41" s="222"/>
      <c r="UNW41" s="222"/>
      <c r="UNX41" s="222"/>
      <c r="UNY41" s="222"/>
      <c r="UNZ41" s="222"/>
      <c r="UOA41" s="222"/>
      <c r="UOB41" s="222"/>
      <c r="UOC41" s="222"/>
      <c r="UOD41" s="222"/>
      <c r="UOE41" s="222"/>
      <c r="UOF41" s="222"/>
      <c r="UOG41" s="222"/>
      <c r="UOH41" s="222"/>
      <c r="UOI41" s="222"/>
      <c r="UOJ41" s="222"/>
      <c r="UOK41" s="222"/>
      <c r="UOL41" s="222"/>
      <c r="UOM41" s="222"/>
      <c r="UON41" s="222"/>
      <c r="UOO41" s="222"/>
      <c r="UOP41" s="222"/>
      <c r="UOQ41" s="222"/>
      <c r="UOR41" s="222"/>
      <c r="UOS41" s="222"/>
      <c r="UOT41" s="222"/>
      <c r="UOU41" s="222"/>
      <c r="UOV41" s="222"/>
      <c r="UOW41" s="222"/>
      <c r="UOX41" s="222"/>
      <c r="UOY41" s="222"/>
      <c r="UOZ41" s="222"/>
      <c r="UPA41" s="222"/>
      <c r="UPB41" s="222"/>
      <c r="UPC41" s="222"/>
      <c r="UPD41" s="222"/>
      <c r="UPE41" s="222"/>
      <c r="UPF41" s="222"/>
      <c r="UPG41" s="222"/>
      <c r="UPH41" s="222"/>
      <c r="UPI41" s="222"/>
      <c r="UPJ41" s="222"/>
      <c r="UPK41" s="222"/>
      <c r="UPL41" s="222"/>
      <c r="UPM41" s="222"/>
      <c r="UPN41" s="222"/>
      <c r="UPO41" s="222"/>
      <c r="UPP41" s="222"/>
      <c r="UPQ41" s="222"/>
      <c r="UPR41" s="222"/>
      <c r="UPS41" s="222"/>
      <c r="UPT41" s="222"/>
      <c r="UPU41" s="222"/>
      <c r="UPV41" s="222"/>
      <c r="UPW41" s="222"/>
      <c r="UPX41" s="222"/>
      <c r="UPY41" s="222"/>
      <c r="UPZ41" s="222"/>
      <c r="UQA41" s="222"/>
      <c r="UQB41" s="222"/>
      <c r="UQC41" s="222"/>
      <c r="UQD41" s="222"/>
      <c r="UQE41" s="222"/>
      <c r="UQF41" s="222"/>
      <c r="UQG41" s="222"/>
      <c r="UQH41" s="222"/>
      <c r="UQI41" s="222"/>
      <c r="UQJ41" s="222"/>
      <c r="UQK41" s="222"/>
      <c r="UQL41" s="222"/>
      <c r="UQM41" s="222"/>
      <c r="UQN41" s="222"/>
      <c r="UQO41" s="222"/>
      <c r="UQP41" s="222"/>
      <c r="UQQ41" s="222"/>
      <c r="UQR41" s="222"/>
      <c r="UQS41" s="222"/>
      <c r="UQT41" s="222"/>
      <c r="UQU41" s="222"/>
      <c r="UQV41" s="222"/>
      <c r="UQW41" s="222"/>
      <c r="UQX41" s="222"/>
      <c r="UQY41" s="222"/>
      <c r="UQZ41" s="222"/>
      <c r="URA41" s="222"/>
      <c r="URB41" s="222"/>
      <c r="URC41" s="222"/>
      <c r="URD41" s="222"/>
      <c r="URE41" s="222"/>
      <c r="URF41" s="222"/>
      <c r="URG41" s="222"/>
      <c r="URH41" s="222"/>
      <c r="URI41" s="222"/>
      <c r="URJ41" s="222"/>
      <c r="URK41" s="222"/>
      <c r="URL41" s="222"/>
      <c r="URM41" s="222"/>
      <c r="URN41" s="222"/>
      <c r="URO41" s="222"/>
      <c r="URP41" s="222"/>
      <c r="URQ41" s="222"/>
      <c r="URR41" s="222"/>
      <c r="URS41" s="222"/>
      <c r="URT41" s="222"/>
      <c r="URU41" s="222"/>
      <c r="URV41" s="222"/>
      <c r="URW41" s="222"/>
      <c r="URX41" s="222"/>
      <c r="URY41" s="222"/>
      <c r="URZ41" s="222"/>
      <c r="USA41" s="222"/>
      <c r="USB41" s="222"/>
      <c r="USC41" s="222"/>
      <c r="USD41" s="222"/>
      <c r="USE41" s="222"/>
      <c r="USF41" s="222"/>
      <c r="USG41" s="222"/>
      <c r="USH41" s="222"/>
      <c r="USI41" s="222"/>
      <c r="USJ41" s="222"/>
      <c r="USK41" s="222"/>
      <c r="USL41" s="222"/>
      <c r="USM41" s="222"/>
      <c r="USN41" s="222"/>
      <c r="USO41" s="222"/>
      <c r="USP41" s="222"/>
      <c r="USQ41" s="222"/>
      <c r="USR41" s="222"/>
      <c r="USS41" s="222"/>
      <c r="UST41" s="222"/>
      <c r="USU41" s="222"/>
      <c r="USV41" s="222"/>
      <c r="USW41" s="222"/>
      <c r="USX41" s="222"/>
      <c r="USY41" s="222"/>
      <c r="USZ41" s="222"/>
      <c r="UTA41" s="222"/>
      <c r="UTB41" s="222"/>
      <c r="UTC41" s="222"/>
      <c r="UTD41" s="222"/>
      <c r="UTE41" s="222"/>
      <c r="UTF41" s="222"/>
      <c r="UTG41" s="222"/>
      <c r="UTH41" s="222"/>
      <c r="UTI41" s="222"/>
      <c r="UTJ41" s="222"/>
      <c r="UTK41" s="222"/>
      <c r="UTL41" s="222"/>
      <c r="UTM41" s="222"/>
      <c r="UTN41" s="222"/>
      <c r="UTO41" s="222"/>
      <c r="UTP41" s="222"/>
      <c r="UTQ41" s="222"/>
      <c r="UTR41" s="222"/>
      <c r="UTS41" s="222"/>
      <c r="UTT41" s="222"/>
      <c r="UTU41" s="222"/>
      <c r="UTV41" s="222"/>
      <c r="UTW41" s="222"/>
      <c r="UTX41" s="222"/>
      <c r="UTY41" s="222"/>
      <c r="UTZ41" s="222"/>
      <c r="UUA41" s="222"/>
      <c r="UUB41" s="222"/>
      <c r="UUC41" s="222"/>
      <c r="UUD41" s="222"/>
      <c r="UUE41" s="222"/>
      <c r="UUF41" s="222"/>
      <c r="UUG41" s="222"/>
      <c r="UUH41" s="222"/>
      <c r="UUI41" s="222"/>
      <c r="UUJ41" s="222"/>
      <c r="UUK41" s="222"/>
      <c r="UUL41" s="222"/>
      <c r="UUM41" s="222"/>
      <c r="UUN41" s="222"/>
      <c r="UUO41" s="222"/>
      <c r="UUP41" s="222"/>
      <c r="UUQ41" s="222"/>
      <c r="UUR41" s="222"/>
      <c r="UUS41" s="222"/>
      <c r="UUT41" s="222"/>
      <c r="UUU41" s="222"/>
      <c r="UUV41" s="222"/>
      <c r="UUW41" s="222"/>
      <c r="UUX41" s="222"/>
      <c r="UUY41" s="222"/>
      <c r="UUZ41" s="222"/>
      <c r="UVA41" s="222"/>
      <c r="UVB41" s="222"/>
      <c r="UVC41" s="222"/>
      <c r="UVD41" s="222"/>
      <c r="UVE41" s="222"/>
      <c r="UVF41" s="222"/>
      <c r="UVG41" s="222"/>
      <c r="UVH41" s="222"/>
      <c r="UVI41" s="222"/>
      <c r="UVJ41" s="222"/>
      <c r="UVK41" s="222"/>
      <c r="UVL41" s="222"/>
      <c r="UVM41" s="222"/>
      <c r="UVN41" s="222"/>
      <c r="UVO41" s="222"/>
      <c r="UVP41" s="222"/>
      <c r="UVQ41" s="222"/>
      <c r="UVR41" s="222"/>
      <c r="UVS41" s="222"/>
      <c r="UVT41" s="222"/>
      <c r="UVU41" s="222"/>
      <c r="UVV41" s="222"/>
      <c r="UVW41" s="222"/>
      <c r="UVX41" s="222"/>
      <c r="UVY41" s="222"/>
      <c r="UVZ41" s="222"/>
      <c r="UWA41" s="222"/>
      <c r="UWB41" s="222"/>
      <c r="UWC41" s="222"/>
      <c r="UWD41" s="222"/>
      <c r="UWE41" s="222"/>
      <c r="UWF41" s="222"/>
      <c r="UWG41" s="222"/>
      <c r="UWH41" s="222"/>
      <c r="UWI41" s="222"/>
      <c r="UWJ41" s="222"/>
      <c r="UWK41" s="222"/>
      <c r="UWL41" s="222"/>
      <c r="UWM41" s="222"/>
      <c r="UWN41" s="222"/>
      <c r="UWO41" s="222"/>
      <c r="UWP41" s="222"/>
      <c r="UWQ41" s="222"/>
      <c r="UWR41" s="222"/>
      <c r="UWS41" s="222"/>
      <c r="UWT41" s="222"/>
      <c r="UWU41" s="222"/>
      <c r="UWV41" s="222"/>
      <c r="UWW41" s="222"/>
      <c r="UWX41" s="222"/>
      <c r="UWY41" s="222"/>
      <c r="UWZ41" s="222"/>
      <c r="UXA41" s="222"/>
      <c r="UXB41" s="222"/>
      <c r="UXC41" s="222"/>
      <c r="UXD41" s="222"/>
      <c r="UXE41" s="222"/>
      <c r="UXF41" s="222"/>
      <c r="UXG41" s="222"/>
      <c r="UXH41" s="222"/>
      <c r="UXI41" s="222"/>
      <c r="UXJ41" s="222"/>
      <c r="UXK41" s="222"/>
      <c r="UXL41" s="222"/>
      <c r="UXM41" s="222"/>
      <c r="UXN41" s="222"/>
      <c r="UXO41" s="222"/>
      <c r="UXP41" s="222"/>
      <c r="UXQ41" s="222"/>
      <c r="UXR41" s="222"/>
      <c r="UXS41" s="222"/>
      <c r="UXT41" s="222"/>
      <c r="UXU41" s="222"/>
      <c r="UXV41" s="222"/>
      <c r="UXW41" s="222"/>
      <c r="UXX41" s="222"/>
      <c r="UXY41" s="222"/>
      <c r="UXZ41" s="222"/>
      <c r="UYA41" s="222"/>
      <c r="UYB41" s="222"/>
      <c r="UYC41" s="222"/>
      <c r="UYD41" s="222"/>
      <c r="UYE41" s="222"/>
      <c r="UYF41" s="222"/>
      <c r="UYG41" s="222"/>
      <c r="UYH41" s="222"/>
      <c r="UYI41" s="222"/>
      <c r="UYJ41" s="222"/>
      <c r="UYK41" s="222"/>
      <c r="UYL41" s="222"/>
      <c r="UYM41" s="222"/>
      <c r="UYN41" s="222"/>
      <c r="UYO41" s="222"/>
      <c r="UYP41" s="222"/>
      <c r="UYQ41" s="222"/>
      <c r="UYR41" s="222"/>
      <c r="UYS41" s="222"/>
      <c r="UYT41" s="222"/>
      <c r="UYU41" s="222"/>
      <c r="UYV41" s="222"/>
      <c r="UYW41" s="222"/>
      <c r="UYX41" s="222"/>
      <c r="UYY41" s="222"/>
      <c r="UYZ41" s="222"/>
      <c r="UZA41" s="222"/>
      <c r="UZB41" s="222"/>
      <c r="UZC41" s="222"/>
      <c r="UZD41" s="222"/>
      <c r="UZE41" s="222"/>
      <c r="UZF41" s="222"/>
      <c r="UZG41" s="222"/>
      <c r="UZH41" s="222"/>
      <c r="UZI41" s="222"/>
      <c r="UZJ41" s="222"/>
      <c r="UZK41" s="222"/>
      <c r="UZL41" s="222"/>
      <c r="UZM41" s="222"/>
      <c r="UZN41" s="222"/>
      <c r="UZO41" s="222"/>
      <c r="UZP41" s="222"/>
      <c r="UZQ41" s="222"/>
      <c r="UZR41" s="222"/>
      <c r="UZS41" s="222"/>
      <c r="UZT41" s="222"/>
      <c r="UZU41" s="222"/>
      <c r="UZV41" s="222"/>
      <c r="UZW41" s="222"/>
      <c r="UZX41" s="222"/>
      <c r="UZY41" s="222"/>
      <c r="UZZ41" s="222"/>
      <c r="VAA41" s="222"/>
      <c r="VAB41" s="222"/>
      <c r="VAC41" s="222"/>
      <c r="VAD41" s="222"/>
      <c r="VAE41" s="222"/>
      <c r="VAF41" s="222"/>
      <c r="VAG41" s="222"/>
      <c r="VAH41" s="222"/>
      <c r="VAI41" s="222"/>
      <c r="VAJ41" s="222"/>
      <c r="VAK41" s="222"/>
      <c r="VAL41" s="222"/>
      <c r="VAM41" s="222"/>
      <c r="VAN41" s="222"/>
      <c r="VAO41" s="222"/>
      <c r="VAP41" s="222"/>
      <c r="VAQ41" s="222"/>
      <c r="VAR41" s="222"/>
      <c r="VAS41" s="222"/>
      <c r="VAT41" s="222"/>
      <c r="VAU41" s="222"/>
      <c r="VAV41" s="222"/>
      <c r="VAW41" s="222"/>
      <c r="VAX41" s="222"/>
      <c r="VAY41" s="222"/>
      <c r="VAZ41" s="222"/>
      <c r="VBA41" s="222"/>
      <c r="VBB41" s="222"/>
      <c r="VBC41" s="222"/>
      <c r="VBD41" s="222"/>
      <c r="VBE41" s="222"/>
      <c r="VBF41" s="222"/>
      <c r="VBG41" s="222"/>
      <c r="VBH41" s="222"/>
      <c r="VBI41" s="222"/>
      <c r="VBJ41" s="222"/>
      <c r="VBK41" s="222"/>
      <c r="VBL41" s="222"/>
      <c r="VBM41" s="222"/>
      <c r="VBN41" s="222"/>
      <c r="VBO41" s="222"/>
      <c r="VBP41" s="222"/>
      <c r="VBQ41" s="222"/>
      <c r="VBR41" s="222"/>
      <c r="VBS41" s="222"/>
      <c r="VBT41" s="222"/>
      <c r="VBU41" s="222"/>
      <c r="VBV41" s="222"/>
      <c r="VBW41" s="222"/>
      <c r="VBX41" s="222"/>
      <c r="VBY41" s="222"/>
      <c r="VBZ41" s="222"/>
      <c r="VCA41" s="222"/>
      <c r="VCB41" s="222"/>
      <c r="VCC41" s="222"/>
      <c r="VCD41" s="222"/>
      <c r="VCE41" s="222"/>
      <c r="VCF41" s="222"/>
      <c r="VCG41" s="222"/>
      <c r="VCH41" s="222"/>
      <c r="VCI41" s="222"/>
      <c r="VCJ41" s="222"/>
      <c r="VCK41" s="222"/>
      <c r="VCL41" s="222"/>
      <c r="VCM41" s="222"/>
      <c r="VCN41" s="222"/>
      <c r="VCO41" s="222"/>
      <c r="VCP41" s="222"/>
      <c r="VCQ41" s="222"/>
      <c r="VCR41" s="222"/>
      <c r="VCS41" s="222"/>
      <c r="VCT41" s="222"/>
      <c r="VCU41" s="222"/>
      <c r="VCV41" s="222"/>
      <c r="VCW41" s="222"/>
      <c r="VCX41" s="222"/>
      <c r="VCY41" s="222"/>
      <c r="VCZ41" s="222"/>
      <c r="VDA41" s="222"/>
      <c r="VDB41" s="222"/>
      <c r="VDC41" s="222"/>
      <c r="VDD41" s="222"/>
      <c r="VDE41" s="222"/>
      <c r="VDF41" s="222"/>
      <c r="VDG41" s="222"/>
      <c r="VDH41" s="222"/>
      <c r="VDI41" s="222"/>
      <c r="VDJ41" s="222"/>
      <c r="VDK41" s="222"/>
      <c r="VDL41" s="222"/>
      <c r="VDM41" s="222"/>
      <c r="VDN41" s="222"/>
      <c r="VDO41" s="222"/>
      <c r="VDP41" s="222"/>
      <c r="VDQ41" s="222"/>
      <c r="VDR41" s="222"/>
      <c r="VDS41" s="222"/>
      <c r="VDT41" s="222"/>
      <c r="VDU41" s="222"/>
      <c r="VDV41" s="222"/>
      <c r="VDW41" s="222"/>
      <c r="VDX41" s="222"/>
      <c r="VDY41" s="222"/>
      <c r="VDZ41" s="222"/>
      <c r="VEA41" s="222"/>
      <c r="VEB41" s="222"/>
      <c r="VEC41" s="222"/>
      <c r="VED41" s="222"/>
      <c r="VEE41" s="222"/>
      <c r="VEF41" s="222"/>
      <c r="VEG41" s="222"/>
      <c r="VEH41" s="222"/>
      <c r="VEI41" s="222"/>
      <c r="VEJ41" s="222"/>
      <c r="VEK41" s="222"/>
      <c r="VEL41" s="222"/>
      <c r="VEM41" s="222"/>
      <c r="VEN41" s="222"/>
      <c r="VEO41" s="222"/>
      <c r="VEP41" s="222"/>
      <c r="VEQ41" s="222"/>
      <c r="VER41" s="222"/>
      <c r="VES41" s="222"/>
      <c r="VET41" s="222"/>
      <c r="VEU41" s="222"/>
      <c r="VEV41" s="222"/>
      <c r="VEW41" s="222"/>
      <c r="VEX41" s="222"/>
      <c r="VEY41" s="222"/>
      <c r="VEZ41" s="222"/>
      <c r="VFA41" s="222"/>
      <c r="VFB41" s="222"/>
      <c r="VFC41" s="222"/>
      <c r="VFD41" s="222"/>
      <c r="VFE41" s="222"/>
      <c r="VFF41" s="222"/>
      <c r="VFG41" s="222"/>
      <c r="VFH41" s="222"/>
      <c r="VFI41" s="222"/>
      <c r="VFJ41" s="222"/>
      <c r="VFK41" s="222"/>
      <c r="VFL41" s="222"/>
      <c r="VFM41" s="222"/>
      <c r="VFN41" s="222"/>
      <c r="VFO41" s="222"/>
      <c r="VFP41" s="222"/>
      <c r="VFQ41" s="222"/>
      <c r="VFR41" s="222"/>
      <c r="VFS41" s="222"/>
      <c r="VFT41" s="222"/>
      <c r="VFU41" s="222"/>
      <c r="VFV41" s="222"/>
      <c r="VFW41" s="222"/>
      <c r="VFX41" s="222"/>
      <c r="VFY41" s="222"/>
      <c r="VFZ41" s="222"/>
      <c r="VGA41" s="222"/>
      <c r="VGB41" s="222"/>
      <c r="VGC41" s="222"/>
      <c r="VGD41" s="222"/>
      <c r="VGE41" s="222"/>
      <c r="VGF41" s="222"/>
      <c r="VGG41" s="222"/>
      <c r="VGH41" s="222"/>
      <c r="VGI41" s="222"/>
      <c r="VGJ41" s="222"/>
      <c r="VGK41" s="222"/>
      <c r="VGL41" s="222"/>
      <c r="VGM41" s="222"/>
      <c r="VGN41" s="222"/>
      <c r="VGO41" s="222"/>
      <c r="VGP41" s="222"/>
      <c r="VGQ41" s="222"/>
      <c r="VGR41" s="222"/>
      <c r="VGS41" s="222"/>
      <c r="VGT41" s="222"/>
      <c r="VGU41" s="222"/>
      <c r="VGV41" s="222"/>
      <c r="VGW41" s="222"/>
      <c r="VGX41" s="222"/>
      <c r="VGY41" s="222"/>
      <c r="VGZ41" s="222"/>
      <c r="VHA41" s="222"/>
      <c r="VHB41" s="222"/>
      <c r="VHC41" s="222"/>
      <c r="VHD41" s="222"/>
      <c r="VHE41" s="222"/>
      <c r="VHF41" s="222"/>
      <c r="VHG41" s="222"/>
      <c r="VHH41" s="222"/>
      <c r="VHI41" s="222"/>
      <c r="VHJ41" s="222"/>
      <c r="VHK41" s="222"/>
      <c r="VHL41" s="222"/>
      <c r="VHM41" s="222"/>
      <c r="VHN41" s="222"/>
      <c r="VHO41" s="222"/>
      <c r="VHP41" s="222"/>
      <c r="VHQ41" s="222"/>
      <c r="VHR41" s="222"/>
      <c r="VHS41" s="222"/>
      <c r="VHT41" s="222"/>
      <c r="VHU41" s="222"/>
      <c r="VHV41" s="222"/>
      <c r="VHW41" s="222"/>
      <c r="VHX41" s="222"/>
      <c r="VHY41" s="222"/>
      <c r="VHZ41" s="222"/>
      <c r="VIA41" s="222"/>
      <c r="VIB41" s="222"/>
      <c r="VIC41" s="222"/>
      <c r="VID41" s="222"/>
      <c r="VIE41" s="222"/>
      <c r="VIF41" s="222"/>
      <c r="VIG41" s="222"/>
      <c r="VIH41" s="222"/>
      <c r="VII41" s="222"/>
      <c r="VIJ41" s="222"/>
      <c r="VIK41" s="222"/>
      <c r="VIL41" s="222"/>
      <c r="VIM41" s="222"/>
      <c r="VIN41" s="222"/>
      <c r="VIO41" s="222"/>
      <c r="VIP41" s="222"/>
      <c r="VIQ41" s="222"/>
      <c r="VIR41" s="222"/>
      <c r="VIS41" s="222"/>
      <c r="VIT41" s="222"/>
      <c r="VIU41" s="222"/>
      <c r="VIV41" s="222"/>
      <c r="VIW41" s="222"/>
      <c r="VIX41" s="222"/>
      <c r="VIY41" s="222"/>
      <c r="VIZ41" s="222"/>
      <c r="VJA41" s="222"/>
      <c r="VJB41" s="222"/>
      <c r="VJC41" s="222"/>
      <c r="VJD41" s="222"/>
      <c r="VJE41" s="222"/>
      <c r="VJF41" s="222"/>
      <c r="VJG41" s="222"/>
      <c r="VJH41" s="222"/>
      <c r="VJI41" s="222"/>
      <c r="VJJ41" s="222"/>
      <c r="VJK41" s="222"/>
      <c r="VJL41" s="222"/>
      <c r="VJM41" s="222"/>
      <c r="VJN41" s="222"/>
      <c r="VJO41" s="222"/>
      <c r="VJP41" s="222"/>
      <c r="VJQ41" s="222"/>
      <c r="VJR41" s="222"/>
      <c r="VJS41" s="222"/>
      <c r="VJT41" s="222"/>
      <c r="VJU41" s="222"/>
      <c r="VJV41" s="222"/>
      <c r="VJW41" s="222"/>
      <c r="VJX41" s="222"/>
      <c r="VJY41" s="222"/>
      <c r="VJZ41" s="222"/>
      <c r="VKA41" s="222"/>
      <c r="VKB41" s="222"/>
      <c r="VKC41" s="222"/>
      <c r="VKD41" s="222"/>
      <c r="VKE41" s="222"/>
      <c r="VKF41" s="222"/>
      <c r="VKG41" s="222"/>
      <c r="VKH41" s="222"/>
      <c r="VKI41" s="222"/>
      <c r="VKJ41" s="222"/>
      <c r="VKK41" s="222"/>
      <c r="VKL41" s="222"/>
      <c r="VKM41" s="222"/>
      <c r="VKN41" s="222"/>
      <c r="VKO41" s="222"/>
      <c r="VKP41" s="222"/>
      <c r="VKQ41" s="222"/>
      <c r="VKR41" s="222"/>
      <c r="VKS41" s="222"/>
      <c r="VKT41" s="222"/>
      <c r="VKU41" s="222"/>
      <c r="VKV41" s="222"/>
      <c r="VKW41" s="222"/>
      <c r="VKX41" s="222"/>
      <c r="VKY41" s="222"/>
      <c r="VKZ41" s="222"/>
      <c r="VLA41" s="222"/>
      <c r="VLB41" s="222"/>
      <c r="VLC41" s="222"/>
      <c r="VLD41" s="222"/>
      <c r="VLE41" s="222"/>
      <c r="VLF41" s="222"/>
      <c r="VLG41" s="222"/>
      <c r="VLH41" s="222"/>
      <c r="VLI41" s="222"/>
      <c r="VLJ41" s="222"/>
      <c r="VLK41" s="222"/>
      <c r="VLL41" s="222"/>
      <c r="VLM41" s="222"/>
      <c r="VLN41" s="222"/>
      <c r="VLO41" s="222"/>
      <c r="VLP41" s="222"/>
      <c r="VLQ41" s="222"/>
      <c r="VLR41" s="222"/>
      <c r="VLS41" s="222"/>
      <c r="VLT41" s="222"/>
      <c r="VLU41" s="222"/>
      <c r="VLV41" s="222"/>
      <c r="VLW41" s="222"/>
      <c r="VLX41" s="222"/>
      <c r="VLY41" s="222"/>
      <c r="VLZ41" s="222"/>
      <c r="VMA41" s="222"/>
      <c r="VMB41" s="222"/>
      <c r="VMC41" s="222"/>
      <c r="VMD41" s="222"/>
      <c r="VME41" s="222"/>
      <c r="VMF41" s="222"/>
      <c r="VMG41" s="222"/>
      <c r="VMH41" s="222"/>
      <c r="VMI41" s="222"/>
      <c r="VMJ41" s="222"/>
      <c r="VMK41" s="222"/>
      <c r="VML41" s="222"/>
      <c r="VMM41" s="222"/>
      <c r="VMN41" s="222"/>
      <c r="VMO41" s="222"/>
      <c r="VMP41" s="222"/>
      <c r="VMQ41" s="222"/>
      <c r="VMR41" s="222"/>
      <c r="VMS41" s="222"/>
      <c r="VMT41" s="222"/>
      <c r="VMU41" s="222"/>
      <c r="VMV41" s="222"/>
      <c r="VMW41" s="222"/>
      <c r="VMX41" s="222"/>
      <c r="VMY41" s="222"/>
      <c r="VMZ41" s="222"/>
      <c r="VNA41" s="222"/>
      <c r="VNB41" s="222"/>
      <c r="VNC41" s="222"/>
      <c r="VND41" s="222"/>
      <c r="VNE41" s="222"/>
      <c r="VNF41" s="222"/>
      <c r="VNG41" s="222"/>
      <c r="VNH41" s="222"/>
      <c r="VNI41" s="222"/>
      <c r="VNJ41" s="222"/>
      <c r="VNK41" s="222"/>
      <c r="VNL41" s="222"/>
      <c r="VNM41" s="222"/>
      <c r="VNN41" s="222"/>
      <c r="VNO41" s="222"/>
      <c r="VNP41" s="222"/>
      <c r="VNQ41" s="222"/>
      <c r="VNR41" s="222"/>
      <c r="VNS41" s="222"/>
      <c r="VNT41" s="222"/>
      <c r="VNU41" s="222"/>
      <c r="VNV41" s="222"/>
      <c r="VNW41" s="222"/>
      <c r="VNX41" s="222"/>
      <c r="VNY41" s="222"/>
      <c r="VNZ41" s="222"/>
      <c r="VOA41" s="222"/>
      <c r="VOB41" s="222"/>
      <c r="VOC41" s="222"/>
      <c r="VOD41" s="222"/>
      <c r="VOE41" s="222"/>
      <c r="VOF41" s="222"/>
      <c r="VOG41" s="222"/>
      <c r="VOH41" s="222"/>
      <c r="VOI41" s="222"/>
      <c r="VOJ41" s="222"/>
      <c r="VOK41" s="222"/>
      <c r="VOL41" s="222"/>
      <c r="VOM41" s="222"/>
      <c r="VON41" s="222"/>
      <c r="VOO41" s="222"/>
      <c r="VOP41" s="222"/>
      <c r="VOQ41" s="222"/>
      <c r="VOR41" s="222"/>
      <c r="VOS41" s="222"/>
      <c r="VOT41" s="222"/>
      <c r="VOU41" s="222"/>
      <c r="VOV41" s="222"/>
      <c r="VOW41" s="222"/>
      <c r="VOX41" s="222"/>
      <c r="VOY41" s="222"/>
      <c r="VOZ41" s="222"/>
      <c r="VPA41" s="222"/>
      <c r="VPB41" s="222"/>
      <c r="VPC41" s="222"/>
      <c r="VPD41" s="222"/>
      <c r="VPE41" s="222"/>
      <c r="VPF41" s="222"/>
      <c r="VPG41" s="222"/>
      <c r="VPH41" s="222"/>
      <c r="VPI41" s="222"/>
      <c r="VPJ41" s="222"/>
      <c r="VPK41" s="222"/>
      <c r="VPL41" s="222"/>
      <c r="VPM41" s="222"/>
      <c r="VPN41" s="222"/>
      <c r="VPO41" s="222"/>
      <c r="VPP41" s="222"/>
      <c r="VPQ41" s="222"/>
      <c r="VPR41" s="222"/>
      <c r="VPS41" s="222"/>
      <c r="VPT41" s="222"/>
      <c r="VPU41" s="222"/>
      <c r="VPV41" s="222"/>
      <c r="VPW41" s="222"/>
      <c r="VPX41" s="222"/>
      <c r="VPY41" s="222"/>
      <c r="VPZ41" s="222"/>
      <c r="VQA41" s="222"/>
      <c r="VQB41" s="222"/>
      <c r="VQC41" s="222"/>
      <c r="VQD41" s="222"/>
      <c r="VQE41" s="222"/>
      <c r="VQF41" s="222"/>
      <c r="VQG41" s="222"/>
      <c r="VQH41" s="222"/>
      <c r="VQI41" s="222"/>
      <c r="VQJ41" s="222"/>
      <c r="VQK41" s="222"/>
      <c r="VQL41" s="222"/>
      <c r="VQM41" s="222"/>
      <c r="VQN41" s="222"/>
      <c r="VQO41" s="222"/>
      <c r="VQP41" s="222"/>
      <c r="VQQ41" s="222"/>
      <c r="VQR41" s="222"/>
      <c r="VQS41" s="222"/>
      <c r="VQT41" s="222"/>
      <c r="VQU41" s="222"/>
      <c r="VQV41" s="222"/>
      <c r="VQW41" s="222"/>
      <c r="VQX41" s="222"/>
      <c r="VQY41" s="222"/>
      <c r="VQZ41" s="222"/>
      <c r="VRA41" s="222"/>
      <c r="VRB41" s="222"/>
      <c r="VRC41" s="222"/>
      <c r="VRD41" s="222"/>
      <c r="VRE41" s="222"/>
      <c r="VRF41" s="222"/>
      <c r="VRG41" s="222"/>
      <c r="VRH41" s="222"/>
      <c r="VRI41" s="222"/>
      <c r="VRJ41" s="222"/>
      <c r="VRK41" s="222"/>
      <c r="VRL41" s="222"/>
      <c r="VRM41" s="222"/>
      <c r="VRN41" s="222"/>
      <c r="VRO41" s="222"/>
      <c r="VRP41" s="222"/>
      <c r="VRQ41" s="222"/>
      <c r="VRR41" s="222"/>
      <c r="VRS41" s="222"/>
      <c r="VRT41" s="222"/>
      <c r="VRU41" s="222"/>
      <c r="VRV41" s="222"/>
      <c r="VRW41" s="222"/>
      <c r="VRX41" s="222"/>
      <c r="VRY41" s="222"/>
      <c r="VRZ41" s="222"/>
      <c r="VSA41" s="222"/>
      <c r="VSB41" s="222"/>
      <c r="VSC41" s="222"/>
      <c r="VSD41" s="222"/>
      <c r="VSE41" s="222"/>
      <c r="VSF41" s="222"/>
      <c r="VSG41" s="222"/>
      <c r="VSH41" s="222"/>
      <c r="VSI41" s="222"/>
      <c r="VSJ41" s="222"/>
      <c r="VSK41" s="222"/>
      <c r="VSL41" s="222"/>
      <c r="VSM41" s="222"/>
      <c r="VSN41" s="222"/>
      <c r="VSO41" s="222"/>
      <c r="VSP41" s="222"/>
      <c r="VSQ41" s="222"/>
      <c r="VSR41" s="222"/>
      <c r="VSS41" s="222"/>
      <c r="VST41" s="222"/>
      <c r="VSU41" s="222"/>
      <c r="VSV41" s="222"/>
      <c r="VSW41" s="222"/>
      <c r="VSX41" s="222"/>
      <c r="VSY41" s="222"/>
      <c r="VSZ41" s="222"/>
      <c r="VTA41" s="222"/>
      <c r="VTB41" s="222"/>
      <c r="VTC41" s="222"/>
      <c r="VTD41" s="222"/>
      <c r="VTE41" s="222"/>
      <c r="VTF41" s="222"/>
      <c r="VTG41" s="222"/>
      <c r="VTH41" s="222"/>
      <c r="VTI41" s="222"/>
      <c r="VTJ41" s="222"/>
      <c r="VTK41" s="222"/>
      <c r="VTL41" s="222"/>
      <c r="VTM41" s="222"/>
      <c r="VTN41" s="222"/>
      <c r="VTO41" s="222"/>
      <c r="VTP41" s="222"/>
      <c r="VTQ41" s="222"/>
      <c r="VTR41" s="222"/>
      <c r="VTS41" s="222"/>
      <c r="VTT41" s="222"/>
      <c r="VTU41" s="222"/>
      <c r="VTV41" s="222"/>
      <c r="VTW41" s="222"/>
      <c r="VTX41" s="222"/>
      <c r="VTY41" s="222"/>
      <c r="VTZ41" s="222"/>
      <c r="VUA41" s="222"/>
      <c r="VUB41" s="222"/>
      <c r="VUC41" s="222"/>
      <c r="VUD41" s="222"/>
      <c r="VUE41" s="222"/>
      <c r="VUF41" s="222"/>
      <c r="VUG41" s="222"/>
      <c r="VUH41" s="222"/>
      <c r="VUI41" s="222"/>
      <c r="VUJ41" s="222"/>
      <c r="VUK41" s="222"/>
      <c r="VUL41" s="222"/>
      <c r="VUM41" s="222"/>
      <c r="VUN41" s="222"/>
      <c r="VUO41" s="222"/>
      <c r="VUP41" s="222"/>
      <c r="VUQ41" s="222"/>
      <c r="VUR41" s="222"/>
      <c r="VUS41" s="222"/>
      <c r="VUT41" s="222"/>
      <c r="VUU41" s="222"/>
      <c r="VUV41" s="222"/>
      <c r="VUW41" s="222"/>
      <c r="VUX41" s="222"/>
      <c r="VUY41" s="222"/>
      <c r="VUZ41" s="222"/>
      <c r="VVA41" s="222"/>
      <c r="VVB41" s="222"/>
      <c r="VVC41" s="222"/>
      <c r="VVD41" s="222"/>
      <c r="VVE41" s="222"/>
      <c r="VVF41" s="222"/>
      <c r="VVG41" s="222"/>
      <c r="VVH41" s="222"/>
      <c r="VVI41" s="222"/>
      <c r="VVJ41" s="222"/>
      <c r="VVK41" s="222"/>
      <c r="VVL41" s="222"/>
      <c r="VVM41" s="222"/>
      <c r="VVN41" s="222"/>
      <c r="VVO41" s="222"/>
      <c r="VVP41" s="222"/>
      <c r="VVQ41" s="222"/>
      <c r="VVR41" s="222"/>
      <c r="VVS41" s="222"/>
      <c r="VVT41" s="222"/>
      <c r="VVU41" s="222"/>
      <c r="VVV41" s="222"/>
      <c r="VVW41" s="222"/>
      <c r="VVX41" s="222"/>
      <c r="VVY41" s="222"/>
      <c r="VVZ41" s="222"/>
      <c r="VWA41" s="222"/>
      <c r="VWB41" s="222"/>
      <c r="VWC41" s="222"/>
      <c r="VWD41" s="222"/>
      <c r="VWE41" s="222"/>
      <c r="VWF41" s="222"/>
      <c r="VWG41" s="222"/>
      <c r="VWH41" s="222"/>
      <c r="VWI41" s="222"/>
      <c r="VWJ41" s="222"/>
      <c r="VWK41" s="222"/>
      <c r="VWL41" s="222"/>
      <c r="VWM41" s="222"/>
      <c r="VWN41" s="222"/>
      <c r="VWO41" s="222"/>
      <c r="VWP41" s="222"/>
      <c r="VWQ41" s="222"/>
      <c r="VWR41" s="222"/>
      <c r="VWS41" s="222"/>
      <c r="VWT41" s="222"/>
      <c r="VWU41" s="222"/>
      <c r="VWV41" s="222"/>
      <c r="VWW41" s="222"/>
      <c r="VWX41" s="222"/>
      <c r="VWY41" s="222"/>
      <c r="VWZ41" s="222"/>
      <c r="VXA41" s="222"/>
      <c r="VXB41" s="222"/>
      <c r="VXC41" s="222"/>
      <c r="VXD41" s="222"/>
      <c r="VXE41" s="222"/>
      <c r="VXF41" s="222"/>
      <c r="VXG41" s="222"/>
      <c r="VXH41" s="222"/>
      <c r="VXI41" s="222"/>
      <c r="VXJ41" s="222"/>
      <c r="VXK41" s="222"/>
      <c r="VXL41" s="222"/>
      <c r="VXM41" s="222"/>
      <c r="VXN41" s="222"/>
      <c r="VXO41" s="222"/>
      <c r="VXP41" s="222"/>
      <c r="VXQ41" s="222"/>
      <c r="VXR41" s="222"/>
      <c r="VXS41" s="222"/>
      <c r="VXT41" s="222"/>
      <c r="VXU41" s="222"/>
      <c r="VXV41" s="222"/>
      <c r="VXW41" s="222"/>
      <c r="VXX41" s="222"/>
      <c r="VXY41" s="222"/>
      <c r="VXZ41" s="222"/>
      <c r="VYA41" s="222"/>
      <c r="VYB41" s="222"/>
      <c r="VYC41" s="222"/>
      <c r="VYD41" s="222"/>
      <c r="VYE41" s="222"/>
      <c r="VYF41" s="222"/>
      <c r="VYG41" s="222"/>
      <c r="VYH41" s="222"/>
      <c r="VYI41" s="222"/>
      <c r="VYJ41" s="222"/>
      <c r="VYK41" s="222"/>
      <c r="VYL41" s="222"/>
      <c r="VYM41" s="222"/>
      <c r="VYN41" s="222"/>
      <c r="VYO41" s="222"/>
      <c r="VYP41" s="222"/>
      <c r="VYQ41" s="222"/>
      <c r="VYR41" s="222"/>
      <c r="VYS41" s="222"/>
      <c r="VYT41" s="222"/>
      <c r="VYU41" s="222"/>
      <c r="VYV41" s="222"/>
      <c r="VYW41" s="222"/>
      <c r="VYX41" s="222"/>
      <c r="VYY41" s="222"/>
      <c r="VYZ41" s="222"/>
      <c r="VZA41" s="222"/>
      <c r="VZB41" s="222"/>
      <c r="VZC41" s="222"/>
      <c r="VZD41" s="222"/>
      <c r="VZE41" s="222"/>
      <c r="VZF41" s="222"/>
      <c r="VZG41" s="222"/>
      <c r="VZH41" s="222"/>
      <c r="VZI41" s="222"/>
      <c r="VZJ41" s="222"/>
      <c r="VZK41" s="222"/>
      <c r="VZL41" s="222"/>
      <c r="VZM41" s="222"/>
      <c r="VZN41" s="222"/>
      <c r="VZO41" s="222"/>
      <c r="VZP41" s="222"/>
      <c r="VZQ41" s="222"/>
      <c r="VZR41" s="222"/>
      <c r="VZS41" s="222"/>
      <c r="VZT41" s="222"/>
      <c r="VZU41" s="222"/>
      <c r="VZV41" s="222"/>
      <c r="VZW41" s="222"/>
      <c r="VZX41" s="222"/>
      <c r="VZY41" s="222"/>
      <c r="VZZ41" s="222"/>
      <c r="WAA41" s="222"/>
      <c r="WAB41" s="222"/>
      <c r="WAC41" s="222"/>
      <c r="WAD41" s="222"/>
      <c r="WAE41" s="222"/>
      <c r="WAF41" s="222"/>
      <c r="WAG41" s="222"/>
      <c r="WAH41" s="222"/>
      <c r="WAI41" s="222"/>
      <c r="WAJ41" s="222"/>
      <c r="WAK41" s="222"/>
      <c r="WAL41" s="222"/>
      <c r="WAM41" s="222"/>
      <c r="WAN41" s="222"/>
      <c r="WAO41" s="222"/>
      <c r="WAP41" s="222"/>
      <c r="WAQ41" s="222"/>
      <c r="WAR41" s="222"/>
      <c r="WAS41" s="222"/>
      <c r="WAT41" s="222"/>
      <c r="WAU41" s="222"/>
      <c r="WAV41" s="222"/>
      <c r="WAW41" s="222"/>
      <c r="WAX41" s="222"/>
      <c r="WAY41" s="222"/>
      <c r="WAZ41" s="222"/>
      <c r="WBA41" s="222"/>
      <c r="WBB41" s="222"/>
      <c r="WBC41" s="222"/>
      <c r="WBD41" s="222"/>
      <c r="WBE41" s="222"/>
      <c r="WBF41" s="222"/>
      <c r="WBG41" s="222"/>
      <c r="WBH41" s="222"/>
      <c r="WBI41" s="222"/>
      <c r="WBJ41" s="222"/>
      <c r="WBK41" s="222"/>
      <c r="WBL41" s="222"/>
      <c r="WBM41" s="222"/>
      <c r="WBN41" s="222"/>
      <c r="WBO41" s="222"/>
      <c r="WBP41" s="222"/>
      <c r="WBQ41" s="222"/>
      <c r="WBR41" s="222"/>
      <c r="WBS41" s="222"/>
      <c r="WBT41" s="222"/>
      <c r="WBU41" s="222"/>
      <c r="WBV41" s="222"/>
      <c r="WBW41" s="222"/>
      <c r="WBX41" s="222"/>
      <c r="WBY41" s="222"/>
      <c r="WBZ41" s="222"/>
      <c r="WCA41" s="222"/>
      <c r="WCB41" s="222"/>
      <c r="WCC41" s="222"/>
      <c r="WCD41" s="222"/>
      <c r="WCE41" s="222"/>
      <c r="WCF41" s="222"/>
      <c r="WCG41" s="222"/>
      <c r="WCH41" s="222"/>
      <c r="WCI41" s="222"/>
      <c r="WCJ41" s="222"/>
      <c r="WCK41" s="222"/>
      <c r="WCL41" s="222"/>
      <c r="WCM41" s="222"/>
      <c r="WCN41" s="222"/>
      <c r="WCO41" s="222"/>
      <c r="WCP41" s="222"/>
      <c r="WCQ41" s="222"/>
      <c r="WCR41" s="222"/>
      <c r="WCS41" s="222"/>
      <c r="WCT41" s="222"/>
      <c r="WCU41" s="222"/>
      <c r="WCV41" s="222"/>
      <c r="WCW41" s="222"/>
      <c r="WCX41" s="222"/>
      <c r="WCY41" s="222"/>
      <c r="WCZ41" s="222"/>
      <c r="WDA41" s="222"/>
      <c r="WDB41" s="222"/>
      <c r="WDC41" s="222"/>
      <c r="WDD41" s="222"/>
      <c r="WDE41" s="222"/>
      <c r="WDF41" s="222"/>
      <c r="WDG41" s="222"/>
      <c r="WDH41" s="222"/>
      <c r="WDI41" s="222"/>
      <c r="WDJ41" s="222"/>
      <c r="WDK41" s="222"/>
      <c r="WDL41" s="222"/>
      <c r="WDM41" s="222"/>
      <c r="WDN41" s="222"/>
      <c r="WDO41" s="222"/>
      <c r="WDP41" s="222"/>
      <c r="WDQ41" s="222"/>
      <c r="WDR41" s="222"/>
      <c r="WDS41" s="222"/>
      <c r="WDT41" s="222"/>
      <c r="WDU41" s="222"/>
      <c r="WDV41" s="222"/>
      <c r="WDW41" s="222"/>
      <c r="WDX41" s="222"/>
      <c r="WDY41" s="222"/>
      <c r="WDZ41" s="222"/>
      <c r="WEA41" s="222"/>
      <c r="WEB41" s="222"/>
      <c r="WEC41" s="222"/>
      <c r="WED41" s="222"/>
      <c r="WEE41" s="222"/>
      <c r="WEF41" s="222"/>
      <c r="WEG41" s="222"/>
      <c r="WEH41" s="222"/>
      <c r="WEI41" s="222"/>
      <c r="WEJ41" s="222"/>
      <c r="WEK41" s="222"/>
      <c r="WEL41" s="222"/>
      <c r="WEM41" s="222"/>
      <c r="WEN41" s="222"/>
      <c r="WEO41" s="222"/>
      <c r="WEP41" s="222"/>
      <c r="WEQ41" s="222"/>
      <c r="WER41" s="222"/>
      <c r="WES41" s="222"/>
      <c r="WET41" s="222"/>
      <c r="WEU41" s="222"/>
      <c r="WEV41" s="222"/>
      <c r="WEW41" s="222"/>
      <c r="WEX41" s="222"/>
      <c r="WEY41" s="222"/>
      <c r="WEZ41" s="222"/>
      <c r="WFA41" s="222"/>
      <c r="WFB41" s="222"/>
      <c r="WFC41" s="222"/>
      <c r="WFD41" s="222"/>
      <c r="WFE41" s="222"/>
      <c r="WFF41" s="222"/>
      <c r="WFG41" s="222"/>
      <c r="WFH41" s="222"/>
      <c r="WFI41" s="222"/>
      <c r="WFJ41" s="222"/>
      <c r="WFK41" s="222"/>
      <c r="WFL41" s="222"/>
      <c r="WFM41" s="222"/>
      <c r="WFN41" s="222"/>
      <c r="WFO41" s="222"/>
      <c r="WFP41" s="222"/>
      <c r="WFQ41" s="222"/>
      <c r="WFR41" s="222"/>
      <c r="WFS41" s="222"/>
      <c r="WFT41" s="222"/>
      <c r="WFU41" s="222"/>
      <c r="WFV41" s="222"/>
      <c r="WFW41" s="222"/>
      <c r="WFX41" s="222"/>
      <c r="WFY41" s="222"/>
      <c r="WFZ41" s="222"/>
      <c r="WGA41" s="222"/>
      <c r="WGB41" s="222"/>
      <c r="WGC41" s="222"/>
      <c r="WGD41" s="222"/>
      <c r="WGE41" s="222"/>
      <c r="WGF41" s="222"/>
      <c r="WGG41" s="222"/>
      <c r="WGH41" s="222"/>
      <c r="WGI41" s="222"/>
      <c r="WGJ41" s="222"/>
      <c r="WGK41" s="222"/>
      <c r="WGL41" s="222"/>
      <c r="WGM41" s="222"/>
      <c r="WGN41" s="222"/>
      <c r="WGO41" s="222"/>
      <c r="WGP41" s="222"/>
      <c r="WGQ41" s="222"/>
      <c r="WGR41" s="222"/>
      <c r="WGS41" s="222"/>
      <c r="WGT41" s="222"/>
      <c r="WGU41" s="222"/>
      <c r="WGV41" s="222"/>
      <c r="WGW41" s="222"/>
      <c r="WGX41" s="222"/>
      <c r="WGY41" s="222"/>
      <c r="WGZ41" s="222"/>
      <c r="WHA41" s="222"/>
      <c r="WHB41" s="222"/>
      <c r="WHC41" s="222"/>
      <c r="WHD41" s="222"/>
      <c r="WHE41" s="222"/>
      <c r="WHF41" s="222"/>
      <c r="WHG41" s="222"/>
      <c r="WHH41" s="222"/>
      <c r="WHI41" s="222"/>
      <c r="WHJ41" s="222"/>
      <c r="WHK41" s="222"/>
      <c r="WHL41" s="222"/>
      <c r="WHM41" s="222"/>
      <c r="WHN41" s="222"/>
      <c r="WHO41" s="222"/>
      <c r="WHP41" s="222"/>
      <c r="WHQ41" s="222"/>
      <c r="WHR41" s="222"/>
      <c r="WHS41" s="222"/>
      <c r="WHT41" s="222"/>
      <c r="WHU41" s="222"/>
      <c r="WHV41" s="222"/>
      <c r="WHW41" s="222"/>
      <c r="WHX41" s="222"/>
      <c r="WHY41" s="222"/>
      <c r="WHZ41" s="222"/>
      <c r="WIA41" s="222"/>
      <c r="WIB41" s="222"/>
      <c r="WIC41" s="222"/>
      <c r="WID41" s="222"/>
      <c r="WIE41" s="222"/>
      <c r="WIF41" s="222"/>
      <c r="WIG41" s="222"/>
      <c r="WIH41" s="222"/>
      <c r="WII41" s="222"/>
      <c r="WIJ41" s="222"/>
      <c r="WIK41" s="222"/>
      <c r="WIL41" s="222"/>
      <c r="WIM41" s="222"/>
      <c r="WIN41" s="222"/>
      <c r="WIO41" s="222"/>
      <c r="WIP41" s="222"/>
      <c r="WIQ41" s="222"/>
      <c r="WIR41" s="222"/>
      <c r="WIS41" s="222"/>
      <c r="WIT41" s="222"/>
      <c r="WIU41" s="222"/>
      <c r="WIV41" s="222"/>
      <c r="WIW41" s="222"/>
      <c r="WIX41" s="222"/>
      <c r="WIY41" s="222"/>
      <c r="WIZ41" s="222"/>
      <c r="WJA41" s="222"/>
      <c r="WJB41" s="222"/>
      <c r="WJC41" s="222"/>
      <c r="WJD41" s="222"/>
      <c r="WJE41" s="222"/>
      <c r="WJF41" s="222"/>
      <c r="WJG41" s="222"/>
      <c r="WJH41" s="222"/>
      <c r="WJI41" s="222"/>
      <c r="WJJ41" s="222"/>
      <c r="WJK41" s="222"/>
      <c r="WJL41" s="222"/>
      <c r="WJM41" s="222"/>
      <c r="WJN41" s="222"/>
      <c r="WJO41" s="222"/>
      <c r="WJP41" s="222"/>
      <c r="WJQ41" s="222"/>
      <c r="WJR41" s="222"/>
      <c r="WJS41" s="222"/>
      <c r="WJT41" s="222"/>
      <c r="WJU41" s="222"/>
      <c r="WJV41" s="222"/>
      <c r="WJW41" s="222"/>
      <c r="WJX41" s="222"/>
      <c r="WJY41" s="222"/>
      <c r="WJZ41" s="222"/>
      <c r="WKA41" s="222"/>
      <c r="WKB41" s="222"/>
      <c r="WKC41" s="222"/>
      <c r="WKD41" s="222"/>
      <c r="WKE41" s="222"/>
      <c r="WKF41" s="222"/>
      <c r="WKG41" s="222"/>
      <c r="WKH41" s="222"/>
      <c r="WKI41" s="222"/>
      <c r="WKJ41" s="222"/>
      <c r="WKK41" s="222"/>
      <c r="WKL41" s="222"/>
      <c r="WKM41" s="222"/>
      <c r="WKN41" s="222"/>
      <c r="WKO41" s="222"/>
      <c r="WKP41" s="222"/>
      <c r="WKQ41" s="222"/>
      <c r="WKR41" s="222"/>
      <c r="WKS41" s="222"/>
      <c r="WKT41" s="222"/>
      <c r="WKU41" s="222"/>
      <c r="WKV41" s="222"/>
      <c r="WKW41" s="222"/>
      <c r="WKX41" s="222"/>
      <c r="WKY41" s="222"/>
      <c r="WKZ41" s="222"/>
      <c r="WLA41" s="222"/>
      <c r="WLB41" s="222"/>
      <c r="WLC41" s="222"/>
      <c r="WLD41" s="222"/>
      <c r="WLE41" s="222"/>
      <c r="WLF41" s="222"/>
      <c r="WLG41" s="222"/>
      <c r="WLH41" s="222"/>
      <c r="WLI41" s="222"/>
      <c r="WLJ41" s="222"/>
      <c r="WLK41" s="222"/>
      <c r="WLL41" s="222"/>
      <c r="WLM41" s="222"/>
      <c r="WLN41" s="222"/>
      <c r="WLO41" s="222"/>
      <c r="WLP41" s="222"/>
      <c r="WLQ41" s="222"/>
      <c r="WLR41" s="222"/>
      <c r="WLS41" s="222"/>
      <c r="WLT41" s="222"/>
      <c r="WLU41" s="222"/>
      <c r="WLV41" s="222"/>
      <c r="WLW41" s="222"/>
      <c r="WLX41" s="222"/>
      <c r="WLY41" s="222"/>
      <c r="WLZ41" s="222"/>
      <c r="WMA41" s="222"/>
      <c r="WMB41" s="222"/>
      <c r="WMC41" s="222"/>
      <c r="WMD41" s="222"/>
      <c r="WME41" s="222"/>
      <c r="WMF41" s="222"/>
      <c r="WMG41" s="222"/>
      <c r="WMH41" s="222"/>
      <c r="WMI41" s="222"/>
      <c r="WMJ41" s="222"/>
      <c r="WMK41" s="222"/>
      <c r="WML41" s="222"/>
      <c r="WMM41" s="222"/>
      <c r="WMN41" s="222"/>
      <c r="WMO41" s="222"/>
      <c r="WMP41" s="222"/>
      <c r="WMQ41" s="222"/>
      <c r="WMR41" s="222"/>
      <c r="WMS41" s="222"/>
      <c r="WMT41" s="222"/>
      <c r="WMU41" s="222"/>
      <c r="WMV41" s="222"/>
      <c r="WMW41" s="222"/>
      <c r="WMX41" s="222"/>
      <c r="WMY41" s="222"/>
      <c r="WMZ41" s="222"/>
      <c r="WNA41" s="222"/>
      <c r="WNB41" s="222"/>
      <c r="WNC41" s="222"/>
      <c r="WND41" s="222"/>
      <c r="WNE41" s="222"/>
      <c r="WNF41" s="222"/>
      <c r="WNG41" s="222"/>
      <c r="WNH41" s="222"/>
      <c r="WNI41" s="222"/>
      <c r="WNJ41" s="222"/>
      <c r="WNK41" s="222"/>
      <c r="WNL41" s="222"/>
      <c r="WNM41" s="222"/>
      <c r="WNN41" s="222"/>
      <c r="WNO41" s="222"/>
      <c r="WNP41" s="222"/>
      <c r="WNQ41" s="222"/>
      <c r="WNR41" s="222"/>
      <c r="WNS41" s="222"/>
      <c r="WNT41" s="222"/>
      <c r="WNU41" s="222"/>
      <c r="WNV41" s="222"/>
      <c r="WNW41" s="222"/>
      <c r="WNX41" s="222"/>
      <c r="WNY41" s="222"/>
      <c r="WNZ41" s="222"/>
      <c r="WOA41" s="222"/>
      <c r="WOB41" s="222"/>
      <c r="WOC41" s="222"/>
      <c r="WOD41" s="222"/>
      <c r="WOE41" s="222"/>
      <c r="WOF41" s="222"/>
      <c r="WOG41" s="222"/>
      <c r="WOH41" s="222"/>
      <c r="WOI41" s="222"/>
      <c r="WOJ41" s="222"/>
      <c r="WOK41" s="222"/>
      <c r="WOL41" s="222"/>
      <c r="WOM41" s="222"/>
      <c r="WON41" s="222"/>
      <c r="WOO41" s="222"/>
      <c r="WOP41" s="222"/>
      <c r="WOQ41" s="222"/>
      <c r="WOR41" s="222"/>
      <c r="WOS41" s="222"/>
      <c r="WOT41" s="222"/>
      <c r="WOU41" s="222"/>
      <c r="WOV41" s="222"/>
      <c r="WOW41" s="222"/>
      <c r="WOX41" s="222"/>
      <c r="WOY41" s="222"/>
      <c r="WOZ41" s="222"/>
      <c r="WPA41" s="222"/>
      <c r="WPB41" s="222"/>
      <c r="WPC41" s="222"/>
      <c r="WPD41" s="222"/>
      <c r="WPE41" s="222"/>
      <c r="WPF41" s="222"/>
      <c r="WPG41" s="222"/>
      <c r="WPH41" s="222"/>
      <c r="WPI41" s="222"/>
      <c r="WPJ41" s="222"/>
      <c r="WPK41" s="222"/>
      <c r="WPL41" s="222"/>
      <c r="WPM41" s="222"/>
      <c r="WPN41" s="222"/>
      <c r="WPO41" s="222"/>
      <c r="WPP41" s="222"/>
      <c r="WPQ41" s="222"/>
      <c r="WPR41" s="222"/>
      <c r="WPS41" s="222"/>
      <c r="WPT41" s="222"/>
      <c r="WPU41" s="222"/>
      <c r="WPV41" s="222"/>
      <c r="WPW41" s="222"/>
      <c r="WPX41" s="222"/>
      <c r="WPY41" s="222"/>
      <c r="WPZ41" s="222"/>
      <c r="WQA41" s="222"/>
      <c r="WQB41" s="222"/>
      <c r="WQC41" s="222"/>
      <c r="WQD41" s="222"/>
      <c r="WQE41" s="222"/>
      <c r="WQF41" s="222"/>
      <c r="WQG41" s="222"/>
      <c r="WQH41" s="222"/>
      <c r="WQI41" s="222"/>
      <c r="WQJ41" s="222"/>
      <c r="WQK41" s="222"/>
      <c r="WQL41" s="222"/>
      <c r="WQM41" s="222"/>
      <c r="WQN41" s="222"/>
      <c r="WQO41" s="222"/>
      <c r="WQP41" s="222"/>
      <c r="WQQ41" s="222"/>
      <c r="WQR41" s="222"/>
      <c r="WQS41" s="222"/>
      <c r="WQT41" s="222"/>
      <c r="WQU41" s="222"/>
      <c r="WQV41" s="222"/>
      <c r="WQW41" s="222"/>
      <c r="WQX41" s="222"/>
      <c r="WQY41" s="222"/>
      <c r="WQZ41" s="222"/>
      <c r="WRA41" s="222"/>
      <c r="WRB41" s="222"/>
      <c r="WRC41" s="222"/>
      <c r="WRD41" s="222"/>
      <c r="WRE41" s="222"/>
      <c r="WRF41" s="222"/>
      <c r="WRG41" s="222"/>
      <c r="WRH41" s="222"/>
      <c r="WRI41" s="222"/>
      <c r="WRJ41" s="222"/>
      <c r="WRK41" s="222"/>
      <c r="WRL41" s="222"/>
      <c r="WRM41" s="222"/>
      <c r="WRN41" s="222"/>
      <c r="WRO41" s="222"/>
      <c r="WRP41" s="222"/>
      <c r="WRQ41" s="222"/>
      <c r="WRR41" s="222"/>
      <c r="WRS41" s="222"/>
      <c r="WRT41" s="222"/>
      <c r="WRU41" s="222"/>
      <c r="WRV41" s="222"/>
      <c r="WRW41" s="222"/>
      <c r="WRX41" s="222"/>
      <c r="WRY41" s="222"/>
      <c r="WRZ41" s="222"/>
      <c r="WSA41" s="222"/>
      <c r="WSB41" s="222"/>
      <c r="WSC41" s="222"/>
      <c r="WSD41" s="222"/>
      <c r="WSE41" s="222"/>
      <c r="WSF41" s="222"/>
      <c r="WSG41" s="222"/>
      <c r="WSH41" s="222"/>
      <c r="WSI41" s="222"/>
      <c r="WSJ41" s="222"/>
      <c r="WSK41" s="222"/>
      <c r="WSL41" s="222"/>
      <c r="WSM41" s="222"/>
      <c r="WSN41" s="222"/>
      <c r="WSO41" s="222"/>
      <c r="WSP41" s="222"/>
      <c r="WSQ41" s="222"/>
      <c r="WSR41" s="222"/>
      <c r="WSS41" s="222"/>
      <c r="WST41" s="222"/>
      <c r="WSU41" s="222"/>
      <c r="WSV41" s="222"/>
      <c r="WSW41" s="222"/>
      <c r="WSX41" s="222"/>
      <c r="WSY41" s="222"/>
      <c r="WSZ41" s="222"/>
      <c r="WTA41" s="222"/>
      <c r="WTB41" s="222"/>
      <c r="WTC41" s="222"/>
      <c r="WTD41" s="222"/>
      <c r="WTE41" s="222"/>
      <c r="WTF41" s="222"/>
      <c r="WTG41" s="222"/>
      <c r="WTH41" s="222"/>
      <c r="WTI41" s="222"/>
      <c r="WTJ41" s="222"/>
      <c r="WTK41" s="222"/>
      <c r="WTL41" s="222"/>
      <c r="WTM41" s="222"/>
      <c r="WTN41" s="222"/>
      <c r="WTO41" s="222"/>
      <c r="WTP41" s="222"/>
      <c r="WTQ41" s="222"/>
      <c r="WTR41" s="222"/>
      <c r="WTS41" s="222"/>
      <c r="WTT41" s="222"/>
      <c r="WTU41" s="222"/>
      <c r="WTV41" s="222"/>
      <c r="WTW41" s="222"/>
      <c r="WTX41" s="222"/>
      <c r="WTY41" s="222"/>
      <c r="WTZ41" s="222"/>
      <c r="WUA41" s="222"/>
      <c r="WUB41" s="222"/>
      <c r="WUC41" s="222"/>
      <c r="WUD41" s="222"/>
      <c r="WUE41" s="222"/>
      <c r="WUF41" s="222"/>
      <c r="WUG41" s="222"/>
      <c r="WUH41" s="222"/>
      <c r="WUI41" s="222"/>
      <c r="WUJ41" s="222"/>
      <c r="WUK41" s="222"/>
      <c r="WUL41" s="222"/>
      <c r="WUM41" s="222"/>
      <c r="WUN41" s="222"/>
      <c r="WUO41" s="222"/>
      <c r="WUP41" s="222"/>
      <c r="WUQ41" s="222"/>
      <c r="WUR41" s="222"/>
      <c r="WUS41" s="222"/>
      <c r="WUT41" s="222"/>
      <c r="WUU41" s="222"/>
      <c r="WUV41" s="222"/>
      <c r="WUW41" s="222"/>
      <c r="WUX41" s="222"/>
      <c r="WUY41" s="222"/>
      <c r="WUZ41" s="222"/>
      <c r="WVA41" s="222"/>
      <c r="WVB41" s="222"/>
      <c r="WVC41" s="222"/>
      <c r="WVD41" s="222"/>
      <c r="WVE41" s="222"/>
      <c r="WVF41" s="222"/>
      <c r="WVG41" s="222"/>
      <c r="WVH41" s="222"/>
      <c r="WVI41" s="222"/>
      <c r="WVJ41" s="222"/>
      <c r="WVK41" s="222"/>
      <c r="WVL41" s="222"/>
      <c r="WVM41" s="222"/>
      <c r="WVN41" s="222"/>
      <c r="WVO41" s="222"/>
      <c r="WVP41" s="222"/>
      <c r="WVQ41" s="222"/>
      <c r="WVR41" s="222"/>
      <c r="WVS41" s="222"/>
      <c r="WVT41" s="222"/>
      <c r="WVU41" s="222"/>
      <c r="WVV41" s="222"/>
      <c r="WVW41" s="222"/>
      <c r="WVX41" s="222"/>
      <c r="WVY41" s="222"/>
      <c r="WVZ41" s="222"/>
      <c r="WWA41" s="222"/>
      <c r="WWB41" s="222"/>
      <c r="WWC41" s="222"/>
      <c r="WWD41" s="222"/>
      <c r="WWE41" s="222"/>
      <c r="WWF41" s="222"/>
      <c r="WWG41" s="222"/>
      <c r="WWH41" s="222"/>
      <c r="WWI41" s="222"/>
      <c r="WWJ41" s="222"/>
      <c r="WWK41" s="222"/>
      <c r="WWL41" s="222"/>
      <c r="WWM41" s="222"/>
      <c r="WWN41" s="222"/>
      <c r="WWO41" s="222"/>
      <c r="WWP41" s="222"/>
      <c r="WWQ41" s="222"/>
      <c r="WWR41" s="222"/>
      <c r="WWS41" s="222"/>
      <c r="WWT41" s="222"/>
      <c r="WWU41" s="222"/>
      <c r="WWV41" s="222"/>
      <c r="WWW41" s="222"/>
      <c r="WWX41" s="222"/>
      <c r="WWY41" s="222"/>
      <c r="WWZ41" s="222"/>
      <c r="WXA41" s="222"/>
      <c r="WXB41" s="222"/>
      <c r="WXC41" s="222"/>
      <c r="WXD41" s="222"/>
      <c r="WXE41" s="222"/>
      <c r="WXF41" s="222"/>
      <c r="WXG41" s="222"/>
      <c r="WXH41" s="222"/>
      <c r="WXI41" s="222"/>
      <c r="WXJ41" s="222"/>
      <c r="WXK41" s="222"/>
      <c r="WXL41" s="222"/>
      <c r="WXM41" s="222"/>
      <c r="WXN41" s="222"/>
      <c r="WXO41" s="222"/>
      <c r="WXP41" s="222"/>
      <c r="WXQ41" s="222"/>
      <c r="WXR41" s="222"/>
      <c r="WXS41" s="222"/>
      <c r="WXT41" s="222"/>
      <c r="WXU41" s="222"/>
      <c r="WXV41" s="222"/>
      <c r="WXW41" s="222"/>
      <c r="WXX41" s="222"/>
      <c r="WXY41" s="222"/>
      <c r="WXZ41" s="222"/>
      <c r="WYA41" s="222"/>
      <c r="WYB41" s="222"/>
      <c r="WYC41" s="222"/>
      <c r="WYD41" s="222"/>
      <c r="WYE41" s="222"/>
      <c r="WYF41" s="222"/>
      <c r="WYG41" s="222"/>
      <c r="WYH41" s="222"/>
      <c r="WYI41" s="222"/>
      <c r="WYJ41" s="222"/>
      <c r="WYK41" s="222"/>
      <c r="WYL41" s="222"/>
      <c r="WYM41" s="222"/>
      <c r="WYN41" s="222"/>
      <c r="WYO41" s="222"/>
      <c r="WYP41" s="222"/>
      <c r="WYQ41" s="222"/>
      <c r="WYR41" s="222"/>
      <c r="WYS41" s="222"/>
      <c r="WYT41" s="222"/>
      <c r="WYU41" s="222"/>
      <c r="WYV41" s="222"/>
      <c r="WYW41" s="222"/>
      <c r="WYX41" s="222"/>
      <c r="WYY41" s="222"/>
      <c r="WYZ41" s="222"/>
      <c r="WZA41" s="222"/>
      <c r="WZB41" s="222"/>
      <c r="WZC41" s="222"/>
      <c r="WZD41" s="222"/>
      <c r="WZE41" s="222"/>
      <c r="WZF41" s="222"/>
      <c r="WZG41" s="222"/>
      <c r="WZH41" s="222"/>
      <c r="WZI41" s="222"/>
      <c r="WZJ41" s="222"/>
      <c r="WZK41" s="222"/>
      <c r="WZL41" s="222"/>
      <c r="WZM41" s="222"/>
      <c r="WZN41" s="222"/>
      <c r="WZO41" s="222"/>
      <c r="WZP41" s="222"/>
      <c r="WZQ41" s="222"/>
      <c r="WZR41" s="222"/>
      <c r="WZS41" s="222"/>
      <c r="WZT41" s="222"/>
      <c r="WZU41" s="222"/>
      <c r="WZV41" s="222"/>
      <c r="WZW41" s="222"/>
      <c r="WZX41" s="222"/>
      <c r="WZY41" s="222"/>
      <c r="WZZ41" s="222"/>
      <c r="XAA41" s="222"/>
      <c r="XAB41" s="222"/>
      <c r="XAC41" s="222"/>
      <c r="XAD41" s="222"/>
      <c r="XAE41" s="222"/>
      <c r="XAF41" s="222"/>
      <c r="XAG41" s="222"/>
      <c r="XAH41" s="222"/>
      <c r="XAI41" s="222"/>
      <c r="XAJ41" s="222"/>
      <c r="XAK41" s="222"/>
      <c r="XAL41" s="222"/>
      <c r="XAM41" s="222"/>
      <c r="XAN41" s="222"/>
      <c r="XAO41" s="222"/>
      <c r="XAP41" s="222"/>
      <c r="XAQ41" s="222"/>
      <c r="XAR41" s="222"/>
      <c r="XAS41" s="222"/>
      <c r="XAT41" s="222"/>
      <c r="XAU41" s="222"/>
      <c r="XAV41" s="222"/>
      <c r="XAW41" s="222"/>
      <c r="XAX41" s="222"/>
      <c r="XAY41" s="222"/>
      <c r="XAZ41" s="222"/>
      <c r="XBA41" s="222"/>
      <c r="XBB41" s="222"/>
      <c r="XBC41" s="222"/>
      <c r="XBD41" s="222"/>
      <c r="XBE41" s="222"/>
      <c r="XBF41" s="222"/>
      <c r="XBG41" s="222"/>
      <c r="XBH41" s="222"/>
      <c r="XBI41" s="222"/>
      <c r="XBJ41" s="222"/>
      <c r="XBK41" s="222"/>
      <c r="XBL41" s="222"/>
      <c r="XBM41" s="222"/>
      <c r="XBN41" s="222"/>
      <c r="XBO41" s="222"/>
      <c r="XBP41" s="222"/>
      <c r="XBQ41" s="222"/>
      <c r="XBR41" s="222"/>
      <c r="XBS41" s="222"/>
      <c r="XBT41" s="222"/>
      <c r="XBU41" s="222"/>
      <c r="XBV41" s="222"/>
      <c r="XBW41" s="222"/>
      <c r="XBX41" s="222"/>
      <c r="XBY41" s="222"/>
      <c r="XBZ41" s="222"/>
      <c r="XCA41" s="222"/>
      <c r="XCB41" s="222"/>
      <c r="XCC41" s="222"/>
      <c r="XCD41" s="222"/>
      <c r="XCE41" s="222"/>
      <c r="XCF41" s="222"/>
      <c r="XCG41" s="222"/>
      <c r="XCH41" s="222"/>
      <c r="XCI41" s="222"/>
      <c r="XCJ41" s="222"/>
      <c r="XCK41" s="222"/>
      <c r="XCL41" s="222"/>
      <c r="XCM41" s="222"/>
      <c r="XCN41" s="222"/>
      <c r="XCO41" s="222"/>
      <c r="XCP41" s="222"/>
      <c r="XCQ41" s="222"/>
      <c r="XCR41" s="222"/>
      <c r="XCS41" s="222"/>
      <c r="XCT41" s="222"/>
      <c r="XCU41" s="222"/>
      <c r="XCV41" s="222"/>
      <c r="XCW41" s="222"/>
      <c r="XCX41" s="222"/>
      <c r="XCY41" s="222"/>
      <c r="XCZ41" s="222"/>
      <c r="XDA41" s="222"/>
      <c r="XDB41" s="222"/>
      <c r="XDC41" s="222"/>
      <c r="XDD41" s="222"/>
      <c r="XDE41" s="222"/>
      <c r="XDF41" s="222"/>
      <c r="XDG41" s="222"/>
      <c r="XDH41" s="222"/>
      <c r="XDI41" s="222"/>
      <c r="XDJ41" s="222"/>
      <c r="XDK41" s="222"/>
      <c r="XDL41" s="222"/>
      <c r="XDM41" s="222"/>
      <c r="XDN41" s="222"/>
      <c r="XDO41" s="222"/>
      <c r="XDP41" s="222"/>
      <c r="XDQ41" s="222"/>
      <c r="XDR41" s="222"/>
      <c r="XDS41" s="222"/>
      <c r="XDT41" s="222"/>
      <c r="XDU41" s="222"/>
      <c r="XDV41" s="222"/>
      <c r="XDW41" s="222"/>
      <c r="XDX41" s="222"/>
      <c r="XDY41" s="222"/>
      <c r="XDZ41" s="222"/>
      <c r="XEA41" s="222"/>
      <c r="XEB41" s="222"/>
      <c r="XEC41" s="222"/>
      <c r="XED41" s="222"/>
      <c r="XEE41" s="222"/>
      <c r="XEF41" s="222"/>
      <c r="XEG41" s="222"/>
      <c r="XEH41" s="222"/>
      <c r="XEI41" s="222"/>
      <c r="XEJ41" s="222"/>
      <c r="XEK41" s="222"/>
      <c r="XEL41" s="222"/>
      <c r="XEM41" s="222"/>
      <c r="XEN41" s="222"/>
      <c r="XEO41" s="222"/>
      <c r="XEP41" s="222"/>
      <c r="XEQ41" s="222"/>
      <c r="XER41" s="222"/>
      <c r="XES41" s="222"/>
      <c r="XET41" s="222"/>
      <c r="XEU41" s="222"/>
      <c r="XEV41" s="222"/>
      <c r="XEW41" s="222"/>
      <c r="XEX41" s="222"/>
      <c r="XEY41" s="222"/>
      <c r="XEZ41" s="222"/>
      <c r="XFA41" s="222"/>
      <c r="XFB41" s="222"/>
      <c r="XFC41" s="222"/>
      <c r="XFD41" s="222"/>
    </row>
    <row r="42" spans="1:16384" ht="33" customHeight="1">
      <c r="A42" s="493" t="s">
        <v>1018</v>
      </c>
      <c r="B42" s="493"/>
      <c r="C42" s="493"/>
      <c r="D42" s="493"/>
      <c r="E42" s="224"/>
      <c r="F42" s="224"/>
      <c r="G42" s="225"/>
      <c r="H42" s="224"/>
      <c r="I42" s="224"/>
      <c r="J42" s="226">
        <f t="shared" si="0"/>
        <v>0</v>
      </c>
      <c r="K42" s="226">
        <f t="shared" si="1"/>
        <v>0</v>
      </c>
      <c r="L42" s="225"/>
      <c r="M42" s="225"/>
      <c r="N42" s="225"/>
      <c r="O42" s="225"/>
      <c r="P42" s="225"/>
      <c r="Q42" s="225"/>
      <c r="R42" s="225"/>
      <c r="S42" s="225"/>
      <c r="T42" s="225"/>
      <c r="U42" s="225"/>
      <c r="V42" s="225"/>
      <c r="W42" s="225"/>
      <c r="X42" s="225"/>
      <c r="Y42" s="225"/>
      <c r="Z42" s="225"/>
      <c r="AA42" s="227"/>
      <c r="AB42" s="228">
        <v>0</v>
      </c>
      <c r="AC42" s="227">
        <v>0</v>
      </c>
      <c r="AD42" s="225"/>
      <c r="AE42" s="225"/>
      <c r="AF42" s="225"/>
      <c r="AG42" s="225"/>
      <c r="AH42" s="225"/>
      <c r="AI42" s="229"/>
      <c r="AJ42" s="230"/>
      <c r="AK42" s="230"/>
      <c r="AL42" s="225"/>
      <c r="AM42" s="225"/>
      <c r="AN42" s="225"/>
      <c r="AO42" s="225"/>
      <c r="AP42" s="225"/>
      <c r="AQ42" s="225"/>
      <c r="AR42" s="225"/>
      <c r="AS42" s="225"/>
      <c r="AT42" s="225"/>
      <c r="AU42" s="225"/>
      <c r="AV42" s="225"/>
      <c r="AW42" s="225"/>
      <c r="AX42" s="225"/>
      <c r="AY42" s="225"/>
      <c r="AZ42" s="225"/>
      <c r="BA42" s="225"/>
      <c r="BB42" s="225"/>
      <c r="BC42" s="225"/>
      <c r="BD42" s="231"/>
      <c r="BE42" s="232"/>
      <c r="BF42" s="232"/>
      <c r="BG42" s="232"/>
      <c r="BH42" s="233"/>
      <c r="BI42" s="233"/>
      <c r="BJ42" s="233"/>
      <c r="BK42" s="234"/>
      <c r="BL42" s="234"/>
      <c r="BM42" s="234"/>
      <c r="BN42" s="234"/>
      <c r="BO42" s="234"/>
      <c r="BP42" s="234"/>
      <c r="BQ42" s="234" t="s">
        <v>820</v>
      </c>
      <c r="BR42" s="234">
        <v>2</v>
      </c>
      <c r="BS42" s="169"/>
      <c r="BT42" s="191"/>
      <c r="BU42" s="167"/>
      <c r="BV42" s="167"/>
      <c r="BW42" s="167"/>
      <c r="BX42" s="167"/>
      <c r="BY42" s="167"/>
      <c r="BZ42" s="168"/>
      <c r="CA42" s="169"/>
    </row>
    <row r="43" spans="1:16384" ht="33" customHeight="1">
      <c r="A43" s="466" t="s">
        <v>1019</v>
      </c>
      <c r="B43" s="466"/>
      <c r="C43" s="466"/>
      <c r="D43" s="466"/>
      <c r="E43" s="158"/>
      <c r="F43" s="158"/>
      <c r="G43" s="157"/>
      <c r="H43" s="158"/>
      <c r="I43" s="158"/>
      <c r="J43" s="178">
        <f t="shared" si="0"/>
        <v>0</v>
      </c>
      <c r="K43" s="178">
        <f t="shared" si="1"/>
        <v>0</v>
      </c>
      <c r="L43" s="157">
        <f>SUM(L44,L48)</f>
        <v>43.052000000000007</v>
      </c>
      <c r="M43" s="157"/>
      <c r="N43" s="157"/>
      <c r="O43" s="157"/>
      <c r="P43" s="157"/>
      <c r="Q43" s="157"/>
      <c r="R43" s="157"/>
      <c r="S43" s="157"/>
      <c r="T43" s="157"/>
      <c r="U43" s="157"/>
      <c r="V43" s="157"/>
      <c r="W43" s="157"/>
      <c r="X43" s="157"/>
      <c r="Y43" s="157"/>
      <c r="Z43" s="157"/>
      <c r="AA43" s="160"/>
      <c r="AB43" s="176">
        <f>SUM(AB44,AB48)</f>
        <v>-560.01660000000004</v>
      </c>
      <c r="AC43" s="160">
        <f>SUM(AC44,AC48)</f>
        <v>-560.01660000000004</v>
      </c>
      <c r="AD43" s="157"/>
      <c r="AE43" s="157"/>
      <c r="AF43" s="157"/>
      <c r="AG43" s="157"/>
      <c r="AH43" s="157"/>
      <c r="AI43" s="161"/>
      <c r="AJ43" s="162"/>
      <c r="AK43" s="162"/>
      <c r="AL43" s="157"/>
      <c r="AM43" s="157"/>
      <c r="AN43" s="157"/>
      <c r="AO43" s="157"/>
      <c r="AP43" s="157"/>
      <c r="AQ43" s="157"/>
      <c r="AR43" s="157"/>
      <c r="AS43" s="157"/>
      <c r="AT43" s="157"/>
      <c r="AU43" s="157"/>
      <c r="AV43" s="157"/>
      <c r="AW43" s="157"/>
      <c r="AX43" s="157"/>
      <c r="AY43" s="157"/>
      <c r="AZ43" s="157"/>
      <c r="BA43" s="157"/>
      <c r="BB43" s="157"/>
      <c r="BC43" s="157"/>
      <c r="BD43" s="173"/>
      <c r="BE43" s="171"/>
      <c r="BF43" s="171"/>
      <c r="BG43" s="171"/>
      <c r="BH43" s="174"/>
      <c r="BI43" s="174"/>
      <c r="BJ43" s="174"/>
      <c r="BK43" s="175"/>
      <c r="BL43" s="175"/>
      <c r="BM43" s="175"/>
      <c r="BN43" s="175"/>
      <c r="BO43" s="175"/>
      <c r="BP43" s="175"/>
      <c r="BQ43" s="175" t="s">
        <v>820</v>
      </c>
      <c r="BR43" s="175">
        <v>2</v>
      </c>
      <c r="BS43" s="166"/>
      <c r="BT43" s="191"/>
      <c r="BU43" s="167"/>
      <c r="BV43" s="167"/>
      <c r="BW43" s="167"/>
      <c r="BX43" s="167"/>
      <c r="BY43" s="167"/>
      <c r="BZ43" s="168"/>
      <c r="CA43" s="166"/>
    </row>
    <row r="44" spans="1:16384" ht="33" customHeight="1">
      <c r="A44" s="466" t="s">
        <v>1020</v>
      </c>
      <c r="B44" s="466"/>
      <c r="C44" s="466"/>
      <c r="D44" s="466"/>
      <c r="E44" s="158"/>
      <c r="F44" s="158"/>
      <c r="G44" s="157"/>
      <c r="H44" s="158"/>
      <c r="I44" s="158"/>
      <c r="J44" s="178">
        <f t="shared" si="0"/>
        <v>0</v>
      </c>
      <c r="K44" s="178">
        <f t="shared" si="1"/>
        <v>0</v>
      </c>
      <c r="L44" s="157">
        <f>SUM(L45:L46)</f>
        <v>15.209000000000003</v>
      </c>
      <c r="M44" s="157"/>
      <c r="N44" s="157"/>
      <c r="O44" s="157"/>
      <c r="P44" s="157"/>
      <c r="Q44" s="157"/>
      <c r="R44" s="157"/>
      <c r="S44" s="157"/>
      <c r="T44" s="157"/>
      <c r="U44" s="157"/>
      <c r="V44" s="157"/>
      <c r="W44" s="157"/>
      <c r="X44" s="157"/>
      <c r="Y44" s="157"/>
      <c r="Z44" s="157"/>
      <c r="AA44" s="160"/>
      <c r="AB44" s="176">
        <f>SUM(AB45:AB46)</f>
        <v>-236.25720000000004</v>
      </c>
      <c r="AC44" s="160">
        <f>SUM(AC45:AC46)</f>
        <v>-236.25720000000004</v>
      </c>
      <c r="AD44" s="157"/>
      <c r="AE44" s="157"/>
      <c r="AF44" s="157"/>
      <c r="AG44" s="157"/>
      <c r="AH44" s="157"/>
      <c r="AI44" s="161"/>
      <c r="AJ44" s="162"/>
      <c r="AK44" s="162"/>
      <c r="AL44" s="157"/>
      <c r="AM44" s="157"/>
      <c r="AN44" s="157"/>
      <c r="AO44" s="157"/>
      <c r="AP44" s="157"/>
      <c r="AQ44" s="157"/>
      <c r="AR44" s="157"/>
      <c r="AS44" s="157"/>
      <c r="AT44" s="157"/>
      <c r="AU44" s="157"/>
      <c r="AV44" s="157"/>
      <c r="AW44" s="157"/>
      <c r="AX44" s="157"/>
      <c r="AY44" s="157"/>
      <c r="AZ44" s="157"/>
      <c r="BA44" s="157"/>
      <c r="BB44" s="157"/>
      <c r="BC44" s="157"/>
      <c r="BD44" s="173"/>
      <c r="BE44" s="171"/>
      <c r="BF44" s="171"/>
      <c r="BG44" s="171"/>
      <c r="BH44" s="174"/>
      <c r="BI44" s="174"/>
      <c r="BJ44" s="174"/>
      <c r="BK44" s="175"/>
      <c r="BL44" s="175"/>
      <c r="BM44" s="175"/>
      <c r="BN44" s="175"/>
      <c r="BO44" s="175"/>
      <c r="BP44" s="175"/>
      <c r="BQ44" s="175" t="s">
        <v>820</v>
      </c>
      <c r="BR44" s="175">
        <v>2</v>
      </c>
      <c r="BS44" s="166"/>
      <c r="BT44" s="191"/>
      <c r="BU44" s="167"/>
      <c r="BV44" s="167"/>
      <c r="BW44" s="167"/>
      <c r="BX44" s="167"/>
      <c r="BY44" s="167"/>
      <c r="BZ44" s="168"/>
      <c r="CA44" s="166"/>
    </row>
    <row r="45" spans="1:16384" s="184" customFormat="1" ht="33" customHeight="1">
      <c r="A45" s="301"/>
      <c r="B45" s="301" t="s">
        <v>303</v>
      </c>
      <c r="C45" s="301" t="s">
        <v>306</v>
      </c>
      <c r="D45" s="301" t="s">
        <v>1021</v>
      </c>
      <c r="E45" s="185">
        <v>9</v>
      </c>
      <c r="F45" s="185">
        <v>14</v>
      </c>
      <c r="G45" s="301" t="s">
        <v>1021</v>
      </c>
      <c r="H45" s="185">
        <v>9</v>
      </c>
      <c r="I45" s="185">
        <v>14</v>
      </c>
      <c r="J45" s="178">
        <f t="shared" si="0"/>
        <v>5</v>
      </c>
      <c r="K45" s="178">
        <f t="shared" si="1"/>
        <v>5</v>
      </c>
      <c r="L45" s="301">
        <v>5</v>
      </c>
      <c r="M45" s="301"/>
      <c r="N45" s="301" t="s">
        <v>1022</v>
      </c>
      <c r="O45" s="301" t="s">
        <v>1023</v>
      </c>
      <c r="P45" s="301" t="s">
        <v>873</v>
      </c>
      <c r="Q45" s="301" t="s">
        <v>1023</v>
      </c>
      <c r="R45" s="301"/>
      <c r="S45" s="301">
        <v>25</v>
      </c>
      <c r="T45" s="301"/>
      <c r="U45" s="301"/>
      <c r="V45" s="301"/>
      <c r="W45" s="301"/>
      <c r="X45" s="301"/>
      <c r="Y45" s="301"/>
      <c r="Z45" s="301" t="s">
        <v>1024</v>
      </c>
      <c r="AA45" s="163">
        <v>-12</v>
      </c>
      <c r="AB45" s="186">
        <f t="shared" ref="AB45:AB51" si="9">L45*Q45*AA45*0.1</f>
        <v>-126</v>
      </c>
      <c r="AC45" s="163">
        <f>IF(AL45="中修",AB45*AG45,IF(AL45="预防性养护",AB45,AB45*AE45))</f>
        <v>-126</v>
      </c>
      <c r="AD45" s="301"/>
      <c r="AE45" s="301"/>
      <c r="AF45" s="301"/>
      <c r="AG45" s="301"/>
      <c r="AH45" s="301"/>
      <c r="AI45" s="187"/>
      <c r="AJ45" s="188"/>
      <c r="AK45" s="188"/>
      <c r="AL45" s="301" t="s">
        <v>814</v>
      </c>
      <c r="AM45" s="301"/>
      <c r="AN45" s="301" t="s">
        <v>838</v>
      </c>
      <c r="AO45" s="301" t="s">
        <v>1025</v>
      </c>
      <c r="AP45" s="301"/>
      <c r="AQ45" s="301" t="s">
        <v>1026</v>
      </c>
      <c r="AR45" s="301"/>
      <c r="AS45" s="301" t="s">
        <v>1027</v>
      </c>
      <c r="AT45" s="301" t="s">
        <v>1028</v>
      </c>
      <c r="AU45" s="301" t="s">
        <v>1029</v>
      </c>
      <c r="AV45" s="301" t="s">
        <v>1030</v>
      </c>
      <c r="AW45" s="301" t="s">
        <v>1031</v>
      </c>
      <c r="AX45" s="301" t="s">
        <v>844</v>
      </c>
      <c r="AY45" s="301"/>
      <c r="AZ45" s="301"/>
      <c r="BA45" s="301"/>
      <c r="BB45" s="301"/>
      <c r="BC45" s="301"/>
      <c r="BD45" s="193"/>
      <c r="BE45" s="174"/>
      <c r="BF45" s="174"/>
      <c r="BG45" s="174"/>
      <c r="BH45" s="174"/>
      <c r="BI45" s="174"/>
      <c r="BJ45" s="174"/>
      <c r="BK45" s="175"/>
      <c r="BL45" s="175"/>
      <c r="BM45" s="175"/>
      <c r="BN45" s="175"/>
      <c r="BO45" s="175"/>
      <c r="BP45" s="175"/>
      <c r="BQ45" s="175"/>
      <c r="BR45" s="175">
        <v>3</v>
      </c>
      <c r="BS45" s="166">
        <v>2</v>
      </c>
      <c r="BT45" s="191"/>
      <c r="BU45" s="167"/>
      <c r="BV45" s="167"/>
      <c r="BW45" s="167"/>
      <c r="BX45" s="167"/>
      <c r="BY45" s="167"/>
      <c r="BZ45" s="168"/>
      <c r="CA45" s="166"/>
    </row>
    <row r="46" spans="1:16384" s="430" customFormat="1" ht="33" customHeight="1">
      <c r="A46" s="417"/>
      <c r="B46" s="417" t="s">
        <v>303</v>
      </c>
      <c r="C46" s="417" t="s">
        <v>310</v>
      </c>
      <c r="D46" s="417" t="s">
        <v>1006</v>
      </c>
      <c r="E46" s="418">
        <v>238.791</v>
      </c>
      <c r="F46" s="418">
        <v>249</v>
      </c>
      <c r="G46" s="417" t="s">
        <v>1016</v>
      </c>
      <c r="H46" s="418">
        <v>10.614000000000001</v>
      </c>
      <c r="I46" s="418">
        <f>H46+L46</f>
        <v>20.823000000000004</v>
      </c>
      <c r="J46" s="419">
        <f t="shared" si="0"/>
        <v>10.209000000000003</v>
      </c>
      <c r="K46" s="419">
        <f t="shared" si="1"/>
        <v>10.209000000000003</v>
      </c>
      <c r="L46" s="418">
        <f>F46-E46</f>
        <v>10.209000000000003</v>
      </c>
      <c r="M46" s="417"/>
      <c r="N46" s="417" t="s">
        <v>871</v>
      </c>
      <c r="O46" s="417" t="s">
        <v>832</v>
      </c>
      <c r="P46" s="417" t="s">
        <v>873</v>
      </c>
      <c r="Q46" s="417" t="s">
        <v>832</v>
      </c>
      <c r="R46" s="417"/>
      <c r="S46" s="417">
        <v>12</v>
      </c>
      <c r="T46" s="417"/>
      <c r="U46" s="417"/>
      <c r="V46" s="417"/>
      <c r="W46" s="417"/>
      <c r="X46" s="417"/>
      <c r="Y46" s="417"/>
      <c r="Z46" s="417" t="s">
        <v>1024</v>
      </c>
      <c r="AA46" s="420">
        <v>-12</v>
      </c>
      <c r="AB46" s="421">
        <f t="shared" si="9"/>
        <v>-110.25720000000004</v>
      </c>
      <c r="AC46" s="420">
        <f>IF(AL46="中修",AB46*AG46,IF(AL46="预防性养护",AB46,AB46*AE46))</f>
        <v>-110.25720000000004</v>
      </c>
      <c r="AD46" s="417"/>
      <c r="AE46" s="417"/>
      <c r="AF46" s="417"/>
      <c r="AG46" s="417"/>
      <c r="AH46" s="417"/>
      <c r="AI46" s="422"/>
      <c r="AJ46" s="423"/>
      <c r="AK46" s="423"/>
      <c r="AL46" s="417" t="s">
        <v>814</v>
      </c>
      <c r="AM46" s="417"/>
      <c r="AN46" s="417" t="s">
        <v>838</v>
      </c>
      <c r="AO46" s="417" t="s">
        <v>1032</v>
      </c>
      <c r="AP46" s="417"/>
      <c r="AQ46" s="417" t="s">
        <v>1033</v>
      </c>
      <c r="AR46" s="417" t="s">
        <v>1034</v>
      </c>
      <c r="AS46" s="417"/>
      <c r="AT46" s="417" t="s">
        <v>1035</v>
      </c>
      <c r="AU46" s="417" t="s">
        <v>1036</v>
      </c>
      <c r="AV46" s="417" t="s">
        <v>1037</v>
      </c>
      <c r="AW46" s="417" t="s">
        <v>1037</v>
      </c>
      <c r="AX46" s="417" t="s">
        <v>844</v>
      </c>
      <c r="AY46" s="417"/>
      <c r="AZ46" s="417"/>
      <c r="BA46" s="417"/>
      <c r="BB46" s="417"/>
      <c r="BC46" s="417"/>
      <c r="BD46" s="424"/>
      <c r="BE46" s="425"/>
      <c r="BF46" s="425"/>
      <c r="BG46" s="425"/>
      <c r="BH46" s="425"/>
      <c r="BI46" s="425"/>
      <c r="BJ46" s="425"/>
      <c r="BK46" s="426"/>
      <c r="BL46" s="426"/>
      <c r="BM46" s="426"/>
      <c r="BN46" s="426"/>
      <c r="BO46" s="426">
        <v>3</v>
      </c>
      <c r="BP46" s="426"/>
      <c r="BQ46" s="426"/>
      <c r="BR46" s="426">
        <v>3</v>
      </c>
      <c r="BS46" s="427">
        <v>2</v>
      </c>
      <c r="BT46" s="428"/>
      <c r="BU46" s="429"/>
      <c r="BV46" s="429"/>
      <c r="BW46" s="429"/>
      <c r="BX46" s="429"/>
      <c r="BY46" s="429"/>
      <c r="BZ46" s="123"/>
      <c r="CA46" s="427"/>
    </row>
    <row r="47" spans="1:16384" s="430" customFormat="1" ht="33" customHeight="1">
      <c r="A47" s="417"/>
      <c r="B47" s="417" t="s">
        <v>303</v>
      </c>
      <c r="C47" s="417" t="s">
        <v>310</v>
      </c>
      <c r="D47" s="417" t="s">
        <v>1006</v>
      </c>
      <c r="E47" s="418">
        <v>250</v>
      </c>
      <c r="F47" s="418">
        <v>253.791</v>
      </c>
      <c r="G47" s="417" t="s">
        <v>1016</v>
      </c>
      <c r="H47" s="418">
        <f>I47-L47</f>
        <v>21.823000000000004</v>
      </c>
      <c r="I47" s="418">
        <v>25.614000000000001</v>
      </c>
      <c r="J47" s="419">
        <f t="shared" si="0"/>
        <v>3.7909999999999968</v>
      </c>
      <c r="K47" s="419">
        <f t="shared" si="1"/>
        <v>3.7909999999999968</v>
      </c>
      <c r="L47" s="418">
        <f>F47-E47</f>
        <v>3.7909999999999968</v>
      </c>
      <c r="M47" s="417"/>
      <c r="N47" s="417" t="s">
        <v>871</v>
      </c>
      <c r="O47" s="417" t="s">
        <v>832</v>
      </c>
      <c r="P47" s="417" t="s">
        <v>873</v>
      </c>
      <c r="Q47" s="417" t="s">
        <v>832</v>
      </c>
      <c r="R47" s="417"/>
      <c r="S47" s="417">
        <v>12</v>
      </c>
      <c r="T47" s="417"/>
      <c r="U47" s="417"/>
      <c r="V47" s="417"/>
      <c r="W47" s="417"/>
      <c r="X47" s="417"/>
      <c r="Y47" s="417"/>
      <c r="Z47" s="417" t="s">
        <v>1024</v>
      </c>
      <c r="AA47" s="420">
        <v>-12</v>
      </c>
      <c r="AB47" s="421">
        <f t="shared" si="9"/>
        <v>-40.94279999999997</v>
      </c>
      <c r="AC47" s="420">
        <f>IF(AL47="中修",AB47*AG47,IF(AL47="预防性养护",AB47,AB47*AE47))</f>
        <v>-40.94279999999997</v>
      </c>
      <c r="AD47" s="417"/>
      <c r="AE47" s="417"/>
      <c r="AF47" s="417"/>
      <c r="AG47" s="417"/>
      <c r="AH47" s="417"/>
      <c r="AI47" s="422"/>
      <c r="AJ47" s="423"/>
      <c r="AK47" s="423"/>
      <c r="AL47" s="417" t="s">
        <v>814</v>
      </c>
      <c r="AM47" s="417"/>
      <c r="AN47" s="417" t="s">
        <v>838</v>
      </c>
      <c r="AO47" s="417" t="s">
        <v>1032</v>
      </c>
      <c r="AP47" s="417"/>
      <c r="AQ47" s="417" t="s">
        <v>1033</v>
      </c>
      <c r="AR47" s="417" t="s">
        <v>1034</v>
      </c>
      <c r="AS47" s="417"/>
      <c r="AT47" s="417" t="s">
        <v>1035</v>
      </c>
      <c r="AU47" s="417" t="s">
        <v>1036</v>
      </c>
      <c r="AV47" s="417" t="s">
        <v>1037</v>
      </c>
      <c r="AW47" s="417" t="s">
        <v>1037</v>
      </c>
      <c r="AX47" s="417" t="s">
        <v>844</v>
      </c>
      <c r="AY47" s="417"/>
      <c r="AZ47" s="417"/>
      <c r="BA47" s="417"/>
      <c r="BB47" s="417"/>
      <c r="BC47" s="417"/>
      <c r="BD47" s="424"/>
      <c r="BE47" s="425"/>
      <c r="BF47" s="425"/>
      <c r="BG47" s="425"/>
      <c r="BH47" s="425"/>
      <c r="BI47" s="425"/>
      <c r="BJ47" s="425"/>
      <c r="BK47" s="426"/>
      <c r="BL47" s="426"/>
      <c r="BM47" s="426"/>
      <c r="BN47" s="426"/>
      <c r="BO47" s="426">
        <v>3</v>
      </c>
      <c r="BP47" s="426"/>
      <c r="BQ47" s="426"/>
      <c r="BR47" s="426">
        <v>3</v>
      </c>
      <c r="BS47" s="427">
        <v>2</v>
      </c>
      <c r="BT47" s="428"/>
      <c r="BU47" s="429"/>
      <c r="BV47" s="429"/>
      <c r="BW47" s="429"/>
      <c r="BX47" s="429"/>
      <c r="BY47" s="429"/>
      <c r="BZ47" s="123"/>
      <c r="CA47" s="427"/>
    </row>
    <row r="48" spans="1:16384" ht="33" customHeight="1">
      <c r="A48" s="466" t="s">
        <v>1038</v>
      </c>
      <c r="B48" s="466"/>
      <c r="C48" s="466"/>
      <c r="D48" s="466"/>
      <c r="E48" s="158"/>
      <c r="F48" s="158"/>
      <c r="G48" s="157"/>
      <c r="H48" s="158"/>
      <c r="I48" s="158"/>
      <c r="J48" s="178">
        <f t="shared" si="0"/>
        <v>0</v>
      </c>
      <c r="K48" s="178">
        <f t="shared" si="1"/>
        <v>0</v>
      </c>
      <c r="L48" s="157">
        <f>SUM(L49:L51)</f>
        <v>27.843</v>
      </c>
      <c r="M48" s="157"/>
      <c r="N48" s="157"/>
      <c r="O48" s="157"/>
      <c r="P48" s="157"/>
      <c r="Q48" s="157"/>
      <c r="R48" s="157"/>
      <c r="S48" s="157"/>
      <c r="T48" s="157"/>
      <c r="U48" s="157"/>
      <c r="V48" s="157"/>
      <c r="W48" s="157"/>
      <c r="X48" s="157"/>
      <c r="Y48" s="157"/>
      <c r="Z48" s="157"/>
      <c r="AA48" s="160"/>
      <c r="AB48" s="176">
        <f>SUM(AB49:AB51)</f>
        <v>-323.75940000000003</v>
      </c>
      <c r="AC48" s="160">
        <f>SUM(AC49:AC51)</f>
        <v>-323.75940000000003</v>
      </c>
      <c r="AD48" s="157"/>
      <c r="AE48" s="157"/>
      <c r="AF48" s="157"/>
      <c r="AG48" s="157"/>
      <c r="AH48" s="157"/>
      <c r="AI48" s="161"/>
      <c r="AJ48" s="162"/>
      <c r="AK48" s="162"/>
      <c r="AL48" s="157"/>
      <c r="AM48" s="157"/>
      <c r="AN48" s="157"/>
      <c r="AO48" s="157"/>
      <c r="AP48" s="157"/>
      <c r="AQ48" s="157"/>
      <c r="AR48" s="157"/>
      <c r="AS48" s="157"/>
      <c r="AT48" s="157"/>
      <c r="AU48" s="157"/>
      <c r="AV48" s="157"/>
      <c r="AW48" s="157"/>
      <c r="AX48" s="157"/>
      <c r="AY48" s="157"/>
      <c r="AZ48" s="157"/>
      <c r="BA48" s="157"/>
      <c r="BB48" s="157"/>
      <c r="BC48" s="157"/>
      <c r="BD48" s="173"/>
      <c r="BE48" s="171"/>
      <c r="BF48" s="171"/>
      <c r="BG48" s="171"/>
      <c r="BH48" s="174"/>
      <c r="BI48" s="174"/>
      <c r="BJ48" s="174"/>
      <c r="BK48" s="175"/>
      <c r="BL48" s="175"/>
      <c r="BM48" s="175"/>
      <c r="BN48" s="175"/>
      <c r="BO48" s="175"/>
      <c r="BP48" s="175"/>
      <c r="BQ48" s="175" t="s">
        <v>820</v>
      </c>
      <c r="BR48" s="175">
        <v>2</v>
      </c>
      <c r="BS48" s="166"/>
      <c r="BT48" s="191"/>
      <c r="BU48" s="167"/>
      <c r="BV48" s="167"/>
      <c r="BW48" s="167"/>
      <c r="BX48" s="167"/>
      <c r="BY48" s="167"/>
      <c r="BZ48" s="168"/>
      <c r="CA48" s="166"/>
    </row>
    <row r="49" spans="1:81" s="184" customFormat="1" ht="409.5">
      <c r="A49" s="301"/>
      <c r="B49" s="301" t="s">
        <v>303</v>
      </c>
      <c r="C49" s="301" t="s">
        <v>1039</v>
      </c>
      <c r="D49" s="301" t="s">
        <v>696</v>
      </c>
      <c r="E49" s="185">
        <v>1645.4960000000001</v>
      </c>
      <c r="F49" s="185">
        <v>1652.8109999999999</v>
      </c>
      <c r="G49" s="301" t="s">
        <v>696</v>
      </c>
      <c r="H49" s="185">
        <v>1664.8630000000001</v>
      </c>
      <c r="I49" s="185">
        <v>1672.1780000000001</v>
      </c>
      <c r="J49" s="178">
        <f t="shared" si="0"/>
        <v>7.3149999999998272</v>
      </c>
      <c r="K49" s="178">
        <f t="shared" si="1"/>
        <v>7.3150000000000546</v>
      </c>
      <c r="L49" s="301">
        <v>7.3150000000000004</v>
      </c>
      <c r="M49" s="301"/>
      <c r="N49" s="301" t="s">
        <v>871</v>
      </c>
      <c r="O49" s="301" t="s">
        <v>892</v>
      </c>
      <c r="P49" s="301" t="s">
        <v>828</v>
      </c>
      <c r="Q49" s="301" t="s">
        <v>892</v>
      </c>
      <c r="R49" s="301"/>
      <c r="S49" s="301">
        <v>12</v>
      </c>
      <c r="T49" s="301"/>
      <c r="U49" s="301"/>
      <c r="V49" s="301"/>
      <c r="W49" s="301"/>
      <c r="X49" s="301"/>
      <c r="Y49" s="301"/>
      <c r="Z49" s="301" t="s">
        <v>1040</v>
      </c>
      <c r="AA49" s="163">
        <v>-12</v>
      </c>
      <c r="AB49" s="186">
        <f t="shared" si="9"/>
        <v>-92.169000000000011</v>
      </c>
      <c r="AC49" s="163">
        <f>IF(AL49="中修",AB49*AG49,IF(AL49="预防性养护",AB49,AB49*AE49))</f>
        <v>-92.169000000000011</v>
      </c>
      <c r="AD49" s="301"/>
      <c r="AE49" s="301"/>
      <c r="AF49" s="301"/>
      <c r="AG49" s="301"/>
      <c r="AH49" s="301"/>
      <c r="AI49" s="187"/>
      <c r="AJ49" s="188" t="s">
        <v>1041</v>
      </c>
      <c r="AK49" s="188"/>
      <c r="AL49" s="301" t="s">
        <v>814</v>
      </c>
      <c r="AM49" s="301"/>
      <c r="AN49" s="301" t="s">
        <v>838</v>
      </c>
      <c r="AO49" s="301" t="s">
        <v>1042</v>
      </c>
      <c r="AP49" s="301" t="s">
        <v>1043</v>
      </c>
      <c r="AQ49" s="301" t="s">
        <v>1044</v>
      </c>
      <c r="AR49" s="301" t="s">
        <v>1045</v>
      </c>
      <c r="AS49" s="301" t="s">
        <v>1046</v>
      </c>
      <c r="AT49" s="301" t="s">
        <v>1047</v>
      </c>
      <c r="AU49" s="301" t="s">
        <v>1048</v>
      </c>
      <c r="AV49" s="301" t="s">
        <v>1048</v>
      </c>
      <c r="AW49" s="301" t="s">
        <v>1049</v>
      </c>
      <c r="AX49" s="301" t="s">
        <v>844</v>
      </c>
      <c r="AY49" s="301"/>
      <c r="AZ49" s="301"/>
      <c r="BA49" s="301"/>
      <c r="BB49" s="301"/>
      <c r="BC49" s="301"/>
      <c r="BD49" s="193"/>
      <c r="BE49" s="174"/>
      <c r="BF49" s="174"/>
      <c r="BG49" s="174"/>
      <c r="BH49" s="174"/>
      <c r="BI49" s="174"/>
      <c r="BJ49" s="174"/>
      <c r="BK49" s="175"/>
      <c r="BL49" s="175"/>
      <c r="BM49" s="175"/>
      <c r="BN49" s="175"/>
      <c r="BO49" s="175"/>
      <c r="BP49" s="175"/>
      <c r="BQ49" s="175"/>
      <c r="BR49" s="175">
        <v>3</v>
      </c>
      <c r="BS49" s="166">
        <v>2</v>
      </c>
      <c r="BT49" s="191"/>
      <c r="BU49" s="167"/>
      <c r="BV49" s="167"/>
      <c r="BW49" s="167"/>
      <c r="BX49" s="167"/>
      <c r="BY49" s="167"/>
      <c r="BZ49" s="168"/>
      <c r="CA49" s="166"/>
    </row>
    <row r="50" spans="1:81" s="184" customFormat="1" ht="409.5">
      <c r="A50" s="301"/>
      <c r="B50" s="301" t="s">
        <v>303</v>
      </c>
      <c r="C50" s="301" t="s">
        <v>1039</v>
      </c>
      <c r="D50" s="301" t="s">
        <v>696</v>
      </c>
      <c r="E50" s="185">
        <v>1654.171</v>
      </c>
      <c r="F50" s="185">
        <v>1663.423</v>
      </c>
      <c r="G50" s="301" t="s">
        <v>696</v>
      </c>
      <c r="H50" s="185">
        <v>1674.748</v>
      </c>
      <c r="I50" s="185">
        <v>1684</v>
      </c>
      <c r="J50" s="178">
        <f t="shared" si="0"/>
        <v>9.2519999999999527</v>
      </c>
      <c r="K50" s="178">
        <f t="shared" si="1"/>
        <v>9.2519999999999527</v>
      </c>
      <c r="L50" s="301">
        <v>9.2520000000000007</v>
      </c>
      <c r="M50" s="301"/>
      <c r="N50" s="301" t="s">
        <v>871</v>
      </c>
      <c r="O50" s="301" t="s">
        <v>892</v>
      </c>
      <c r="P50" s="301" t="s">
        <v>828</v>
      </c>
      <c r="Q50" s="301" t="s">
        <v>892</v>
      </c>
      <c r="R50" s="301"/>
      <c r="S50" s="301">
        <v>12</v>
      </c>
      <c r="T50" s="301"/>
      <c r="U50" s="301"/>
      <c r="V50" s="301"/>
      <c r="W50" s="301"/>
      <c r="X50" s="301"/>
      <c r="Y50" s="301"/>
      <c r="Z50" s="301" t="s">
        <v>1040</v>
      </c>
      <c r="AA50" s="163">
        <v>-12</v>
      </c>
      <c r="AB50" s="186">
        <f t="shared" si="9"/>
        <v>-116.5752</v>
      </c>
      <c r="AC50" s="163">
        <f>IF(AL50="中修",AB50*AG50,IF(AL50="预防性养护",AB50,AB50*AE50))</f>
        <v>-116.5752</v>
      </c>
      <c r="AD50" s="301"/>
      <c r="AE50" s="301"/>
      <c r="AF50" s="301"/>
      <c r="AG50" s="301"/>
      <c r="AH50" s="301"/>
      <c r="AI50" s="187"/>
      <c r="AJ50" s="188" t="s">
        <v>1041</v>
      </c>
      <c r="AK50" s="188"/>
      <c r="AL50" s="301" t="s">
        <v>814</v>
      </c>
      <c r="AM50" s="301"/>
      <c r="AN50" s="301" t="s">
        <v>838</v>
      </c>
      <c r="AO50" s="301" t="s">
        <v>1042</v>
      </c>
      <c r="AP50" s="301" t="s">
        <v>1043</v>
      </c>
      <c r="AQ50" s="301" t="s">
        <v>1044</v>
      </c>
      <c r="AR50" s="301" t="s">
        <v>1045</v>
      </c>
      <c r="AS50" s="301" t="s">
        <v>1046</v>
      </c>
      <c r="AT50" s="301" t="s">
        <v>1047</v>
      </c>
      <c r="AU50" s="301" t="s">
        <v>1048</v>
      </c>
      <c r="AV50" s="301" t="s">
        <v>1048</v>
      </c>
      <c r="AW50" s="301" t="s">
        <v>1049</v>
      </c>
      <c r="AX50" s="301" t="s">
        <v>844</v>
      </c>
      <c r="AY50" s="301"/>
      <c r="AZ50" s="301"/>
      <c r="BA50" s="301"/>
      <c r="BB50" s="301"/>
      <c r="BC50" s="301"/>
      <c r="BD50" s="193"/>
      <c r="BE50" s="174"/>
      <c r="BF50" s="174"/>
      <c r="BG50" s="174"/>
      <c r="BH50" s="174"/>
      <c r="BI50" s="174"/>
      <c r="BJ50" s="174"/>
      <c r="BK50" s="175"/>
      <c r="BL50" s="175"/>
      <c r="BM50" s="175"/>
      <c r="BN50" s="175"/>
      <c r="BO50" s="175"/>
      <c r="BP50" s="175"/>
      <c r="BQ50" s="175"/>
      <c r="BR50" s="175">
        <v>3</v>
      </c>
      <c r="BS50" s="166">
        <v>2</v>
      </c>
      <c r="BT50" s="191"/>
      <c r="BU50" s="167"/>
      <c r="BV50" s="167"/>
      <c r="BW50" s="167"/>
      <c r="BX50" s="167"/>
      <c r="BY50" s="167"/>
      <c r="BZ50" s="168"/>
      <c r="CA50" s="166"/>
    </row>
    <row r="51" spans="1:81" s="184" customFormat="1" ht="14.25" customHeight="1">
      <c r="A51" s="301"/>
      <c r="B51" s="301" t="s">
        <v>303</v>
      </c>
      <c r="C51" s="301" t="s">
        <v>310</v>
      </c>
      <c r="D51" s="301" t="s">
        <v>891</v>
      </c>
      <c r="E51" s="185">
        <v>2181.2930000000001</v>
      </c>
      <c r="F51" s="185">
        <v>2192.569</v>
      </c>
      <c r="G51" s="301" t="s">
        <v>1050</v>
      </c>
      <c r="H51" s="185">
        <v>11.276</v>
      </c>
      <c r="I51" s="185">
        <v>0</v>
      </c>
      <c r="J51" s="178">
        <f t="shared" si="0"/>
        <v>11.27599999999984</v>
      </c>
      <c r="K51" s="178">
        <f t="shared" si="1"/>
        <v>-11.276</v>
      </c>
      <c r="L51" s="301">
        <v>11.276</v>
      </c>
      <c r="M51" s="301"/>
      <c r="N51" s="301" t="s">
        <v>871</v>
      </c>
      <c r="O51" s="301" t="s">
        <v>1051</v>
      </c>
      <c r="P51" s="301" t="s">
        <v>828</v>
      </c>
      <c r="Q51" s="301" t="s">
        <v>1051</v>
      </c>
      <c r="R51" s="301"/>
      <c r="S51" s="301">
        <v>10</v>
      </c>
      <c r="T51" s="301"/>
      <c r="U51" s="301"/>
      <c r="V51" s="301"/>
      <c r="W51" s="301"/>
      <c r="X51" s="301"/>
      <c r="Y51" s="301"/>
      <c r="Z51" s="301" t="s">
        <v>1040</v>
      </c>
      <c r="AA51" s="163">
        <v>-12</v>
      </c>
      <c r="AB51" s="186">
        <f t="shared" si="9"/>
        <v>-115.01520000000001</v>
      </c>
      <c r="AC51" s="163">
        <f>IF(AL51="中修",AB51*AG51,IF(AL51="预防性养护",AB51,AB51*AE51))</f>
        <v>-115.01520000000001</v>
      </c>
      <c r="AD51" s="301"/>
      <c r="AE51" s="301"/>
      <c r="AF51" s="301"/>
      <c r="AG51" s="301"/>
      <c r="AH51" s="301"/>
      <c r="AI51" s="187"/>
      <c r="AJ51" s="188"/>
      <c r="AK51" s="188"/>
      <c r="AL51" s="301" t="s">
        <v>814</v>
      </c>
      <c r="AM51" s="301"/>
      <c r="AN51" s="301" t="s">
        <v>838</v>
      </c>
      <c r="AO51" s="301" t="s">
        <v>1052</v>
      </c>
      <c r="AP51" s="301"/>
      <c r="AQ51" s="301"/>
      <c r="AR51" s="301" t="s">
        <v>1053</v>
      </c>
      <c r="AS51" s="301"/>
      <c r="AT51" s="301"/>
      <c r="AU51" s="301"/>
      <c r="AV51" s="301"/>
      <c r="AW51" s="301"/>
      <c r="AX51" s="301" t="s">
        <v>844</v>
      </c>
      <c r="AY51" s="301"/>
      <c r="AZ51" s="301"/>
      <c r="BA51" s="301"/>
      <c r="BB51" s="301"/>
      <c r="BC51" s="301"/>
      <c r="BD51" s="193"/>
      <c r="BE51" s="174"/>
      <c r="BF51" s="174"/>
      <c r="BG51" s="174"/>
      <c r="BH51" s="174"/>
      <c r="BI51" s="174"/>
      <c r="BJ51" s="174"/>
      <c r="BK51" s="175"/>
      <c r="BL51" s="175"/>
      <c r="BM51" s="175"/>
      <c r="BN51" s="175"/>
      <c r="BO51" s="175">
        <v>3</v>
      </c>
      <c r="BP51" s="175"/>
      <c r="BQ51" s="175"/>
      <c r="BR51" s="175">
        <v>3</v>
      </c>
      <c r="BS51" s="166">
        <v>2</v>
      </c>
      <c r="BT51" s="191"/>
      <c r="BU51" s="167"/>
      <c r="BV51" s="167"/>
      <c r="BW51" s="167"/>
      <c r="BX51" s="167"/>
      <c r="BY51" s="167"/>
      <c r="BZ51" s="168"/>
      <c r="CA51" s="166"/>
    </row>
    <row r="52" spans="1:81" s="238" customFormat="1" ht="14.25" customHeight="1">
      <c r="A52" s="466" t="s">
        <v>1054</v>
      </c>
      <c r="B52" s="466"/>
      <c r="C52" s="466"/>
      <c r="D52" s="466"/>
      <c r="E52" s="469"/>
      <c r="F52" s="469"/>
      <c r="G52" s="157"/>
      <c r="H52" s="158"/>
      <c r="I52" s="158"/>
      <c r="J52" s="178">
        <f t="shared" si="0"/>
        <v>0</v>
      </c>
      <c r="K52" s="178">
        <f t="shared" si="1"/>
        <v>0</v>
      </c>
      <c r="L52" s="157">
        <f>SUM(L53,L54,L55,L66)</f>
        <v>14.470999999999997</v>
      </c>
      <c r="M52" s="157"/>
      <c r="N52" s="157"/>
      <c r="O52" s="157"/>
      <c r="P52" s="157"/>
      <c r="Q52" s="157"/>
      <c r="R52" s="157"/>
      <c r="S52" s="157"/>
      <c r="T52" s="157"/>
      <c r="U52" s="157"/>
      <c r="V52" s="157"/>
      <c r="W52" s="157"/>
      <c r="X52" s="157"/>
      <c r="Y52" s="157"/>
      <c r="Z52" s="157"/>
      <c r="AA52" s="160"/>
      <c r="AB52" s="157">
        <f>SUM(AB53,AB54,AB55,AB66)</f>
        <v>1578.5589999999995</v>
      </c>
      <c r="AC52" s="172">
        <f>SUM(AC53,AC54,AC55,AC66)</f>
        <v>2216.9589999999994</v>
      </c>
      <c r="AD52" s="157"/>
      <c r="AE52" s="157"/>
      <c r="AF52" s="157"/>
      <c r="AG52" s="157"/>
      <c r="AH52" s="157"/>
      <c r="AI52" s="161"/>
      <c r="AJ52" s="162"/>
      <c r="AK52" s="162"/>
      <c r="AL52" s="157"/>
      <c r="AM52" s="157"/>
      <c r="AN52" s="157"/>
      <c r="AO52" s="157"/>
      <c r="AP52" s="157"/>
      <c r="AQ52" s="157"/>
      <c r="AR52" s="157"/>
      <c r="AS52" s="157"/>
      <c r="AT52" s="157"/>
      <c r="AU52" s="157"/>
      <c r="AV52" s="157"/>
      <c r="AW52" s="157"/>
      <c r="AX52" s="157"/>
      <c r="AY52" s="157"/>
      <c r="AZ52" s="157"/>
      <c r="BA52" s="157"/>
      <c r="BB52" s="157"/>
      <c r="BC52" s="157"/>
      <c r="BD52" s="173"/>
      <c r="BE52" s="171"/>
      <c r="BF52" s="171"/>
      <c r="BG52" s="171"/>
      <c r="BH52" s="174"/>
      <c r="BI52" s="174"/>
      <c r="BJ52" s="174"/>
      <c r="BK52" s="175"/>
      <c r="BL52" s="175"/>
      <c r="BM52" s="175"/>
      <c r="BN52" s="175"/>
      <c r="BO52" s="175"/>
      <c r="BP52" s="175"/>
      <c r="BQ52" s="175" t="s">
        <v>820</v>
      </c>
      <c r="BR52" s="175">
        <v>2</v>
      </c>
      <c r="BS52" s="235"/>
      <c r="BT52" s="236"/>
      <c r="BU52" s="237"/>
      <c r="BV52" s="237"/>
      <c r="BW52" s="237"/>
      <c r="BX52" s="237"/>
      <c r="BY52" s="237"/>
      <c r="BZ52" s="168"/>
      <c r="CA52" s="235"/>
    </row>
    <row r="53" spans="1:81" s="238" customFormat="1" ht="14.25" customHeight="1">
      <c r="A53" s="466" t="s">
        <v>821</v>
      </c>
      <c r="B53" s="466"/>
      <c r="C53" s="466"/>
      <c r="D53" s="466"/>
      <c r="E53" s="158"/>
      <c r="F53" s="158"/>
      <c r="G53" s="157"/>
      <c r="H53" s="158"/>
      <c r="I53" s="158"/>
      <c r="J53" s="178">
        <f t="shared" si="0"/>
        <v>0</v>
      </c>
      <c r="K53" s="178">
        <f t="shared" si="1"/>
        <v>0</v>
      </c>
      <c r="L53" s="157">
        <v>0</v>
      </c>
      <c r="M53" s="157"/>
      <c r="N53" s="157"/>
      <c r="O53" s="157"/>
      <c r="P53" s="157"/>
      <c r="Q53" s="157"/>
      <c r="R53" s="157"/>
      <c r="S53" s="157"/>
      <c r="T53" s="157"/>
      <c r="U53" s="157"/>
      <c r="V53" s="157"/>
      <c r="W53" s="157"/>
      <c r="X53" s="157"/>
      <c r="Y53" s="157"/>
      <c r="Z53" s="157"/>
      <c r="AA53" s="160"/>
      <c r="AB53" s="176">
        <v>0</v>
      </c>
      <c r="AC53" s="160">
        <v>0</v>
      </c>
      <c r="AD53" s="157"/>
      <c r="AE53" s="157"/>
      <c r="AF53" s="157"/>
      <c r="AG53" s="157"/>
      <c r="AH53" s="157"/>
      <c r="AI53" s="161"/>
      <c r="AJ53" s="162"/>
      <c r="AK53" s="162"/>
      <c r="AL53" s="157"/>
      <c r="AM53" s="157"/>
      <c r="AN53" s="157"/>
      <c r="AO53" s="157"/>
      <c r="AP53" s="157"/>
      <c r="AQ53" s="157"/>
      <c r="AR53" s="157"/>
      <c r="AS53" s="157"/>
      <c r="AT53" s="157"/>
      <c r="AU53" s="157"/>
      <c r="AV53" s="157"/>
      <c r="AW53" s="157"/>
      <c r="AX53" s="157"/>
      <c r="AY53" s="157"/>
      <c r="AZ53" s="157"/>
      <c r="BA53" s="157"/>
      <c r="BB53" s="157"/>
      <c r="BC53" s="157"/>
      <c r="BD53" s="173"/>
      <c r="BE53" s="171"/>
      <c r="BF53" s="171"/>
      <c r="BG53" s="171"/>
      <c r="BH53" s="174"/>
      <c r="BI53" s="174"/>
      <c r="BJ53" s="174"/>
      <c r="BK53" s="175"/>
      <c r="BL53" s="175"/>
      <c r="BM53" s="175"/>
      <c r="BN53" s="175"/>
      <c r="BO53" s="175"/>
      <c r="BP53" s="175"/>
      <c r="BQ53" s="175" t="s">
        <v>820</v>
      </c>
      <c r="BR53" s="175">
        <v>2</v>
      </c>
      <c r="BS53" s="235"/>
      <c r="BT53" s="236"/>
      <c r="BU53" s="237"/>
      <c r="BV53" s="237"/>
      <c r="BW53" s="237"/>
      <c r="BX53" s="237"/>
      <c r="BY53" s="237"/>
      <c r="BZ53" s="168"/>
      <c r="CA53" s="235"/>
    </row>
    <row r="54" spans="1:81" s="238" customFormat="1" ht="14.25" customHeight="1">
      <c r="A54" s="466" t="s">
        <v>822</v>
      </c>
      <c r="B54" s="466"/>
      <c r="C54" s="466"/>
      <c r="D54" s="466"/>
      <c r="E54" s="158"/>
      <c r="F54" s="158"/>
      <c r="G54" s="157"/>
      <c r="H54" s="158"/>
      <c r="I54" s="158"/>
      <c r="J54" s="178">
        <f t="shared" si="0"/>
        <v>0</v>
      </c>
      <c r="K54" s="178">
        <f t="shared" si="1"/>
        <v>0</v>
      </c>
      <c r="L54" s="157">
        <v>0</v>
      </c>
      <c r="M54" s="157"/>
      <c r="N54" s="157"/>
      <c r="O54" s="157"/>
      <c r="P54" s="157"/>
      <c r="Q54" s="157"/>
      <c r="R54" s="157"/>
      <c r="S54" s="157"/>
      <c r="T54" s="157"/>
      <c r="U54" s="157"/>
      <c r="V54" s="157"/>
      <c r="W54" s="157"/>
      <c r="X54" s="157"/>
      <c r="Y54" s="157"/>
      <c r="Z54" s="157"/>
      <c r="AA54" s="160"/>
      <c r="AB54" s="176">
        <v>0</v>
      </c>
      <c r="AC54" s="160">
        <v>0</v>
      </c>
      <c r="AD54" s="157"/>
      <c r="AE54" s="157"/>
      <c r="AF54" s="157"/>
      <c r="AG54" s="157"/>
      <c r="AH54" s="157"/>
      <c r="AI54" s="161"/>
      <c r="AJ54" s="162"/>
      <c r="AK54" s="162"/>
      <c r="AL54" s="157"/>
      <c r="AM54" s="157"/>
      <c r="AN54" s="157"/>
      <c r="AO54" s="157"/>
      <c r="AP54" s="157"/>
      <c r="AQ54" s="157"/>
      <c r="AR54" s="157"/>
      <c r="AS54" s="157"/>
      <c r="AT54" s="157"/>
      <c r="AU54" s="157"/>
      <c r="AV54" s="157"/>
      <c r="AW54" s="157"/>
      <c r="AX54" s="157"/>
      <c r="AY54" s="157"/>
      <c r="AZ54" s="157"/>
      <c r="BA54" s="157"/>
      <c r="BB54" s="157"/>
      <c r="BC54" s="157"/>
      <c r="BD54" s="173"/>
      <c r="BE54" s="171"/>
      <c r="BF54" s="171"/>
      <c r="BG54" s="171"/>
      <c r="BH54" s="174"/>
      <c r="BI54" s="174"/>
      <c r="BJ54" s="174"/>
      <c r="BK54" s="175"/>
      <c r="BL54" s="175"/>
      <c r="BM54" s="175"/>
      <c r="BN54" s="175"/>
      <c r="BO54" s="175"/>
      <c r="BP54" s="175"/>
      <c r="BQ54" s="175" t="s">
        <v>820</v>
      </c>
      <c r="BR54" s="175">
        <v>2</v>
      </c>
      <c r="BS54" s="235"/>
      <c r="BT54" s="236"/>
      <c r="BU54" s="237"/>
      <c r="BV54" s="237"/>
      <c r="BW54" s="237"/>
      <c r="BX54" s="237"/>
      <c r="BY54" s="237"/>
      <c r="BZ54" s="168"/>
      <c r="CA54" s="235"/>
    </row>
    <row r="55" spans="1:81" s="238" customFormat="1" ht="14.25" customHeight="1">
      <c r="A55" s="466" t="s">
        <v>869</v>
      </c>
      <c r="B55" s="466"/>
      <c r="C55" s="466"/>
      <c r="D55" s="466"/>
      <c r="E55" s="158"/>
      <c r="F55" s="158"/>
      <c r="G55" s="157"/>
      <c r="H55" s="158"/>
      <c r="I55" s="158"/>
      <c r="J55" s="178">
        <f t="shared" si="0"/>
        <v>0</v>
      </c>
      <c r="K55" s="178">
        <f t="shared" si="1"/>
        <v>0</v>
      </c>
      <c r="L55" s="157">
        <f>SUM(L56,L63,L65)</f>
        <v>12.023</v>
      </c>
      <c r="M55" s="157"/>
      <c r="N55" s="157"/>
      <c r="O55" s="157"/>
      <c r="P55" s="157"/>
      <c r="Q55" s="157"/>
      <c r="R55" s="157"/>
      <c r="S55" s="157"/>
      <c r="T55" s="157"/>
      <c r="U55" s="157"/>
      <c r="V55" s="157"/>
      <c r="W55" s="157"/>
      <c r="X55" s="157"/>
      <c r="Y55" s="157"/>
      <c r="Z55" s="157"/>
      <c r="AA55" s="160"/>
      <c r="AB55" s="176">
        <f>SUM(AB56,AB63,AB65)</f>
        <v>1189.819</v>
      </c>
      <c r="AC55" s="160">
        <f>SUM(AC56,AC63,AC65)</f>
        <v>1828.2190000000001</v>
      </c>
      <c r="AD55" s="157"/>
      <c r="AE55" s="157"/>
      <c r="AF55" s="157"/>
      <c r="AG55" s="157"/>
      <c r="AH55" s="157"/>
      <c r="AI55" s="161"/>
      <c r="AJ55" s="162"/>
      <c r="AK55" s="162"/>
      <c r="AL55" s="157"/>
      <c r="AM55" s="157"/>
      <c r="AN55" s="157"/>
      <c r="AO55" s="157"/>
      <c r="AP55" s="157"/>
      <c r="AQ55" s="157"/>
      <c r="AR55" s="157"/>
      <c r="AS55" s="157"/>
      <c r="AT55" s="157"/>
      <c r="AU55" s="157"/>
      <c r="AV55" s="157"/>
      <c r="AW55" s="157"/>
      <c r="AX55" s="157"/>
      <c r="AY55" s="157"/>
      <c r="AZ55" s="157"/>
      <c r="BA55" s="157"/>
      <c r="BB55" s="157"/>
      <c r="BC55" s="157"/>
      <c r="BD55" s="173"/>
      <c r="BE55" s="301"/>
      <c r="BF55" s="171"/>
      <c r="BG55" s="171"/>
      <c r="BH55" s="174"/>
      <c r="BI55" s="174"/>
      <c r="BJ55" s="174"/>
      <c r="BK55" s="175"/>
      <c r="BL55" s="175"/>
      <c r="BM55" s="175"/>
      <c r="BN55" s="175"/>
      <c r="BO55" s="175"/>
      <c r="BP55" s="175"/>
      <c r="BQ55" s="175" t="s">
        <v>820</v>
      </c>
      <c r="BR55" s="175">
        <v>2</v>
      </c>
      <c r="BS55" s="235"/>
      <c r="BT55" s="236"/>
      <c r="BU55" s="237"/>
      <c r="BV55" s="237"/>
      <c r="BW55" s="237"/>
      <c r="BX55" s="237"/>
      <c r="BY55" s="237"/>
      <c r="BZ55" s="168"/>
      <c r="CA55" s="235"/>
    </row>
    <row r="56" spans="1:81" s="238" customFormat="1">
      <c r="A56" s="466" t="s">
        <v>823</v>
      </c>
      <c r="B56" s="466"/>
      <c r="C56" s="466"/>
      <c r="D56" s="466"/>
      <c r="E56" s="158"/>
      <c r="F56" s="158"/>
      <c r="G56" s="157"/>
      <c r="H56" s="158"/>
      <c r="I56" s="158"/>
      <c r="J56" s="178">
        <f t="shared" si="0"/>
        <v>0</v>
      </c>
      <c r="K56" s="178">
        <f t="shared" si="1"/>
        <v>0</v>
      </c>
      <c r="L56" s="157">
        <f>SUM(L57:L62)</f>
        <v>8.0229999999999997</v>
      </c>
      <c r="M56" s="157"/>
      <c r="N56" s="157"/>
      <c r="O56" s="157"/>
      <c r="P56" s="157"/>
      <c r="Q56" s="157"/>
      <c r="R56" s="157"/>
      <c r="S56" s="157"/>
      <c r="T56" s="157"/>
      <c r="U56" s="157"/>
      <c r="V56" s="157"/>
      <c r="W56" s="157"/>
      <c r="X56" s="157"/>
      <c r="Y56" s="157"/>
      <c r="Z56" s="157"/>
      <c r="AA56" s="160"/>
      <c r="AB56" s="157">
        <f>SUM(AB58:AB62)</f>
        <v>1189.819</v>
      </c>
      <c r="AC56" s="160">
        <f>SUM(AC57:AC62)</f>
        <v>1492.2190000000001</v>
      </c>
      <c r="AD56" s="157"/>
      <c r="AE56" s="157"/>
      <c r="AF56" s="157"/>
      <c r="AG56" s="157"/>
      <c r="AH56" s="157"/>
      <c r="AI56" s="161"/>
      <c r="AJ56" s="162"/>
      <c r="AK56" s="162"/>
      <c r="AL56" s="157"/>
      <c r="AM56" s="157"/>
      <c r="AN56" s="157"/>
      <c r="AO56" s="157"/>
      <c r="AP56" s="157"/>
      <c r="AQ56" s="157"/>
      <c r="AR56" s="157"/>
      <c r="AS56" s="157"/>
      <c r="AT56" s="157"/>
      <c r="AU56" s="157"/>
      <c r="AV56" s="157"/>
      <c r="AW56" s="157"/>
      <c r="AX56" s="157"/>
      <c r="AY56" s="157"/>
      <c r="AZ56" s="157"/>
      <c r="BA56" s="157"/>
      <c r="BB56" s="157"/>
      <c r="BC56" s="157"/>
      <c r="BD56" s="173"/>
      <c r="BE56" s="301"/>
      <c r="BF56" s="171"/>
      <c r="BG56" s="171"/>
      <c r="BH56" s="174"/>
      <c r="BI56" s="174"/>
      <c r="BJ56" s="174"/>
      <c r="BK56" s="175"/>
      <c r="BL56" s="175"/>
      <c r="BM56" s="175"/>
      <c r="BN56" s="175"/>
      <c r="BO56" s="175"/>
      <c r="BP56" s="175"/>
      <c r="BQ56" s="175" t="s">
        <v>820</v>
      </c>
      <c r="BR56" s="175">
        <v>2</v>
      </c>
      <c r="BS56" s="235"/>
      <c r="BT56" s="236"/>
      <c r="BU56" s="237"/>
      <c r="BV56" s="237"/>
      <c r="BW56" s="237"/>
      <c r="BX56" s="237"/>
      <c r="BY56" s="237"/>
      <c r="BZ56" s="168"/>
      <c r="CA56" s="235"/>
    </row>
    <row r="57" spans="1:81" s="239" customFormat="1" ht="96">
      <c r="A57" s="301">
        <v>1</v>
      </c>
      <c r="B57" s="301" t="s">
        <v>303</v>
      </c>
      <c r="C57" s="301" t="s">
        <v>1055</v>
      </c>
      <c r="D57" s="301" t="s">
        <v>696</v>
      </c>
      <c r="E57" s="185">
        <v>1765.7809999999999</v>
      </c>
      <c r="F57" s="185">
        <v>1767.181</v>
      </c>
      <c r="G57" s="301" t="s">
        <v>696</v>
      </c>
      <c r="H57" s="185">
        <v>1792</v>
      </c>
      <c r="I57" s="185">
        <v>1793.4</v>
      </c>
      <c r="J57" s="178">
        <f t="shared" si="0"/>
        <v>1.4000000000000909</v>
      </c>
      <c r="K57" s="178">
        <f t="shared" si="1"/>
        <v>1.4000000000000909</v>
      </c>
      <c r="L57" s="301">
        <v>1.4</v>
      </c>
      <c r="M57" s="301"/>
      <c r="N57" s="301" t="s">
        <v>871</v>
      </c>
      <c r="O57" s="301" t="s">
        <v>875</v>
      </c>
      <c r="P57" s="301" t="s">
        <v>873</v>
      </c>
      <c r="Q57" s="301" t="s">
        <v>875</v>
      </c>
      <c r="R57" s="301"/>
      <c r="S57" s="301"/>
      <c r="T57" s="301"/>
      <c r="U57" s="301"/>
      <c r="V57" s="301" t="s">
        <v>829</v>
      </c>
      <c r="W57" s="301" t="s">
        <v>894</v>
      </c>
      <c r="X57" s="301" t="s">
        <v>831</v>
      </c>
      <c r="Y57" s="301" t="s">
        <v>832</v>
      </c>
      <c r="Z57" s="301"/>
      <c r="AA57" s="163" t="s">
        <v>951</v>
      </c>
      <c r="AB57" s="186">
        <f t="shared" ref="AB57:AB62" si="10">L57*Q57*AA57*0.1</f>
        <v>302.39999999999998</v>
      </c>
      <c r="AC57" s="163">
        <f t="shared" ref="AC57:AC62" si="11">IF(AL57="中修",AB57*AG57,IF(AL57="预防性养护",AB57,AB57*AE57))</f>
        <v>302.39999999999998</v>
      </c>
      <c r="AD57" s="301">
        <v>2008</v>
      </c>
      <c r="AE57" s="301">
        <v>1</v>
      </c>
      <c r="AF57" s="301"/>
      <c r="AG57" s="301"/>
      <c r="AH57" s="301" t="s">
        <v>930</v>
      </c>
      <c r="AI57" s="187" t="s">
        <v>1056</v>
      </c>
      <c r="AJ57" s="188"/>
      <c r="AK57" s="188"/>
      <c r="AL57" s="301" t="s">
        <v>837</v>
      </c>
      <c r="AM57" s="301" t="s">
        <v>873</v>
      </c>
      <c r="AN57" s="301" t="s">
        <v>1057</v>
      </c>
      <c r="AO57" s="301" t="s">
        <v>1058</v>
      </c>
      <c r="AP57" s="301"/>
      <c r="AQ57" s="301"/>
      <c r="AR57" s="301"/>
      <c r="AS57" s="301"/>
      <c r="AT57" s="301" t="s">
        <v>1059</v>
      </c>
      <c r="AU57" s="301" t="s">
        <v>1060</v>
      </c>
      <c r="AV57" s="301" t="s">
        <v>1061</v>
      </c>
      <c r="AW57" s="301" t="s">
        <v>1061</v>
      </c>
      <c r="AX57" s="301" t="s">
        <v>844</v>
      </c>
      <c r="AY57" s="301" t="s">
        <v>1062</v>
      </c>
      <c r="AZ57" s="301" t="s">
        <v>930</v>
      </c>
      <c r="BA57" s="301"/>
      <c r="BB57" s="301"/>
      <c r="BC57" s="301">
        <v>1.4</v>
      </c>
      <c r="BD57" s="301" t="s">
        <v>1063</v>
      </c>
      <c r="BE57" s="174" t="s">
        <v>930</v>
      </c>
      <c r="BF57" s="174"/>
      <c r="BG57" s="174"/>
      <c r="BH57" s="174"/>
      <c r="BI57" s="174"/>
      <c r="BJ57" s="174"/>
      <c r="BK57" s="175"/>
      <c r="BL57" s="175">
        <v>1</v>
      </c>
      <c r="BM57" s="175"/>
      <c r="BN57" s="175"/>
      <c r="BO57" s="175"/>
      <c r="BP57" s="175"/>
      <c r="BQ57" s="175" t="s">
        <v>848</v>
      </c>
      <c r="BR57" s="175">
        <v>1</v>
      </c>
      <c r="BS57" s="235"/>
      <c r="BT57" s="236"/>
      <c r="BU57" s="237"/>
      <c r="BV57" s="237"/>
      <c r="BW57" s="237">
        <v>1</v>
      </c>
      <c r="BX57" s="237"/>
      <c r="BY57" s="237"/>
      <c r="BZ57" s="168"/>
      <c r="CA57" s="235">
        <v>1</v>
      </c>
      <c r="CB57" s="239" t="s">
        <v>1064</v>
      </c>
    </row>
    <row r="58" spans="1:81" s="239" customFormat="1" ht="72">
      <c r="A58" s="301">
        <v>2</v>
      </c>
      <c r="B58" s="301" t="s">
        <v>303</v>
      </c>
      <c r="C58" s="301" t="s">
        <v>466</v>
      </c>
      <c r="D58" s="301" t="s">
        <v>469</v>
      </c>
      <c r="E58" s="185">
        <v>1126.297</v>
      </c>
      <c r="F58" s="185">
        <v>1127.297</v>
      </c>
      <c r="G58" s="301" t="s">
        <v>1065</v>
      </c>
      <c r="H58" s="185">
        <v>43</v>
      </c>
      <c r="I58" s="185">
        <v>44</v>
      </c>
      <c r="J58" s="178">
        <f t="shared" si="0"/>
        <v>1</v>
      </c>
      <c r="K58" s="178">
        <f t="shared" si="1"/>
        <v>1</v>
      </c>
      <c r="L58" s="301">
        <v>1</v>
      </c>
      <c r="M58" s="301"/>
      <c r="N58" s="301" t="s">
        <v>871</v>
      </c>
      <c r="O58" s="301" t="s">
        <v>1023</v>
      </c>
      <c r="P58" s="301" t="s">
        <v>828</v>
      </c>
      <c r="Q58" s="301">
        <v>14</v>
      </c>
      <c r="R58" s="301"/>
      <c r="S58" s="301">
        <v>24</v>
      </c>
      <c r="T58" s="301"/>
      <c r="U58" s="301" t="s">
        <v>830</v>
      </c>
      <c r="V58" s="301" t="s">
        <v>829</v>
      </c>
      <c r="W58" s="301" t="s">
        <v>894</v>
      </c>
      <c r="X58" s="301" t="s">
        <v>831</v>
      </c>
      <c r="Y58" s="301" t="s">
        <v>832</v>
      </c>
      <c r="Z58" s="301"/>
      <c r="AA58" s="163" t="s">
        <v>833</v>
      </c>
      <c r="AB58" s="186">
        <f t="shared" si="10"/>
        <v>287</v>
      </c>
      <c r="AC58" s="163">
        <f t="shared" si="11"/>
        <v>287</v>
      </c>
      <c r="AD58" s="301">
        <v>2008</v>
      </c>
      <c r="AE58" s="301">
        <v>1</v>
      </c>
      <c r="AF58" s="301"/>
      <c r="AG58" s="301"/>
      <c r="AH58" s="301" t="s">
        <v>1066</v>
      </c>
      <c r="AI58" s="187" t="s">
        <v>1067</v>
      </c>
      <c r="AJ58" s="188" t="s">
        <v>1056</v>
      </c>
      <c r="AK58" s="188"/>
      <c r="AL58" s="301" t="s">
        <v>837</v>
      </c>
      <c r="AM58" s="301" t="s">
        <v>828</v>
      </c>
      <c r="AN58" s="301" t="s">
        <v>1057</v>
      </c>
      <c r="AO58" s="301" t="s">
        <v>1068</v>
      </c>
      <c r="AP58" s="301"/>
      <c r="AQ58" s="301" t="s">
        <v>1069</v>
      </c>
      <c r="AR58" s="301"/>
      <c r="AS58" s="301"/>
      <c r="AT58" s="301" t="s">
        <v>1070</v>
      </c>
      <c r="AU58" s="301" t="s">
        <v>1071</v>
      </c>
      <c r="AV58" s="301" t="s">
        <v>1071</v>
      </c>
      <c r="AW58" s="301" t="s">
        <v>1072</v>
      </c>
      <c r="AX58" s="301" t="s">
        <v>844</v>
      </c>
      <c r="AY58" s="301" t="s">
        <v>1073</v>
      </c>
      <c r="AZ58" s="301" t="s">
        <v>915</v>
      </c>
      <c r="BA58" s="301">
        <f t="shared" ref="BA58" si="12">L58</f>
        <v>1</v>
      </c>
      <c r="BB58" s="301"/>
      <c r="BC58" s="301"/>
      <c r="BD58" s="174"/>
      <c r="BE58" s="174" t="s">
        <v>887</v>
      </c>
      <c r="BF58" s="174">
        <v>1</v>
      </c>
      <c r="BG58" s="174"/>
      <c r="BH58" s="174"/>
      <c r="BI58" s="174"/>
      <c r="BJ58" s="174"/>
      <c r="BK58" s="175">
        <v>1</v>
      </c>
      <c r="BL58" s="175"/>
      <c r="BM58" s="175"/>
      <c r="BN58" s="175"/>
      <c r="BO58" s="175"/>
      <c r="BP58" s="175"/>
      <c r="BQ58" s="175" t="s">
        <v>904</v>
      </c>
      <c r="BR58" s="175">
        <v>1</v>
      </c>
      <c r="BS58" s="235"/>
      <c r="BT58" s="236"/>
      <c r="BU58" s="237"/>
      <c r="BV58" s="237"/>
      <c r="BW58" s="237"/>
      <c r="BX58" s="237"/>
      <c r="BY58" s="237"/>
      <c r="BZ58" s="168"/>
      <c r="CA58" s="235"/>
      <c r="CC58" s="239">
        <v>1</v>
      </c>
    </row>
    <row r="59" spans="1:81" s="239" customFormat="1" ht="24">
      <c r="A59" s="301">
        <v>1</v>
      </c>
      <c r="B59" s="301" t="s">
        <v>303</v>
      </c>
      <c r="C59" s="301" t="s">
        <v>1074</v>
      </c>
      <c r="D59" s="301" t="s">
        <v>589</v>
      </c>
      <c r="E59" s="185">
        <v>945</v>
      </c>
      <c r="F59" s="185">
        <v>947</v>
      </c>
      <c r="G59" s="301" t="s">
        <v>1075</v>
      </c>
      <c r="H59" s="185">
        <v>0.73299999999999998</v>
      </c>
      <c r="I59" s="185">
        <v>2.7330000000000001</v>
      </c>
      <c r="J59" s="178">
        <f t="shared" si="0"/>
        <v>2</v>
      </c>
      <c r="K59" s="178">
        <f t="shared" si="1"/>
        <v>2</v>
      </c>
      <c r="L59" s="301">
        <v>2</v>
      </c>
      <c r="M59" s="240"/>
      <c r="N59" s="301" t="s">
        <v>871</v>
      </c>
      <c r="O59" s="301" t="s">
        <v>1051</v>
      </c>
      <c r="P59" s="301" t="s">
        <v>873</v>
      </c>
      <c r="Q59" s="301" t="s">
        <v>1051</v>
      </c>
      <c r="R59" s="240"/>
      <c r="S59" s="240"/>
      <c r="T59" s="301">
        <v>20</v>
      </c>
      <c r="U59" s="301"/>
      <c r="V59" s="301" t="s">
        <v>829</v>
      </c>
      <c r="W59" s="301" t="s">
        <v>876</v>
      </c>
      <c r="X59" s="301" t="s">
        <v>831</v>
      </c>
      <c r="Y59" s="301" t="s">
        <v>832</v>
      </c>
      <c r="Z59" s="240"/>
      <c r="AA59" s="163">
        <v>190</v>
      </c>
      <c r="AB59" s="186">
        <f t="shared" si="10"/>
        <v>323</v>
      </c>
      <c r="AC59" s="163">
        <f t="shared" si="11"/>
        <v>323</v>
      </c>
      <c r="AD59" s="301">
        <v>2008</v>
      </c>
      <c r="AE59" s="301">
        <v>1</v>
      </c>
      <c r="AF59" s="301"/>
      <c r="AG59" s="301"/>
      <c r="AH59" s="240"/>
      <c r="AI59" s="187" t="s">
        <v>1076</v>
      </c>
      <c r="AJ59" s="188" t="s">
        <v>1076</v>
      </c>
      <c r="AK59" s="188"/>
      <c r="AL59" s="301" t="s">
        <v>837</v>
      </c>
      <c r="AM59" s="301" t="s">
        <v>873</v>
      </c>
      <c r="AN59" s="301" t="s">
        <v>1057</v>
      </c>
      <c r="AO59" s="301"/>
      <c r="AP59" s="301"/>
      <c r="AQ59" s="301"/>
      <c r="AR59" s="301"/>
      <c r="AS59" s="301"/>
      <c r="AT59" s="301"/>
      <c r="AU59" s="301"/>
      <c r="AV59" s="301"/>
      <c r="AW59" s="301"/>
      <c r="AX59" s="301"/>
      <c r="AY59" s="301"/>
      <c r="AZ59" s="301" t="s">
        <v>879</v>
      </c>
      <c r="BA59" s="301"/>
      <c r="BB59" s="301"/>
      <c r="BC59" s="301">
        <v>2</v>
      </c>
      <c r="BD59" s="174" t="s">
        <v>1077</v>
      </c>
      <c r="BE59" s="174"/>
      <c r="BF59" s="174"/>
      <c r="BG59" s="174"/>
      <c r="BH59" s="174"/>
      <c r="BI59" s="174"/>
      <c r="BJ59" s="174"/>
      <c r="BK59" s="175"/>
      <c r="BL59" s="175"/>
      <c r="BM59" s="175"/>
      <c r="BN59" s="175"/>
      <c r="BO59" s="175"/>
      <c r="BP59" s="175"/>
      <c r="BQ59" s="175"/>
      <c r="BR59" s="175"/>
      <c r="BS59" s="235"/>
      <c r="BT59" s="236"/>
      <c r="BU59" s="237"/>
      <c r="BV59" s="237"/>
      <c r="BW59" s="237"/>
      <c r="BX59" s="237"/>
      <c r="BY59" s="237"/>
      <c r="BZ59" s="168"/>
      <c r="CA59" s="235"/>
      <c r="CB59" s="239" t="s">
        <v>1078</v>
      </c>
    </row>
    <row r="60" spans="1:81" s="239" customFormat="1" ht="24">
      <c r="A60" s="301">
        <v>3</v>
      </c>
      <c r="B60" s="301" t="s">
        <v>303</v>
      </c>
      <c r="C60" s="301" t="s">
        <v>1074</v>
      </c>
      <c r="D60" s="301" t="s">
        <v>589</v>
      </c>
      <c r="E60" s="185">
        <v>952</v>
      </c>
      <c r="F60" s="185">
        <v>954</v>
      </c>
      <c r="G60" s="301" t="s">
        <v>1075</v>
      </c>
      <c r="H60" s="185">
        <v>7.7329999999999997</v>
      </c>
      <c r="I60" s="185">
        <v>9.7330000000000005</v>
      </c>
      <c r="J60" s="178">
        <f t="shared" si="0"/>
        <v>2</v>
      </c>
      <c r="K60" s="178">
        <f t="shared" si="1"/>
        <v>2.0000000000000009</v>
      </c>
      <c r="L60" s="301">
        <v>2</v>
      </c>
      <c r="M60" s="240"/>
      <c r="N60" s="301" t="s">
        <v>871</v>
      </c>
      <c r="O60" s="301" t="s">
        <v>1051</v>
      </c>
      <c r="P60" s="301" t="s">
        <v>873</v>
      </c>
      <c r="Q60" s="301" t="s">
        <v>1051</v>
      </c>
      <c r="R60" s="240"/>
      <c r="S60" s="240"/>
      <c r="T60" s="301">
        <v>20</v>
      </c>
      <c r="U60" s="301"/>
      <c r="V60" s="301" t="s">
        <v>829</v>
      </c>
      <c r="W60" s="301" t="s">
        <v>876</v>
      </c>
      <c r="X60" s="301" t="s">
        <v>831</v>
      </c>
      <c r="Y60" s="301" t="s">
        <v>832</v>
      </c>
      <c r="Z60" s="301"/>
      <c r="AA60" s="163">
        <v>190</v>
      </c>
      <c r="AB60" s="186">
        <f t="shared" si="10"/>
        <v>323</v>
      </c>
      <c r="AC60" s="163">
        <f t="shared" si="11"/>
        <v>323</v>
      </c>
      <c r="AD60" s="301">
        <v>2008</v>
      </c>
      <c r="AE60" s="301">
        <v>1</v>
      </c>
      <c r="AF60" s="301"/>
      <c r="AG60" s="301"/>
      <c r="AH60" s="240"/>
      <c r="AI60" s="187" t="s">
        <v>1076</v>
      </c>
      <c r="AJ60" s="188" t="s">
        <v>1076</v>
      </c>
      <c r="AK60" s="188"/>
      <c r="AL60" s="301" t="s">
        <v>837</v>
      </c>
      <c r="AM60" s="301" t="s">
        <v>873</v>
      </c>
      <c r="AN60" s="301" t="s">
        <v>1057</v>
      </c>
      <c r="AO60" s="301"/>
      <c r="AP60" s="301"/>
      <c r="AQ60" s="301"/>
      <c r="AR60" s="301"/>
      <c r="AS60" s="301"/>
      <c r="AT60" s="301"/>
      <c r="AU60" s="301"/>
      <c r="AV60" s="301"/>
      <c r="AW60" s="301"/>
      <c r="AX60" s="301"/>
      <c r="AY60" s="301"/>
      <c r="AZ60" s="301" t="s">
        <v>879</v>
      </c>
      <c r="BA60" s="301"/>
      <c r="BB60" s="301"/>
      <c r="BC60" s="301">
        <v>2</v>
      </c>
      <c r="BD60" s="174"/>
      <c r="BE60" s="174"/>
      <c r="BF60" s="174"/>
      <c r="BG60" s="174"/>
      <c r="BH60" s="174"/>
      <c r="BI60" s="174"/>
      <c r="BJ60" s="174"/>
      <c r="BK60" s="175"/>
      <c r="BL60" s="175"/>
      <c r="BM60" s="175"/>
      <c r="BN60" s="175"/>
      <c r="BO60" s="175"/>
      <c r="BP60" s="175"/>
      <c r="BQ60" s="175"/>
      <c r="BR60" s="175"/>
      <c r="BS60" s="235"/>
      <c r="BT60" s="236"/>
      <c r="BU60" s="237"/>
      <c r="BV60" s="237"/>
      <c r="BW60" s="237"/>
      <c r="BX60" s="237"/>
      <c r="BY60" s="237"/>
      <c r="BZ60" s="168"/>
      <c r="CA60" s="235"/>
      <c r="CB60" s="239" t="s">
        <v>1078</v>
      </c>
    </row>
    <row r="61" spans="1:81" s="239" customFormat="1" ht="24">
      <c r="A61" s="301">
        <v>5</v>
      </c>
      <c r="B61" s="301" t="s">
        <v>303</v>
      </c>
      <c r="C61" s="301" t="s">
        <v>1074</v>
      </c>
      <c r="D61" s="301" t="s">
        <v>589</v>
      </c>
      <c r="E61" s="185">
        <v>956</v>
      </c>
      <c r="F61" s="185">
        <v>957</v>
      </c>
      <c r="G61" s="301" t="s">
        <v>1075</v>
      </c>
      <c r="H61" s="185">
        <v>11.733000000000001</v>
      </c>
      <c r="I61" s="185">
        <v>12.733000000000001</v>
      </c>
      <c r="J61" s="178">
        <f t="shared" si="0"/>
        <v>1</v>
      </c>
      <c r="K61" s="178">
        <f t="shared" si="1"/>
        <v>1</v>
      </c>
      <c r="L61" s="301">
        <v>1</v>
      </c>
      <c r="M61" s="240"/>
      <c r="N61" s="301" t="s">
        <v>871</v>
      </c>
      <c r="O61" s="301" t="s">
        <v>1051</v>
      </c>
      <c r="P61" s="301" t="s">
        <v>873</v>
      </c>
      <c r="Q61" s="301" t="s">
        <v>1051</v>
      </c>
      <c r="R61" s="240"/>
      <c r="S61" s="240"/>
      <c r="T61" s="301">
        <v>20</v>
      </c>
      <c r="U61" s="301"/>
      <c r="V61" s="301" t="s">
        <v>829</v>
      </c>
      <c r="W61" s="301" t="s">
        <v>876</v>
      </c>
      <c r="X61" s="301" t="s">
        <v>831</v>
      </c>
      <c r="Y61" s="301" t="s">
        <v>832</v>
      </c>
      <c r="Z61" s="301"/>
      <c r="AA61" s="163">
        <v>190</v>
      </c>
      <c r="AB61" s="186">
        <f t="shared" si="10"/>
        <v>161.5</v>
      </c>
      <c r="AC61" s="163">
        <f t="shared" si="11"/>
        <v>161.5</v>
      </c>
      <c r="AD61" s="301">
        <v>2008</v>
      </c>
      <c r="AE61" s="301">
        <v>1</v>
      </c>
      <c r="AF61" s="301"/>
      <c r="AG61" s="301"/>
      <c r="AH61" s="240"/>
      <c r="AI61" s="187" t="s">
        <v>1076</v>
      </c>
      <c r="AJ61" s="188" t="s">
        <v>1076</v>
      </c>
      <c r="AK61" s="188"/>
      <c r="AL61" s="301" t="s">
        <v>837</v>
      </c>
      <c r="AM61" s="301" t="s">
        <v>873</v>
      </c>
      <c r="AN61" s="301" t="s">
        <v>1057</v>
      </c>
      <c r="AO61" s="301"/>
      <c r="AP61" s="301"/>
      <c r="AQ61" s="301"/>
      <c r="AR61" s="301"/>
      <c r="AS61" s="301"/>
      <c r="AT61" s="301"/>
      <c r="AU61" s="301"/>
      <c r="AV61" s="301"/>
      <c r="AW61" s="301"/>
      <c r="AX61" s="301"/>
      <c r="AY61" s="301"/>
      <c r="AZ61" s="301" t="s">
        <v>879</v>
      </c>
      <c r="BA61" s="301"/>
      <c r="BB61" s="301"/>
      <c r="BC61" s="301">
        <v>1</v>
      </c>
      <c r="BD61" s="174"/>
      <c r="BE61" s="174"/>
      <c r="BF61" s="174"/>
      <c r="BG61" s="174"/>
      <c r="BH61" s="174"/>
      <c r="BI61" s="174"/>
      <c r="BJ61" s="174"/>
      <c r="BK61" s="175"/>
      <c r="BL61" s="175"/>
      <c r="BM61" s="175"/>
      <c r="BN61" s="175"/>
      <c r="BO61" s="175"/>
      <c r="BP61" s="175"/>
      <c r="BQ61" s="175"/>
      <c r="BR61" s="175"/>
      <c r="BS61" s="235"/>
      <c r="BT61" s="236"/>
      <c r="BU61" s="237"/>
      <c r="BV61" s="237"/>
      <c r="BW61" s="237"/>
      <c r="BX61" s="237"/>
      <c r="BY61" s="237"/>
      <c r="BZ61" s="168"/>
      <c r="CA61" s="235"/>
      <c r="CB61" s="239" t="s">
        <v>1078</v>
      </c>
    </row>
    <row r="62" spans="1:81" s="239" customFormat="1" ht="14.25" customHeight="1">
      <c r="A62" s="301">
        <v>3</v>
      </c>
      <c r="B62" s="301" t="s">
        <v>303</v>
      </c>
      <c r="C62" s="301" t="s">
        <v>466</v>
      </c>
      <c r="D62" s="301" t="s">
        <v>589</v>
      </c>
      <c r="E62" s="185">
        <v>992.37699999999995</v>
      </c>
      <c r="F62" s="185">
        <v>993</v>
      </c>
      <c r="G62" s="301" t="s">
        <v>696</v>
      </c>
      <c r="H62" s="185">
        <v>1918.9939999999999</v>
      </c>
      <c r="I62" s="185">
        <v>1919.617</v>
      </c>
      <c r="J62" s="178">
        <f t="shared" si="0"/>
        <v>0.62300000000004729</v>
      </c>
      <c r="K62" s="178">
        <f t="shared" si="1"/>
        <v>0.62300000000004729</v>
      </c>
      <c r="L62" s="301">
        <v>0.623</v>
      </c>
      <c r="M62" s="301"/>
      <c r="N62" s="301" t="s">
        <v>826</v>
      </c>
      <c r="O62" s="301" t="s">
        <v>1051</v>
      </c>
      <c r="P62" s="301" t="s">
        <v>873</v>
      </c>
      <c r="Q62" s="301" t="s">
        <v>1051</v>
      </c>
      <c r="R62" s="301"/>
      <c r="S62" s="301">
        <v>12</v>
      </c>
      <c r="T62" s="301"/>
      <c r="U62" s="301"/>
      <c r="V62" s="301" t="s">
        <v>829</v>
      </c>
      <c r="W62" s="301" t="s">
        <v>894</v>
      </c>
      <c r="X62" s="301" t="s">
        <v>831</v>
      </c>
      <c r="Y62" s="301" t="s">
        <v>832</v>
      </c>
      <c r="Z62" s="301"/>
      <c r="AA62" s="163" t="s">
        <v>951</v>
      </c>
      <c r="AB62" s="186">
        <f t="shared" si="10"/>
        <v>95.319000000000003</v>
      </c>
      <c r="AC62" s="163">
        <f t="shared" si="11"/>
        <v>95.319000000000003</v>
      </c>
      <c r="AD62" s="301" t="s">
        <v>921</v>
      </c>
      <c r="AE62" s="301">
        <v>1</v>
      </c>
      <c r="AF62" s="301"/>
      <c r="AG62" s="301"/>
      <c r="AH62" s="301" t="s">
        <v>887</v>
      </c>
      <c r="AI62" s="187" t="s">
        <v>1079</v>
      </c>
      <c r="AJ62" s="188"/>
      <c r="AK62" s="188"/>
      <c r="AL62" s="301" t="s">
        <v>837</v>
      </c>
      <c r="AM62" s="301" t="s">
        <v>873</v>
      </c>
      <c r="AN62" s="301" t="s">
        <v>1057</v>
      </c>
      <c r="AO62" s="301" t="s">
        <v>1080</v>
      </c>
      <c r="AP62" s="301"/>
      <c r="AQ62" s="301" t="s">
        <v>1081</v>
      </c>
      <c r="AR62" s="301" t="s">
        <v>1082</v>
      </c>
      <c r="AS62" s="301"/>
      <c r="AT62" s="301"/>
      <c r="AU62" s="301"/>
      <c r="AV62" s="301"/>
      <c r="AW62" s="301"/>
      <c r="AX62" s="301" t="s">
        <v>844</v>
      </c>
      <c r="AY62" s="301" t="s">
        <v>1083</v>
      </c>
      <c r="AZ62" s="301" t="s">
        <v>887</v>
      </c>
      <c r="BA62" s="301"/>
      <c r="BB62" s="301">
        <v>0.623</v>
      </c>
      <c r="BC62" s="301"/>
      <c r="BD62" s="174"/>
      <c r="BE62" s="174" t="s">
        <v>887</v>
      </c>
      <c r="BF62" s="174"/>
      <c r="BG62" s="174"/>
      <c r="BH62" s="174"/>
      <c r="BI62" s="174"/>
      <c r="BJ62" s="174"/>
      <c r="BK62" s="175">
        <v>1</v>
      </c>
      <c r="BL62" s="175"/>
      <c r="BM62" s="175"/>
      <c r="BN62" s="175"/>
      <c r="BO62" s="175"/>
      <c r="BP62" s="175"/>
      <c r="BQ62" s="175" t="s">
        <v>904</v>
      </c>
      <c r="BR62" s="175">
        <v>1</v>
      </c>
      <c r="BS62" s="235"/>
      <c r="BT62" s="236"/>
      <c r="BU62" s="237"/>
      <c r="BV62" s="237"/>
      <c r="BW62" s="237"/>
      <c r="BX62" s="237"/>
      <c r="BY62" s="237"/>
      <c r="BZ62" s="168"/>
      <c r="CA62" s="235"/>
    </row>
    <row r="63" spans="1:81" s="238" customFormat="1">
      <c r="A63" s="466" t="s">
        <v>868</v>
      </c>
      <c r="B63" s="466"/>
      <c r="C63" s="466"/>
      <c r="D63" s="466"/>
      <c r="E63" s="158"/>
      <c r="F63" s="158"/>
      <c r="G63" s="157"/>
      <c r="H63" s="158"/>
      <c r="I63" s="158"/>
      <c r="J63" s="178">
        <f t="shared" si="0"/>
        <v>0</v>
      </c>
      <c r="K63" s="178">
        <f t="shared" si="1"/>
        <v>0</v>
      </c>
      <c r="L63" s="157">
        <f>SUM(L64)</f>
        <v>4</v>
      </c>
      <c r="M63" s="157"/>
      <c r="N63" s="157"/>
      <c r="O63" s="157"/>
      <c r="P63" s="157"/>
      <c r="Q63" s="157"/>
      <c r="R63" s="157"/>
      <c r="S63" s="157"/>
      <c r="T63" s="157"/>
      <c r="U63" s="157"/>
      <c r="V63" s="157"/>
      <c r="W63" s="157"/>
      <c r="X63" s="157"/>
      <c r="Y63" s="157"/>
      <c r="Z63" s="157"/>
      <c r="AA63" s="160"/>
      <c r="AB63" s="176">
        <v>0</v>
      </c>
      <c r="AC63" s="160">
        <f>SUM(AC64)</f>
        <v>336</v>
      </c>
      <c r="AD63" s="157"/>
      <c r="AE63" s="157"/>
      <c r="AF63" s="157"/>
      <c r="AG63" s="157"/>
      <c r="AH63" s="157"/>
      <c r="AI63" s="161"/>
      <c r="AJ63" s="162"/>
      <c r="AK63" s="162"/>
      <c r="AL63" s="157"/>
      <c r="AM63" s="157"/>
      <c r="AN63" s="157"/>
      <c r="AO63" s="157"/>
      <c r="AP63" s="157"/>
      <c r="AQ63" s="157"/>
      <c r="AR63" s="157"/>
      <c r="AS63" s="157"/>
      <c r="AT63" s="157"/>
      <c r="AU63" s="157"/>
      <c r="AV63" s="157"/>
      <c r="AW63" s="157"/>
      <c r="AX63" s="157"/>
      <c r="AY63" s="157"/>
      <c r="AZ63" s="157"/>
      <c r="BA63" s="157"/>
      <c r="BB63" s="157"/>
      <c r="BC63" s="157"/>
      <c r="BD63" s="173"/>
      <c r="BE63" s="301"/>
      <c r="BF63" s="171"/>
      <c r="BG63" s="171"/>
      <c r="BH63" s="174"/>
      <c r="BI63" s="174"/>
      <c r="BJ63" s="174"/>
      <c r="BK63" s="175"/>
      <c r="BL63" s="175"/>
      <c r="BM63" s="175"/>
      <c r="BN63" s="175"/>
      <c r="BO63" s="175"/>
      <c r="BP63" s="175"/>
      <c r="BQ63" s="175" t="s">
        <v>820</v>
      </c>
      <c r="BR63" s="175">
        <v>2</v>
      </c>
      <c r="BS63" s="235"/>
      <c r="BT63" s="236"/>
      <c r="BU63" s="237"/>
      <c r="BV63" s="237"/>
      <c r="BW63" s="237"/>
      <c r="BX63" s="237"/>
      <c r="BY63" s="237"/>
      <c r="BZ63" s="168"/>
      <c r="CA63" s="235"/>
    </row>
    <row r="64" spans="1:81" s="239" customFormat="1" ht="14.25" customHeight="1">
      <c r="A64" s="301" t="s">
        <v>1084</v>
      </c>
      <c r="B64" s="301" t="s">
        <v>303</v>
      </c>
      <c r="C64" s="301" t="s">
        <v>1055</v>
      </c>
      <c r="D64" s="301" t="s">
        <v>696</v>
      </c>
      <c r="E64" s="185">
        <v>1761.7809999999999</v>
      </c>
      <c r="F64" s="185">
        <v>1765.7809999999999</v>
      </c>
      <c r="G64" s="301" t="s">
        <v>696</v>
      </c>
      <c r="H64" s="185">
        <v>1788</v>
      </c>
      <c r="I64" s="185">
        <v>1792</v>
      </c>
      <c r="J64" s="178">
        <f t="shared" si="0"/>
        <v>4</v>
      </c>
      <c r="K64" s="178">
        <f t="shared" si="1"/>
        <v>4</v>
      </c>
      <c r="L64" s="301">
        <v>4</v>
      </c>
      <c r="M64" s="301"/>
      <c r="N64" s="301" t="s">
        <v>871</v>
      </c>
      <c r="O64" s="301" t="s">
        <v>875</v>
      </c>
      <c r="P64" s="301" t="s">
        <v>873</v>
      </c>
      <c r="Q64" s="301" t="s">
        <v>875</v>
      </c>
      <c r="R64" s="301"/>
      <c r="S64" s="301">
        <v>15</v>
      </c>
      <c r="T64" s="301"/>
      <c r="U64" s="301"/>
      <c r="V64" s="301"/>
      <c r="W64" s="301"/>
      <c r="X64" s="301" t="s">
        <v>831</v>
      </c>
      <c r="Y64" s="301" t="s">
        <v>980</v>
      </c>
      <c r="Z64" s="301"/>
      <c r="AA64" s="163" t="s">
        <v>1085</v>
      </c>
      <c r="AB64" s="186">
        <f>L64*Q64*AA64*0.1</f>
        <v>336</v>
      </c>
      <c r="AC64" s="163">
        <f>IF(AL64="中修",AB64*AG64,IF(AL64="预防性养护",AB64,AB64*AE64))</f>
        <v>336</v>
      </c>
      <c r="AD64" s="301">
        <v>2013</v>
      </c>
      <c r="AE64" s="301"/>
      <c r="AF64" s="301"/>
      <c r="AG64" s="301">
        <v>1</v>
      </c>
      <c r="AH64" s="301" t="s">
        <v>887</v>
      </c>
      <c r="AI64" s="187" t="s">
        <v>1086</v>
      </c>
      <c r="AJ64" s="188" t="s">
        <v>1086</v>
      </c>
      <c r="AK64" s="188"/>
      <c r="AL64" s="301" t="s">
        <v>1087</v>
      </c>
      <c r="AM64" s="301" t="s">
        <v>873</v>
      </c>
      <c r="AN64" s="301" t="s">
        <v>1057</v>
      </c>
      <c r="AO64" s="301" t="s">
        <v>1088</v>
      </c>
      <c r="AP64" s="301"/>
      <c r="AQ64" s="301"/>
      <c r="AR64" s="301"/>
      <c r="AS64" s="301" t="s">
        <v>1089</v>
      </c>
      <c r="AT64" s="301" t="s">
        <v>1090</v>
      </c>
      <c r="AU64" s="301" t="s">
        <v>1091</v>
      </c>
      <c r="AV64" s="301" t="s">
        <v>1092</v>
      </c>
      <c r="AW64" s="301" t="s">
        <v>1092</v>
      </c>
      <c r="AX64" s="301" t="s">
        <v>844</v>
      </c>
      <c r="AY64" s="301" t="s">
        <v>1093</v>
      </c>
      <c r="AZ64" s="301" t="s">
        <v>1094</v>
      </c>
      <c r="BA64" s="301">
        <v>1</v>
      </c>
      <c r="BB64" s="301">
        <v>3</v>
      </c>
      <c r="BC64" s="301"/>
      <c r="BD64" s="174"/>
      <c r="BE64" s="174" t="s">
        <v>1095</v>
      </c>
      <c r="BF64" s="174"/>
      <c r="BG64" s="174"/>
      <c r="BH64" s="174"/>
      <c r="BI64" s="174"/>
      <c r="BJ64" s="174"/>
      <c r="BK64" s="175">
        <v>1</v>
      </c>
      <c r="BL64" s="175"/>
      <c r="BM64" s="175"/>
      <c r="BN64" s="175"/>
      <c r="BO64" s="175"/>
      <c r="BP64" s="175"/>
      <c r="BQ64" s="175" t="s">
        <v>848</v>
      </c>
      <c r="BR64" s="175">
        <v>1</v>
      </c>
      <c r="BS64" s="235"/>
      <c r="BT64" s="236"/>
      <c r="BU64" s="237"/>
      <c r="BV64" s="237"/>
      <c r="BW64" s="237"/>
      <c r="BX64" s="237"/>
      <c r="BY64" s="237"/>
      <c r="BZ64" s="168"/>
      <c r="CA64" s="235"/>
      <c r="CC64" s="239">
        <v>1</v>
      </c>
    </row>
    <row r="65" spans="1:16384" s="238" customFormat="1" ht="33" customHeight="1">
      <c r="A65" s="466" t="s">
        <v>978</v>
      </c>
      <c r="B65" s="466"/>
      <c r="C65" s="466"/>
      <c r="D65" s="466"/>
      <c r="E65" s="158"/>
      <c r="F65" s="158"/>
      <c r="G65" s="157"/>
      <c r="H65" s="158"/>
      <c r="I65" s="158"/>
      <c r="J65" s="178">
        <f t="shared" si="0"/>
        <v>0</v>
      </c>
      <c r="K65" s="178">
        <f t="shared" si="1"/>
        <v>0</v>
      </c>
      <c r="L65" s="157"/>
      <c r="M65" s="157"/>
      <c r="N65" s="157"/>
      <c r="O65" s="157"/>
      <c r="P65" s="157"/>
      <c r="Q65" s="157"/>
      <c r="R65" s="157"/>
      <c r="S65" s="157"/>
      <c r="T65" s="157"/>
      <c r="U65" s="157"/>
      <c r="V65" s="157"/>
      <c r="W65" s="157"/>
      <c r="X65" s="157"/>
      <c r="Y65" s="157"/>
      <c r="Z65" s="157"/>
      <c r="AA65" s="160"/>
      <c r="AB65" s="176">
        <v>0</v>
      </c>
      <c r="AC65" s="160">
        <v>0</v>
      </c>
      <c r="AD65" s="157"/>
      <c r="AE65" s="157"/>
      <c r="AF65" s="157"/>
      <c r="AG65" s="157"/>
      <c r="AH65" s="157"/>
      <c r="AI65" s="161"/>
      <c r="AJ65" s="162"/>
      <c r="AK65" s="162"/>
      <c r="AL65" s="157"/>
      <c r="AM65" s="157"/>
      <c r="AN65" s="157"/>
      <c r="AO65" s="157"/>
      <c r="AP65" s="157"/>
      <c r="AQ65" s="157"/>
      <c r="AR65" s="157"/>
      <c r="AS65" s="157"/>
      <c r="AT65" s="157"/>
      <c r="AU65" s="157"/>
      <c r="AV65" s="157"/>
      <c r="AW65" s="157"/>
      <c r="AX65" s="157"/>
      <c r="AY65" s="157"/>
      <c r="AZ65" s="157"/>
      <c r="BA65" s="157"/>
      <c r="BB65" s="157"/>
      <c r="BC65" s="157"/>
      <c r="BD65" s="173"/>
      <c r="BE65" s="171"/>
      <c r="BF65" s="171"/>
      <c r="BG65" s="171"/>
      <c r="BH65" s="174"/>
      <c r="BI65" s="174"/>
      <c r="BJ65" s="174"/>
      <c r="BK65" s="175"/>
      <c r="BL65" s="175"/>
      <c r="BM65" s="175"/>
      <c r="BN65" s="175"/>
      <c r="BO65" s="175"/>
      <c r="BP65" s="175"/>
      <c r="BQ65" s="175" t="s">
        <v>820</v>
      </c>
      <c r="BR65" s="175">
        <v>2</v>
      </c>
      <c r="BS65" s="235"/>
      <c r="BT65" s="236"/>
      <c r="BU65" s="237"/>
      <c r="BV65" s="237"/>
      <c r="BW65" s="237"/>
      <c r="BX65" s="237"/>
      <c r="BY65" s="237"/>
      <c r="BZ65" s="168"/>
      <c r="CA65" s="235"/>
    </row>
    <row r="66" spans="1:16384" s="238" customFormat="1" ht="33" customHeight="1">
      <c r="A66" s="466" t="s">
        <v>1015</v>
      </c>
      <c r="B66" s="466"/>
      <c r="C66" s="466"/>
      <c r="D66" s="466"/>
      <c r="E66" s="158"/>
      <c r="F66" s="158"/>
      <c r="G66" s="157"/>
      <c r="H66" s="158"/>
      <c r="I66" s="158"/>
      <c r="J66" s="178"/>
      <c r="K66" s="178"/>
      <c r="L66" s="157">
        <f>L67</f>
        <v>2.4479999999999968</v>
      </c>
      <c r="M66" s="157"/>
      <c r="N66" s="157"/>
      <c r="O66" s="157"/>
      <c r="P66" s="157"/>
      <c r="Q66" s="157"/>
      <c r="R66" s="157"/>
      <c r="S66" s="157"/>
      <c r="T66" s="157"/>
      <c r="U66" s="157"/>
      <c r="V66" s="157"/>
      <c r="W66" s="157"/>
      <c r="X66" s="157"/>
      <c r="Y66" s="157"/>
      <c r="Z66" s="157"/>
      <c r="AA66" s="160"/>
      <c r="AB66" s="176">
        <f>AB67</f>
        <v>388.7399999999995</v>
      </c>
      <c r="AC66" s="172">
        <f>AC67</f>
        <v>388.7399999999995</v>
      </c>
      <c r="AD66" s="157"/>
      <c r="AE66" s="157"/>
      <c r="AF66" s="157"/>
      <c r="AG66" s="157"/>
      <c r="AH66" s="157"/>
      <c r="AI66" s="161"/>
      <c r="AJ66" s="162"/>
      <c r="AK66" s="162"/>
      <c r="AL66" s="157"/>
      <c r="AM66" s="157"/>
      <c r="AN66" s="157"/>
      <c r="AO66" s="157"/>
      <c r="AP66" s="157"/>
      <c r="AQ66" s="157"/>
      <c r="AR66" s="157"/>
      <c r="AS66" s="157"/>
      <c r="AT66" s="157"/>
      <c r="AU66" s="157"/>
      <c r="AV66" s="157"/>
      <c r="AW66" s="157"/>
      <c r="AX66" s="157"/>
      <c r="AY66" s="157"/>
      <c r="AZ66" s="157"/>
      <c r="BA66" s="157"/>
      <c r="BB66" s="157"/>
      <c r="BC66" s="157"/>
      <c r="BD66" s="173"/>
      <c r="BE66" s="301"/>
      <c r="BF66" s="171"/>
      <c r="BG66" s="171"/>
      <c r="BH66" s="174"/>
      <c r="BI66" s="174"/>
      <c r="BJ66" s="174"/>
      <c r="BK66" s="175"/>
      <c r="BL66" s="175"/>
      <c r="BM66" s="175"/>
      <c r="BN66" s="175"/>
      <c r="BO66" s="175"/>
      <c r="BP66" s="175"/>
      <c r="BQ66" s="175" t="s">
        <v>820</v>
      </c>
      <c r="BR66" s="175">
        <v>2</v>
      </c>
      <c r="BS66" s="235"/>
      <c r="BT66" s="236"/>
      <c r="BU66" s="237"/>
      <c r="BV66" s="237"/>
      <c r="BW66" s="237"/>
      <c r="BX66" s="237"/>
      <c r="BY66" s="237"/>
      <c r="BZ66" s="168"/>
      <c r="CA66" s="235"/>
    </row>
    <row r="67" spans="1:16384" s="238" customFormat="1" ht="33" customHeight="1">
      <c r="A67" s="468" t="s">
        <v>823</v>
      </c>
      <c r="B67" s="468"/>
      <c r="C67" s="468"/>
      <c r="D67" s="468"/>
      <c r="E67" s="209"/>
      <c r="F67" s="209"/>
      <c r="G67" s="210"/>
      <c r="H67" s="209"/>
      <c r="I67" s="209"/>
      <c r="J67" s="211"/>
      <c r="K67" s="211"/>
      <c r="L67" s="210">
        <f>SUM(L68:L69)</f>
        <v>2.4479999999999968</v>
      </c>
      <c r="M67" s="210"/>
      <c r="N67" s="210"/>
      <c r="O67" s="210"/>
      <c r="P67" s="210"/>
      <c r="Q67" s="210"/>
      <c r="R67" s="210"/>
      <c r="S67" s="210"/>
      <c r="T67" s="210"/>
      <c r="U67" s="210"/>
      <c r="V67" s="210"/>
      <c r="W67" s="210"/>
      <c r="X67" s="210"/>
      <c r="Y67" s="210"/>
      <c r="Z67" s="210"/>
      <c r="AA67" s="212"/>
      <c r="AB67" s="210">
        <f>SUM(AB68:AB69)</f>
        <v>388.7399999999995</v>
      </c>
      <c r="AC67" s="241">
        <f>SUM(AC68:AC69)</f>
        <v>388.7399999999995</v>
      </c>
      <c r="AD67" s="210"/>
      <c r="AE67" s="210"/>
      <c r="AF67" s="210"/>
      <c r="AG67" s="210"/>
      <c r="AH67" s="210"/>
      <c r="AI67" s="214"/>
      <c r="AJ67" s="215"/>
      <c r="AK67" s="215"/>
      <c r="AL67" s="210"/>
      <c r="AM67" s="210"/>
      <c r="AN67" s="210"/>
      <c r="AO67" s="210"/>
      <c r="AP67" s="210"/>
      <c r="AQ67" s="210"/>
      <c r="AR67" s="210"/>
      <c r="AS67" s="210"/>
      <c r="AT67" s="210"/>
      <c r="AU67" s="210"/>
      <c r="AV67" s="210"/>
      <c r="AW67" s="210"/>
      <c r="AX67" s="210"/>
      <c r="AY67" s="210"/>
      <c r="AZ67" s="210"/>
      <c r="BA67" s="210"/>
      <c r="BB67" s="210"/>
      <c r="BC67" s="210"/>
      <c r="BD67" s="216"/>
      <c r="BE67" s="242"/>
      <c r="BF67" s="217"/>
      <c r="BG67" s="217"/>
      <c r="BH67" s="218"/>
      <c r="BI67" s="218"/>
      <c r="BJ67" s="218"/>
      <c r="BK67" s="219"/>
      <c r="BL67" s="219"/>
      <c r="BM67" s="219"/>
      <c r="BN67" s="219"/>
      <c r="BO67" s="219"/>
      <c r="BP67" s="219"/>
      <c r="BQ67" s="219" t="s">
        <v>820</v>
      </c>
      <c r="BR67" s="219">
        <v>2</v>
      </c>
      <c r="BS67" s="243"/>
      <c r="BT67" s="236"/>
      <c r="BU67" s="237"/>
      <c r="BV67" s="237"/>
      <c r="BW67" s="237"/>
      <c r="BX67" s="237"/>
      <c r="BY67" s="237"/>
      <c r="BZ67" s="168"/>
      <c r="CA67" s="243"/>
    </row>
    <row r="68" spans="1:16384" s="245" customFormat="1" ht="33" customHeight="1">
      <c r="A68" s="301"/>
      <c r="B68" s="301" t="s">
        <v>303</v>
      </c>
      <c r="C68" s="301" t="s">
        <v>1096</v>
      </c>
      <c r="D68" s="301" t="s">
        <v>1097</v>
      </c>
      <c r="E68" s="301">
        <v>25.414000000000001</v>
      </c>
      <c r="F68" s="301">
        <v>27.513999999999999</v>
      </c>
      <c r="G68" s="301" t="s">
        <v>1098</v>
      </c>
      <c r="H68" s="301">
        <v>9.6720000000000006</v>
      </c>
      <c r="I68" s="301">
        <v>11.772</v>
      </c>
      <c r="J68" s="178">
        <f>F68-E68</f>
        <v>2.0999999999999979</v>
      </c>
      <c r="K68" s="178">
        <f>I68-H68</f>
        <v>2.0999999999999996</v>
      </c>
      <c r="L68" s="301">
        <f>F68-E68</f>
        <v>2.0999999999999979</v>
      </c>
      <c r="M68" s="244"/>
      <c r="N68" s="301" t="s">
        <v>871</v>
      </c>
      <c r="O68" s="301">
        <v>8.5</v>
      </c>
      <c r="P68" s="301" t="s">
        <v>873</v>
      </c>
      <c r="Q68" s="301">
        <f>O68</f>
        <v>8.5</v>
      </c>
      <c r="R68" s="244"/>
      <c r="S68" s="244"/>
      <c r="T68" s="301">
        <v>20</v>
      </c>
      <c r="U68" s="301"/>
      <c r="V68" s="301" t="s">
        <v>829</v>
      </c>
      <c r="W68" s="301">
        <v>20</v>
      </c>
      <c r="X68" s="301" t="s">
        <v>831</v>
      </c>
      <c r="Y68" s="301" t="s">
        <v>832</v>
      </c>
      <c r="Z68" s="301"/>
      <c r="AA68" s="301" t="s">
        <v>877</v>
      </c>
      <c r="AB68" s="301">
        <f>L68*Q68*AA68*0.1</f>
        <v>339.14999999999964</v>
      </c>
      <c r="AC68" s="301">
        <f>AB68*AE68</f>
        <v>339.14999999999964</v>
      </c>
      <c r="AD68" s="301">
        <v>2009</v>
      </c>
      <c r="AE68" s="301">
        <v>1</v>
      </c>
      <c r="AF68" s="301"/>
      <c r="AG68" s="301"/>
      <c r="AH68" s="301"/>
      <c r="AI68" s="301" t="s">
        <v>1099</v>
      </c>
      <c r="AJ68" s="222"/>
      <c r="AL68" s="222" t="s">
        <v>837</v>
      </c>
      <c r="AM68" s="222" t="s">
        <v>873</v>
      </c>
      <c r="AN68" s="222">
        <v>4302</v>
      </c>
      <c r="AO68" s="222"/>
      <c r="AR68" s="222"/>
      <c r="AS68" s="222"/>
      <c r="AT68" s="222"/>
      <c r="AU68" s="222"/>
      <c r="AV68" s="222"/>
      <c r="AW68" s="222"/>
      <c r="AX68" s="222"/>
      <c r="AY68" s="222"/>
      <c r="AZ68" s="222"/>
      <c r="BA68" s="222"/>
      <c r="BB68" s="222"/>
      <c r="BC68" s="222">
        <v>2.1</v>
      </c>
      <c r="BD68" s="222"/>
      <c r="BE68" s="222"/>
      <c r="BF68" s="222"/>
      <c r="BG68" s="222"/>
      <c r="BH68" s="222"/>
      <c r="BI68" s="222"/>
      <c r="BJ68" s="222"/>
      <c r="BK68" s="222"/>
      <c r="BL68" s="222"/>
      <c r="BM68" s="222"/>
      <c r="BN68" s="222"/>
      <c r="BO68" s="222"/>
      <c r="BP68" s="222"/>
      <c r="BQ68" s="222"/>
      <c r="BR68" s="222"/>
      <c r="BS68" s="222"/>
      <c r="BT68" s="222"/>
      <c r="BU68" s="222"/>
      <c r="BV68" s="222"/>
      <c r="BW68" s="222"/>
      <c r="BX68" s="222"/>
      <c r="BY68" s="222"/>
      <c r="BZ68" s="222"/>
      <c r="CA68" s="222"/>
      <c r="CB68" s="222"/>
      <c r="CC68" s="222"/>
      <c r="CD68" s="222"/>
      <c r="CE68" s="222"/>
      <c r="CF68" s="222"/>
      <c r="CG68" s="222"/>
      <c r="CH68" s="222"/>
      <c r="CI68" s="222"/>
      <c r="CJ68" s="222"/>
      <c r="CK68" s="222"/>
      <c r="CL68" s="222"/>
      <c r="CM68" s="222"/>
      <c r="CN68" s="222"/>
      <c r="CO68" s="222"/>
      <c r="CP68" s="222"/>
      <c r="CQ68" s="222"/>
      <c r="CR68" s="222"/>
      <c r="CS68" s="222"/>
      <c r="CT68" s="222"/>
      <c r="CU68" s="222"/>
      <c r="CV68" s="222"/>
      <c r="CW68" s="222"/>
      <c r="CX68" s="222"/>
      <c r="CY68" s="222"/>
      <c r="CZ68" s="222"/>
      <c r="DA68" s="222"/>
      <c r="DB68" s="222"/>
      <c r="DC68" s="222"/>
      <c r="DD68" s="222"/>
      <c r="DE68" s="222"/>
      <c r="DF68" s="222"/>
      <c r="DG68" s="222"/>
      <c r="DH68" s="222"/>
      <c r="DI68" s="222"/>
      <c r="DJ68" s="222"/>
      <c r="DK68" s="222"/>
      <c r="DL68" s="222"/>
      <c r="DM68" s="222"/>
      <c r="DN68" s="222"/>
      <c r="DO68" s="222"/>
      <c r="DP68" s="222"/>
      <c r="DQ68" s="222"/>
      <c r="DR68" s="222"/>
      <c r="DS68" s="222"/>
      <c r="DT68" s="222"/>
      <c r="DU68" s="222"/>
      <c r="DV68" s="222"/>
      <c r="DW68" s="222"/>
      <c r="DX68" s="222"/>
      <c r="DY68" s="222"/>
      <c r="DZ68" s="222"/>
      <c r="EA68" s="222"/>
      <c r="EB68" s="222"/>
      <c r="EC68" s="222"/>
      <c r="ED68" s="222"/>
      <c r="EE68" s="222"/>
      <c r="EF68" s="222"/>
      <c r="EG68" s="222"/>
      <c r="EH68" s="222"/>
      <c r="EI68" s="222"/>
      <c r="EJ68" s="222"/>
      <c r="EK68" s="222"/>
      <c r="EL68" s="222"/>
      <c r="EM68" s="222"/>
      <c r="EN68" s="222"/>
      <c r="EO68" s="222"/>
      <c r="EP68" s="222"/>
      <c r="EQ68" s="222"/>
      <c r="ER68" s="222"/>
      <c r="ES68" s="222"/>
      <c r="ET68" s="222"/>
      <c r="EU68" s="222"/>
      <c r="EV68" s="222"/>
      <c r="EW68" s="222"/>
      <c r="EX68" s="222"/>
      <c r="EY68" s="222"/>
      <c r="EZ68" s="222"/>
      <c r="FA68" s="222"/>
      <c r="FB68" s="222"/>
      <c r="FC68" s="222"/>
      <c r="FD68" s="222"/>
      <c r="FE68" s="222"/>
      <c r="FF68" s="222"/>
      <c r="FG68" s="222"/>
      <c r="FH68" s="222"/>
      <c r="FI68" s="222"/>
      <c r="FJ68" s="222"/>
      <c r="FK68" s="222"/>
      <c r="FL68" s="222"/>
      <c r="FM68" s="222"/>
      <c r="FN68" s="222"/>
      <c r="FO68" s="222"/>
      <c r="FP68" s="222"/>
      <c r="FQ68" s="222"/>
      <c r="FR68" s="222"/>
      <c r="FS68" s="222"/>
      <c r="FT68" s="222"/>
      <c r="FU68" s="222"/>
      <c r="FV68" s="222"/>
      <c r="FW68" s="222"/>
      <c r="FX68" s="222"/>
      <c r="FY68" s="222"/>
      <c r="FZ68" s="222"/>
      <c r="GA68" s="222"/>
      <c r="GB68" s="222"/>
      <c r="GC68" s="222"/>
      <c r="GD68" s="222"/>
      <c r="GE68" s="222"/>
      <c r="GF68" s="222"/>
      <c r="GG68" s="222"/>
      <c r="GH68" s="222"/>
      <c r="GI68" s="222"/>
      <c r="GJ68" s="222"/>
      <c r="GK68" s="222"/>
      <c r="GL68" s="222"/>
      <c r="GM68" s="222"/>
      <c r="GN68" s="222"/>
      <c r="GO68" s="222"/>
      <c r="GP68" s="222"/>
      <c r="GQ68" s="222"/>
      <c r="GR68" s="222"/>
      <c r="GS68" s="222"/>
      <c r="GT68" s="222"/>
      <c r="GU68" s="222"/>
      <c r="GV68" s="222"/>
      <c r="GW68" s="222"/>
      <c r="GX68" s="222"/>
      <c r="GY68" s="222"/>
      <c r="GZ68" s="222"/>
      <c r="HA68" s="222"/>
      <c r="HB68" s="222"/>
      <c r="HC68" s="222"/>
      <c r="HD68" s="222"/>
      <c r="HE68" s="222"/>
      <c r="HF68" s="222"/>
      <c r="HG68" s="222"/>
      <c r="HH68" s="222"/>
      <c r="HI68" s="222"/>
      <c r="HJ68" s="222"/>
      <c r="HK68" s="222"/>
      <c r="HL68" s="222"/>
      <c r="HM68" s="222"/>
      <c r="HN68" s="222"/>
      <c r="HO68" s="222"/>
      <c r="HP68" s="222"/>
      <c r="HQ68" s="222"/>
      <c r="HR68" s="222"/>
      <c r="HS68" s="222"/>
      <c r="HT68" s="222"/>
      <c r="HU68" s="222"/>
      <c r="HV68" s="222"/>
      <c r="HW68" s="222"/>
      <c r="HX68" s="222"/>
      <c r="HY68" s="222"/>
      <c r="HZ68" s="222"/>
      <c r="IA68" s="222"/>
      <c r="IB68" s="222"/>
      <c r="IC68" s="222"/>
      <c r="ID68" s="222"/>
      <c r="IE68" s="222"/>
      <c r="IF68" s="222"/>
      <c r="IG68" s="222"/>
      <c r="IH68" s="222"/>
      <c r="II68" s="222"/>
      <c r="IJ68" s="222"/>
      <c r="IK68" s="222"/>
      <c r="IL68" s="222"/>
      <c r="IM68" s="222"/>
      <c r="IN68" s="222"/>
      <c r="IO68" s="222"/>
      <c r="IP68" s="222"/>
      <c r="IQ68" s="222"/>
      <c r="IR68" s="222"/>
      <c r="IS68" s="222"/>
      <c r="IT68" s="222"/>
      <c r="IU68" s="222"/>
      <c r="IV68" s="222"/>
      <c r="IW68" s="222"/>
      <c r="IX68" s="222"/>
      <c r="IY68" s="222"/>
      <c r="IZ68" s="222"/>
      <c r="JA68" s="222"/>
      <c r="JB68" s="222"/>
      <c r="JC68" s="222"/>
      <c r="JD68" s="222"/>
      <c r="JE68" s="222"/>
      <c r="JF68" s="222"/>
      <c r="JG68" s="222"/>
      <c r="JH68" s="222"/>
      <c r="JI68" s="222"/>
      <c r="JJ68" s="222"/>
      <c r="JK68" s="222"/>
      <c r="JL68" s="222"/>
      <c r="JM68" s="222"/>
      <c r="JN68" s="222"/>
      <c r="JO68" s="222"/>
      <c r="JP68" s="222"/>
      <c r="JQ68" s="222"/>
      <c r="JR68" s="222"/>
      <c r="JS68" s="222"/>
      <c r="JT68" s="222"/>
      <c r="JU68" s="222"/>
      <c r="JV68" s="222"/>
      <c r="JW68" s="222"/>
      <c r="JX68" s="222"/>
      <c r="JY68" s="222"/>
      <c r="JZ68" s="222"/>
      <c r="KA68" s="222"/>
      <c r="KB68" s="222"/>
      <c r="KC68" s="222"/>
      <c r="KD68" s="222"/>
      <c r="KE68" s="222"/>
      <c r="KF68" s="222"/>
      <c r="KG68" s="222"/>
      <c r="KH68" s="222"/>
      <c r="KI68" s="222"/>
      <c r="KJ68" s="222"/>
      <c r="KK68" s="222"/>
      <c r="KL68" s="222"/>
      <c r="KM68" s="222"/>
      <c r="KN68" s="222"/>
      <c r="KO68" s="222"/>
      <c r="KP68" s="222"/>
      <c r="KQ68" s="222"/>
      <c r="KR68" s="222"/>
      <c r="KS68" s="222"/>
      <c r="KT68" s="222"/>
      <c r="KU68" s="222"/>
      <c r="KV68" s="222"/>
      <c r="KW68" s="222"/>
      <c r="KX68" s="222"/>
      <c r="KY68" s="222"/>
      <c r="KZ68" s="222"/>
      <c r="LA68" s="222"/>
      <c r="LB68" s="222"/>
      <c r="LC68" s="222"/>
      <c r="LD68" s="222"/>
      <c r="LE68" s="222"/>
      <c r="LF68" s="222"/>
      <c r="LG68" s="222"/>
      <c r="LH68" s="222"/>
      <c r="LI68" s="222"/>
      <c r="LJ68" s="222"/>
      <c r="LK68" s="222"/>
      <c r="LL68" s="222"/>
      <c r="LM68" s="222"/>
      <c r="LN68" s="222"/>
      <c r="LO68" s="222"/>
      <c r="LP68" s="222"/>
      <c r="LQ68" s="222"/>
      <c r="LR68" s="222"/>
      <c r="LS68" s="222"/>
      <c r="LT68" s="222"/>
      <c r="LU68" s="222"/>
      <c r="LV68" s="222"/>
      <c r="LW68" s="222"/>
      <c r="LX68" s="222"/>
      <c r="LY68" s="222"/>
      <c r="LZ68" s="222"/>
      <c r="MA68" s="222"/>
      <c r="MB68" s="222"/>
      <c r="MC68" s="222"/>
      <c r="MD68" s="222"/>
      <c r="ME68" s="222"/>
      <c r="MF68" s="222"/>
      <c r="MG68" s="222"/>
      <c r="MH68" s="222"/>
      <c r="MI68" s="222"/>
      <c r="MJ68" s="222"/>
      <c r="MK68" s="222"/>
      <c r="ML68" s="222"/>
      <c r="MM68" s="222"/>
      <c r="MN68" s="222"/>
      <c r="MO68" s="222"/>
      <c r="MP68" s="222"/>
      <c r="MQ68" s="222"/>
      <c r="MR68" s="222"/>
      <c r="MS68" s="222"/>
      <c r="MT68" s="222"/>
      <c r="MU68" s="222"/>
      <c r="MV68" s="222"/>
      <c r="MW68" s="222"/>
      <c r="MX68" s="222"/>
      <c r="MY68" s="222"/>
      <c r="MZ68" s="222"/>
      <c r="NA68" s="222"/>
      <c r="NB68" s="222"/>
      <c r="NC68" s="222"/>
      <c r="ND68" s="222"/>
      <c r="NE68" s="222"/>
      <c r="NF68" s="222"/>
      <c r="NG68" s="222"/>
      <c r="NH68" s="222"/>
      <c r="NI68" s="222"/>
      <c r="NJ68" s="222"/>
      <c r="NK68" s="222"/>
      <c r="NL68" s="222"/>
      <c r="NM68" s="222"/>
      <c r="NN68" s="222"/>
      <c r="NO68" s="222"/>
      <c r="NP68" s="222"/>
      <c r="NQ68" s="222"/>
      <c r="NR68" s="222"/>
      <c r="NS68" s="222"/>
      <c r="NT68" s="222"/>
      <c r="NU68" s="222"/>
      <c r="NV68" s="222"/>
      <c r="NW68" s="222"/>
      <c r="NX68" s="222"/>
      <c r="NY68" s="222"/>
      <c r="NZ68" s="222"/>
      <c r="OA68" s="222"/>
      <c r="OB68" s="222"/>
      <c r="OC68" s="222"/>
      <c r="OD68" s="222"/>
      <c r="OE68" s="222"/>
      <c r="OF68" s="222"/>
      <c r="OG68" s="222"/>
      <c r="OH68" s="222"/>
      <c r="OI68" s="222"/>
      <c r="OJ68" s="222"/>
      <c r="OK68" s="222"/>
      <c r="OL68" s="222"/>
      <c r="OM68" s="222"/>
      <c r="ON68" s="222"/>
      <c r="OO68" s="222"/>
      <c r="OP68" s="222"/>
      <c r="OQ68" s="222"/>
      <c r="OR68" s="222"/>
      <c r="OS68" s="222"/>
      <c r="OT68" s="222"/>
      <c r="OU68" s="222"/>
      <c r="OV68" s="222"/>
      <c r="OW68" s="222"/>
      <c r="OX68" s="222"/>
      <c r="OY68" s="222"/>
      <c r="OZ68" s="222"/>
      <c r="PA68" s="222"/>
      <c r="PB68" s="222"/>
      <c r="PC68" s="222"/>
      <c r="PD68" s="222"/>
      <c r="PE68" s="222"/>
      <c r="PF68" s="222"/>
      <c r="PG68" s="222"/>
      <c r="PH68" s="222"/>
      <c r="PI68" s="222"/>
      <c r="PJ68" s="222"/>
      <c r="PK68" s="222"/>
      <c r="PL68" s="222"/>
      <c r="PM68" s="222"/>
      <c r="PN68" s="222"/>
      <c r="PO68" s="222"/>
      <c r="PP68" s="222"/>
      <c r="PQ68" s="222"/>
      <c r="PR68" s="222"/>
      <c r="PS68" s="222"/>
      <c r="PT68" s="222"/>
      <c r="PU68" s="222"/>
      <c r="PV68" s="222"/>
      <c r="PW68" s="222"/>
      <c r="PX68" s="222"/>
      <c r="PY68" s="222"/>
      <c r="PZ68" s="222"/>
      <c r="QA68" s="222"/>
      <c r="QB68" s="222"/>
      <c r="QC68" s="222"/>
      <c r="QD68" s="222"/>
      <c r="QE68" s="222"/>
      <c r="QF68" s="222"/>
      <c r="QG68" s="222"/>
      <c r="QH68" s="222"/>
      <c r="QI68" s="222"/>
      <c r="QJ68" s="222"/>
      <c r="QK68" s="222"/>
      <c r="QL68" s="222"/>
      <c r="QM68" s="222"/>
      <c r="QN68" s="222"/>
      <c r="QO68" s="222"/>
      <c r="QP68" s="222"/>
      <c r="QQ68" s="222"/>
      <c r="QR68" s="222"/>
      <c r="QS68" s="222"/>
      <c r="QT68" s="222"/>
      <c r="QU68" s="222"/>
      <c r="QV68" s="222"/>
      <c r="QW68" s="222"/>
      <c r="QX68" s="222"/>
      <c r="QY68" s="222"/>
      <c r="QZ68" s="222"/>
      <c r="RA68" s="222"/>
      <c r="RB68" s="222"/>
      <c r="RC68" s="222"/>
      <c r="RD68" s="222"/>
      <c r="RE68" s="222"/>
      <c r="RF68" s="222"/>
      <c r="RG68" s="222"/>
      <c r="RH68" s="222"/>
      <c r="RI68" s="222"/>
      <c r="RJ68" s="222"/>
      <c r="RK68" s="222"/>
      <c r="RL68" s="222"/>
      <c r="RM68" s="222"/>
      <c r="RN68" s="222"/>
      <c r="RO68" s="222"/>
      <c r="RP68" s="222"/>
      <c r="RQ68" s="222"/>
      <c r="RR68" s="222"/>
      <c r="RS68" s="222"/>
      <c r="RT68" s="222"/>
      <c r="RU68" s="222"/>
      <c r="RV68" s="222"/>
      <c r="RW68" s="222"/>
      <c r="RX68" s="222"/>
      <c r="RY68" s="222"/>
      <c r="RZ68" s="222"/>
      <c r="SA68" s="222"/>
      <c r="SB68" s="222"/>
      <c r="SC68" s="222"/>
      <c r="SD68" s="222"/>
      <c r="SE68" s="222"/>
      <c r="SF68" s="222"/>
      <c r="SG68" s="222"/>
      <c r="SH68" s="222"/>
      <c r="SI68" s="222"/>
      <c r="SJ68" s="222"/>
      <c r="SK68" s="222"/>
      <c r="SL68" s="222"/>
      <c r="SM68" s="222"/>
      <c r="SN68" s="222"/>
      <c r="SO68" s="222"/>
      <c r="SP68" s="222"/>
      <c r="SQ68" s="222"/>
      <c r="SR68" s="222"/>
      <c r="SS68" s="222"/>
      <c r="ST68" s="222"/>
      <c r="SU68" s="222"/>
      <c r="SV68" s="222"/>
      <c r="SW68" s="222"/>
      <c r="SX68" s="222"/>
      <c r="SY68" s="222"/>
      <c r="SZ68" s="222"/>
      <c r="TA68" s="222"/>
      <c r="TB68" s="222"/>
      <c r="TC68" s="222"/>
      <c r="TD68" s="222"/>
      <c r="TE68" s="222"/>
      <c r="TF68" s="222"/>
      <c r="TG68" s="222"/>
      <c r="TH68" s="222"/>
      <c r="TI68" s="222"/>
      <c r="TJ68" s="222"/>
      <c r="TK68" s="222"/>
      <c r="TL68" s="222"/>
      <c r="TM68" s="222"/>
      <c r="TN68" s="222"/>
      <c r="TO68" s="222"/>
      <c r="TP68" s="222"/>
      <c r="TQ68" s="222"/>
      <c r="TR68" s="222"/>
      <c r="TS68" s="222"/>
      <c r="TT68" s="222"/>
      <c r="TU68" s="222"/>
      <c r="TV68" s="222"/>
      <c r="TW68" s="222"/>
      <c r="TX68" s="222"/>
      <c r="TY68" s="222"/>
      <c r="TZ68" s="222"/>
      <c r="UA68" s="222"/>
      <c r="UB68" s="222"/>
      <c r="UC68" s="222"/>
      <c r="UD68" s="222"/>
      <c r="UE68" s="222"/>
      <c r="UF68" s="222"/>
      <c r="UG68" s="222"/>
      <c r="UH68" s="222"/>
      <c r="UI68" s="222"/>
      <c r="UJ68" s="222"/>
      <c r="UK68" s="222"/>
      <c r="UL68" s="222"/>
      <c r="UM68" s="222"/>
      <c r="UN68" s="222"/>
      <c r="UO68" s="222"/>
      <c r="UP68" s="222"/>
      <c r="UQ68" s="222"/>
      <c r="UR68" s="222"/>
      <c r="US68" s="222"/>
      <c r="UT68" s="222"/>
      <c r="UU68" s="222"/>
      <c r="UV68" s="222"/>
      <c r="UW68" s="222"/>
      <c r="UX68" s="222"/>
      <c r="UY68" s="222"/>
      <c r="UZ68" s="222"/>
      <c r="VA68" s="222"/>
      <c r="VB68" s="222"/>
      <c r="VC68" s="222"/>
      <c r="VD68" s="222"/>
      <c r="VE68" s="222"/>
      <c r="VF68" s="222"/>
      <c r="VG68" s="222"/>
      <c r="VH68" s="222"/>
      <c r="VI68" s="222"/>
      <c r="VJ68" s="222"/>
      <c r="VK68" s="222"/>
      <c r="VL68" s="222"/>
      <c r="VM68" s="222"/>
      <c r="VN68" s="222"/>
      <c r="VO68" s="222"/>
      <c r="VP68" s="222"/>
      <c r="VQ68" s="222"/>
      <c r="VR68" s="222"/>
      <c r="VS68" s="222"/>
      <c r="VT68" s="222"/>
      <c r="VU68" s="222"/>
      <c r="VV68" s="222"/>
      <c r="VW68" s="222"/>
      <c r="VX68" s="222"/>
      <c r="VY68" s="222"/>
      <c r="VZ68" s="222"/>
      <c r="WA68" s="222"/>
      <c r="WB68" s="222"/>
      <c r="WC68" s="222"/>
      <c r="WD68" s="222"/>
      <c r="WE68" s="222"/>
      <c r="WF68" s="222"/>
      <c r="WG68" s="222"/>
      <c r="WH68" s="222"/>
      <c r="WI68" s="222"/>
      <c r="WJ68" s="222"/>
      <c r="WK68" s="222"/>
      <c r="WL68" s="222"/>
      <c r="WM68" s="222"/>
      <c r="WN68" s="222"/>
      <c r="WO68" s="222"/>
      <c r="WP68" s="222"/>
      <c r="WQ68" s="222"/>
      <c r="WR68" s="222"/>
      <c r="WS68" s="222"/>
      <c r="WT68" s="222"/>
      <c r="WU68" s="222"/>
      <c r="WV68" s="222"/>
      <c r="WW68" s="222"/>
      <c r="WX68" s="222"/>
      <c r="WY68" s="222"/>
      <c r="WZ68" s="222"/>
      <c r="XA68" s="222"/>
      <c r="XB68" s="222"/>
      <c r="XC68" s="222"/>
      <c r="XD68" s="222"/>
      <c r="XE68" s="222"/>
      <c r="XF68" s="222"/>
      <c r="XG68" s="222"/>
      <c r="XH68" s="222"/>
      <c r="XI68" s="222"/>
      <c r="XJ68" s="222"/>
      <c r="XK68" s="222"/>
      <c r="XL68" s="222"/>
      <c r="XM68" s="222"/>
      <c r="XN68" s="222"/>
      <c r="XO68" s="222"/>
      <c r="XP68" s="222"/>
      <c r="XQ68" s="222"/>
      <c r="XR68" s="222"/>
      <c r="XS68" s="222"/>
      <c r="XT68" s="222"/>
      <c r="XU68" s="222"/>
      <c r="XV68" s="222"/>
      <c r="XW68" s="222"/>
      <c r="XX68" s="222"/>
      <c r="XY68" s="222"/>
      <c r="XZ68" s="222"/>
      <c r="YA68" s="222"/>
      <c r="YB68" s="222"/>
      <c r="YC68" s="222"/>
      <c r="YD68" s="222"/>
      <c r="YE68" s="222"/>
      <c r="YF68" s="222"/>
      <c r="YG68" s="222"/>
      <c r="YH68" s="222"/>
      <c r="YI68" s="222"/>
      <c r="YJ68" s="222"/>
      <c r="YK68" s="222"/>
      <c r="YL68" s="222"/>
      <c r="YM68" s="222"/>
      <c r="YN68" s="222"/>
      <c r="YO68" s="222"/>
      <c r="YP68" s="222"/>
      <c r="YQ68" s="222"/>
      <c r="YR68" s="222"/>
      <c r="YS68" s="222"/>
      <c r="YT68" s="222"/>
      <c r="YU68" s="222"/>
      <c r="YV68" s="222"/>
      <c r="YW68" s="222"/>
      <c r="YX68" s="222"/>
      <c r="YY68" s="222"/>
      <c r="YZ68" s="222"/>
      <c r="ZA68" s="222"/>
      <c r="ZB68" s="222"/>
      <c r="ZC68" s="222"/>
      <c r="ZD68" s="222"/>
      <c r="ZE68" s="222"/>
      <c r="ZF68" s="222"/>
      <c r="ZG68" s="222"/>
      <c r="ZH68" s="222"/>
      <c r="ZI68" s="222"/>
      <c r="ZJ68" s="222"/>
      <c r="ZK68" s="222"/>
      <c r="ZL68" s="222"/>
      <c r="ZM68" s="222"/>
      <c r="ZN68" s="222"/>
      <c r="ZO68" s="222"/>
      <c r="ZP68" s="222"/>
      <c r="ZQ68" s="222"/>
      <c r="ZR68" s="222"/>
      <c r="ZS68" s="222"/>
      <c r="ZT68" s="222"/>
      <c r="ZU68" s="222"/>
      <c r="ZV68" s="222"/>
      <c r="ZW68" s="222"/>
      <c r="ZX68" s="222"/>
      <c r="ZY68" s="222"/>
      <c r="ZZ68" s="222"/>
      <c r="AAA68" s="222"/>
      <c r="AAB68" s="222"/>
      <c r="AAC68" s="222"/>
      <c r="AAD68" s="222"/>
      <c r="AAE68" s="222"/>
      <c r="AAF68" s="222"/>
      <c r="AAG68" s="222"/>
      <c r="AAH68" s="222"/>
      <c r="AAI68" s="222"/>
      <c r="AAJ68" s="222"/>
      <c r="AAK68" s="222"/>
      <c r="AAL68" s="222"/>
      <c r="AAM68" s="222"/>
      <c r="AAN68" s="222"/>
      <c r="AAO68" s="222"/>
      <c r="AAP68" s="222"/>
      <c r="AAQ68" s="222"/>
      <c r="AAR68" s="222"/>
      <c r="AAS68" s="222"/>
      <c r="AAT68" s="222"/>
      <c r="AAU68" s="222"/>
      <c r="AAV68" s="222"/>
      <c r="AAW68" s="222"/>
      <c r="AAX68" s="222"/>
      <c r="AAY68" s="222"/>
      <c r="AAZ68" s="222"/>
      <c r="ABA68" s="222"/>
      <c r="ABB68" s="222"/>
      <c r="ABC68" s="222"/>
      <c r="ABD68" s="222"/>
      <c r="ABE68" s="222"/>
      <c r="ABF68" s="222"/>
      <c r="ABG68" s="222"/>
      <c r="ABH68" s="222"/>
      <c r="ABI68" s="222"/>
      <c r="ABJ68" s="222"/>
      <c r="ABK68" s="222"/>
      <c r="ABL68" s="222"/>
      <c r="ABM68" s="222"/>
      <c r="ABN68" s="222"/>
      <c r="ABO68" s="222"/>
      <c r="ABP68" s="222"/>
      <c r="ABQ68" s="222"/>
      <c r="ABR68" s="222"/>
      <c r="ABS68" s="222"/>
      <c r="ABT68" s="222"/>
      <c r="ABU68" s="222"/>
      <c r="ABV68" s="222"/>
      <c r="ABW68" s="222"/>
      <c r="ABX68" s="222"/>
      <c r="ABY68" s="222"/>
      <c r="ABZ68" s="222"/>
      <c r="ACA68" s="222"/>
      <c r="ACB68" s="222"/>
      <c r="ACC68" s="222"/>
      <c r="ACD68" s="222"/>
      <c r="ACE68" s="222"/>
      <c r="ACF68" s="222"/>
      <c r="ACG68" s="222"/>
      <c r="ACH68" s="222"/>
      <c r="ACI68" s="222"/>
      <c r="ACJ68" s="222"/>
      <c r="ACK68" s="222"/>
      <c r="ACL68" s="222"/>
      <c r="ACM68" s="222"/>
      <c r="ACN68" s="222"/>
      <c r="ACO68" s="222"/>
      <c r="ACP68" s="222"/>
      <c r="ACQ68" s="222"/>
      <c r="ACR68" s="222"/>
      <c r="ACS68" s="222"/>
      <c r="ACT68" s="222"/>
      <c r="ACU68" s="222"/>
      <c r="ACV68" s="222"/>
      <c r="ACW68" s="222"/>
      <c r="ACX68" s="222"/>
      <c r="ACY68" s="222"/>
      <c r="ACZ68" s="222"/>
      <c r="ADA68" s="222"/>
      <c r="ADB68" s="222"/>
      <c r="ADC68" s="222"/>
      <c r="ADD68" s="222"/>
      <c r="ADE68" s="222"/>
      <c r="ADF68" s="222"/>
      <c r="ADG68" s="222"/>
      <c r="ADH68" s="222"/>
      <c r="ADI68" s="222"/>
      <c r="ADJ68" s="222"/>
      <c r="ADK68" s="222"/>
      <c r="ADL68" s="222"/>
      <c r="ADM68" s="222"/>
      <c r="ADN68" s="222"/>
      <c r="ADO68" s="222"/>
      <c r="ADP68" s="222"/>
      <c r="ADQ68" s="222"/>
      <c r="ADR68" s="222"/>
      <c r="ADS68" s="222"/>
      <c r="ADT68" s="222"/>
      <c r="ADU68" s="222"/>
      <c r="ADV68" s="222"/>
      <c r="ADW68" s="222"/>
      <c r="ADX68" s="222"/>
      <c r="ADY68" s="222"/>
      <c r="ADZ68" s="222"/>
      <c r="AEA68" s="222"/>
      <c r="AEB68" s="222"/>
      <c r="AEC68" s="222"/>
      <c r="AED68" s="222"/>
      <c r="AEE68" s="222"/>
      <c r="AEF68" s="222"/>
      <c r="AEG68" s="222"/>
      <c r="AEH68" s="222"/>
      <c r="AEI68" s="222"/>
      <c r="AEJ68" s="222"/>
      <c r="AEK68" s="222"/>
      <c r="AEL68" s="222"/>
      <c r="AEM68" s="222"/>
      <c r="AEN68" s="222"/>
      <c r="AEO68" s="222"/>
      <c r="AEP68" s="222"/>
      <c r="AEQ68" s="222"/>
      <c r="AER68" s="222"/>
      <c r="AES68" s="222"/>
      <c r="AET68" s="222"/>
      <c r="AEU68" s="222"/>
      <c r="AEV68" s="222"/>
      <c r="AEW68" s="222"/>
      <c r="AEX68" s="222"/>
      <c r="AEY68" s="222"/>
      <c r="AEZ68" s="222"/>
      <c r="AFA68" s="222"/>
      <c r="AFB68" s="222"/>
      <c r="AFC68" s="222"/>
      <c r="AFD68" s="222"/>
      <c r="AFE68" s="222"/>
      <c r="AFF68" s="222"/>
      <c r="AFG68" s="222"/>
      <c r="AFH68" s="222"/>
      <c r="AFI68" s="222"/>
      <c r="AFJ68" s="222"/>
      <c r="AFK68" s="222"/>
      <c r="AFL68" s="222"/>
      <c r="AFM68" s="222"/>
      <c r="AFN68" s="222"/>
      <c r="AFO68" s="222"/>
      <c r="AFP68" s="222"/>
      <c r="AFQ68" s="222"/>
      <c r="AFR68" s="222"/>
      <c r="AFS68" s="222"/>
      <c r="AFT68" s="222"/>
      <c r="AFU68" s="222"/>
      <c r="AFV68" s="222"/>
      <c r="AFW68" s="222"/>
      <c r="AFX68" s="222"/>
      <c r="AFY68" s="222"/>
      <c r="AFZ68" s="222"/>
      <c r="AGA68" s="222"/>
      <c r="AGB68" s="222"/>
      <c r="AGC68" s="222"/>
      <c r="AGD68" s="222"/>
      <c r="AGE68" s="222"/>
      <c r="AGF68" s="222"/>
      <c r="AGG68" s="222"/>
      <c r="AGH68" s="222"/>
      <c r="AGI68" s="222"/>
      <c r="AGJ68" s="222"/>
      <c r="AGK68" s="222"/>
      <c r="AGL68" s="222"/>
      <c r="AGM68" s="222"/>
      <c r="AGN68" s="222"/>
      <c r="AGO68" s="222"/>
      <c r="AGP68" s="222"/>
      <c r="AGQ68" s="222"/>
      <c r="AGR68" s="222"/>
      <c r="AGS68" s="222"/>
      <c r="AGT68" s="222"/>
      <c r="AGU68" s="222"/>
      <c r="AGV68" s="222"/>
      <c r="AGW68" s="222"/>
      <c r="AGX68" s="222"/>
      <c r="AGY68" s="222"/>
      <c r="AGZ68" s="222"/>
      <c r="AHA68" s="222"/>
      <c r="AHB68" s="222"/>
      <c r="AHC68" s="222"/>
      <c r="AHD68" s="222"/>
      <c r="AHE68" s="222"/>
      <c r="AHF68" s="222"/>
      <c r="AHG68" s="222"/>
      <c r="AHH68" s="222"/>
      <c r="AHI68" s="222"/>
      <c r="AHJ68" s="222"/>
      <c r="AHK68" s="222"/>
      <c r="AHL68" s="222"/>
      <c r="AHM68" s="222"/>
      <c r="AHN68" s="222"/>
      <c r="AHO68" s="222"/>
      <c r="AHP68" s="222"/>
      <c r="AHQ68" s="222"/>
      <c r="AHR68" s="222"/>
      <c r="AHS68" s="222"/>
      <c r="AHT68" s="222"/>
      <c r="AHU68" s="222"/>
      <c r="AHV68" s="222"/>
      <c r="AHW68" s="222"/>
      <c r="AHX68" s="222"/>
      <c r="AHY68" s="222"/>
      <c r="AHZ68" s="222"/>
      <c r="AIA68" s="222"/>
      <c r="AIB68" s="222"/>
      <c r="AIC68" s="222"/>
      <c r="AID68" s="222"/>
      <c r="AIE68" s="222"/>
      <c r="AIF68" s="222"/>
      <c r="AIG68" s="222"/>
      <c r="AIH68" s="222"/>
      <c r="AII68" s="222"/>
      <c r="AIJ68" s="222"/>
      <c r="AIK68" s="222"/>
      <c r="AIL68" s="222"/>
      <c r="AIM68" s="222"/>
      <c r="AIN68" s="222"/>
      <c r="AIO68" s="222"/>
      <c r="AIP68" s="222"/>
      <c r="AIQ68" s="222"/>
      <c r="AIR68" s="222"/>
      <c r="AIS68" s="222"/>
      <c r="AIT68" s="222"/>
      <c r="AIU68" s="222"/>
      <c r="AIV68" s="222"/>
      <c r="AIW68" s="222"/>
      <c r="AIX68" s="222"/>
      <c r="AIY68" s="222"/>
      <c r="AIZ68" s="222"/>
      <c r="AJA68" s="222"/>
      <c r="AJB68" s="222"/>
      <c r="AJC68" s="222"/>
      <c r="AJD68" s="222"/>
      <c r="AJE68" s="222"/>
      <c r="AJF68" s="222"/>
      <c r="AJG68" s="222"/>
      <c r="AJH68" s="222"/>
      <c r="AJI68" s="222"/>
      <c r="AJJ68" s="222"/>
      <c r="AJK68" s="222"/>
      <c r="AJL68" s="222"/>
      <c r="AJM68" s="222"/>
      <c r="AJN68" s="222"/>
      <c r="AJO68" s="222"/>
      <c r="AJP68" s="222"/>
      <c r="AJQ68" s="222"/>
      <c r="AJR68" s="222"/>
      <c r="AJS68" s="222"/>
      <c r="AJT68" s="222"/>
      <c r="AJU68" s="222"/>
      <c r="AJV68" s="222"/>
      <c r="AJW68" s="222"/>
      <c r="AJX68" s="222"/>
      <c r="AJY68" s="222"/>
      <c r="AJZ68" s="222"/>
      <c r="AKA68" s="222"/>
      <c r="AKB68" s="222"/>
      <c r="AKC68" s="222"/>
      <c r="AKD68" s="222"/>
      <c r="AKE68" s="222"/>
      <c r="AKF68" s="222"/>
      <c r="AKG68" s="222"/>
      <c r="AKH68" s="222"/>
      <c r="AKI68" s="222"/>
      <c r="AKJ68" s="222"/>
      <c r="AKK68" s="222"/>
      <c r="AKL68" s="222"/>
      <c r="AKM68" s="222"/>
      <c r="AKN68" s="222"/>
      <c r="AKO68" s="222"/>
      <c r="AKP68" s="222"/>
      <c r="AKQ68" s="222"/>
      <c r="AKR68" s="222"/>
      <c r="AKS68" s="222"/>
      <c r="AKT68" s="222"/>
      <c r="AKU68" s="222"/>
      <c r="AKV68" s="222"/>
      <c r="AKW68" s="222"/>
      <c r="AKX68" s="222"/>
      <c r="AKY68" s="222"/>
      <c r="AKZ68" s="222"/>
      <c r="ALA68" s="222"/>
      <c r="ALB68" s="222"/>
      <c r="ALC68" s="222"/>
      <c r="ALD68" s="222"/>
      <c r="ALE68" s="222"/>
      <c r="ALF68" s="222"/>
      <c r="ALG68" s="222"/>
      <c r="ALH68" s="222"/>
      <c r="ALI68" s="222"/>
      <c r="ALJ68" s="222"/>
      <c r="ALK68" s="222"/>
      <c r="ALL68" s="222"/>
      <c r="ALM68" s="222"/>
      <c r="ALN68" s="222"/>
      <c r="ALO68" s="222"/>
      <c r="ALP68" s="222"/>
      <c r="ALQ68" s="222"/>
      <c r="ALR68" s="222"/>
      <c r="ALS68" s="222"/>
      <c r="ALT68" s="222"/>
      <c r="ALU68" s="222"/>
      <c r="ALV68" s="222"/>
      <c r="ALW68" s="222"/>
      <c r="ALX68" s="222"/>
      <c r="ALY68" s="222"/>
      <c r="ALZ68" s="222"/>
      <c r="AMA68" s="222"/>
      <c r="AMB68" s="222"/>
      <c r="AMC68" s="222"/>
      <c r="AMD68" s="222"/>
      <c r="AME68" s="222"/>
      <c r="AMF68" s="222"/>
      <c r="AMG68" s="222"/>
      <c r="AMH68" s="222"/>
      <c r="AMI68" s="222"/>
      <c r="AMJ68" s="222"/>
      <c r="AMK68" s="222"/>
      <c r="AML68" s="222"/>
      <c r="AMM68" s="222"/>
      <c r="AMN68" s="222"/>
      <c r="AMO68" s="222"/>
      <c r="AMP68" s="222"/>
      <c r="AMQ68" s="222"/>
      <c r="AMR68" s="222"/>
      <c r="AMS68" s="222"/>
      <c r="AMT68" s="222"/>
      <c r="AMU68" s="222"/>
      <c r="AMV68" s="222"/>
      <c r="AMW68" s="222"/>
      <c r="AMX68" s="222"/>
      <c r="AMY68" s="222"/>
      <c r="AMZ68" s="222"/>
      <c r="ANA68" s="222"/>
      <c r="ANB68" s="222"/>
      <c r="ANC68" s="222"/>
      <c r="AND68" s="222"/>
      <c r="ANE68" s="222"/>
      <c r="ANF68" s="222"/>
      <c r="ANG68" s="222"/>
      <c r="ANH68" s="222"/>
      <c r="ANI68" s="222"/>
      <c r="ANJ68" s="222"/>
      <c r="ANK68" s="222"/>
      <c r="ANL68" s="222"/>
      <c r="ANM68" s="222"/>
      <c r="ANN68" s="222"/>
      <c r="ANO68" s="222"/>
      <c r="ANP68" s="222"/>
      <c r="ANQ68" s="222"/>
      <c r="ANR68" s="222"/>
      <c r="ANS68" s="222"/>
      <c r="ANT68" s="222"/>
      <c r="ANU68" s="222"/>
      <c r="ANV68" s="222"/>
      <c r="ANW68" s="222"/>
      <c r="ANX68" s="222"/>
      <c r="ANY68" s="222"/>
      <c r="ANZ68" s="222"/>
      <c r="AOA68" s="222"/>
      <c r="AOB68" s="222"/>
      <c r="AOC68" s="222"/>
      <c r="AOD68" s="222"/>
      <c r="AOE68" s="222"/>
      <c r="AOF68" s="222"/>
      <c r="AOG68" s="222"/>
      <c r="AOH68" s="222"/>
      <c r="AOI68" s="222"/>
      <c r="AOJ68" s="222"/>
      <c r="AOK68" s="222"/>
      <c r="AOL68" s="222"/>
      <c r="AOM68" s="222"/>
      <c r="AON68" s="222"/>
      <c r="AOO68" s="222"/>
      <c r="AOP68" s="222"/>
      <c r="AOQ68" s="222"/>
      <c r="AOR68" s="222"/>
      <c r="AOS68" s="222"/>
      <c r="AOT68" s="222"/>
      <c r="AOU68" s="222"/>
      <c r="AOV68" s="222"/>
      <c r="AOW68" s="222"/>
      <c r="AOX68" s="222"/>
      <c r="AOY68" s="222"/>
      <c r="AOZ68" s="222"/>
      <c r="APA68" s="222"/>
      <c r="APB68" s="222"/>
      <c r="APC68" s="222"/>
      <c r="APD68" s="222"/>
      <c r="APE68" s="222"/>
      <c r="APF68" s="222"/>
      <c r="APG68" s="222"/>
      <c r="APH68" s="222"/>
      <c r="API68" s="222"/>
      <c r="APJ68" s="222"/>
      <c r="APK68" s="222"/>
      <c r="APL68" s="222"/>
      <c r="APM68" s="222"/>
      <c r="APN68" s="222"/>
      <c r="APO68" s="222"/>
      <c r="APP68" s="222"/>
      <c r="APQ68" s="222"/>
      <c r="APR68" s="222"/>
      <c r="APS68" s="222"/>
      <c r="APT68" s="222"/>
      <c r="APU68" s="222"/>
      <c r="APV68" s="222"/>
      <c r="APW68" s="222"/>
      <c r="APX68" s="222"/>
      <c r="APY68" s="222"/>
      <c r="APZ68" s="222"/>
      <c r="AQA68" s="222"/>
      <c r="AQB68" s="222"/>
      <c r="AQC68" s="222"/>
      <c r="AQD68" s="222"/>
      <c r="AQE68" s="222"/>
      <c r="AQF68" s="222"/>
      <c r="AQG68" s="222"/>
      <c r="AQH68" s="222"/>
      <c r="AQI68" s="222"/>
      <c r="AQJ68" s="222"/>
      <c r="AQK68" s="222"/>
      <c r="AQL68" s="222"/>
      <c r="AQM68" s="222"/>
      <c r="AQN68" s="222"/>
      <c r="AQO68" s="222"/>
      <c r="AQP68" s="222"/>
      <c r="AQQ68" s="222"/>
      <c r="AQR68" s="222"/>
      <c r="AQS68" s="222"/>
      <c r="AQT68" s="222"/>
      <c r="AQU68" s="222"/>
      <c r="AQV68" s="222"/>
      <c r="AQW68" s="222"/>
      <c r="AQX68" s="222"/>
      <c r="AQY68" s="222"/>
      <c r="AQZ68" s="222"/>
      <c r="ARA68" s="222"/>
      <c r="ARB68" s="222"/>
      <c r="ARC68" s="222"/>
      <c r="ARD68" s="222"/>
      <c r="ARE68" s="222"/>
      <c r="ARF68" s="222"/>
      <c r="ARG68" s="222"/>
      <c r="ARH68" s="222"/>
      <c r="ARI68" s="222"/>
      <c r="ARJ68" s="222"/>
      <c r="ARK68" s="222"/>
      <c r="ARL68" s="222"/>
      <c r="ARM68" s="222"/>
      <c r="ARN68" s="222"/>
      <c r="ARO68" s="222"/>
      <c r="ARP68" s="222"/>
      <c r="ARQ68" s="222"/>
      <c r="ARR68" s="222"/>
      <c r="ARS68" s="222"/>
      <c r="ART68" s="222"/>
      <c r="ARU68" s="222"/>
      <c r="ARV68" s="222"/>
      <c r="ARW68" s="222"/>
      <c r="ARX68" s="222"/>
      <c r="ARY68" s="222"/>
      <c r="ARZ68" s="222"/>
      <c r="ASA68" s="222"/>
      <c r="ASB68" s="222"/>
      <c r="ASC68" s="222"/>
      <c r="ASD68" s="222"/>
      <c r="ASE68" s="222"/>
      <c r="ASF68" s="222"/>
      <c r="ASG68" s="222"/>
      <c r="ASH68" s="222"/>
      <c r="ASI68" s="222"/>
      <c r="ASJ68" s="222"/>
      <c r="ASK68" s="222"/>
      <c r="ASL68" s="222"/>
      <c r="ASM68" s="222"/>
      <c r="ASN68" s="222"/>
      <c r="ASO68" s="222"/>
      <c r="ASP68" s="222"/>
      <c r="ASQ68" s="222"/>
      <c r="ASR68" s="222"/>
      <c r="ASS68" s="222"/>
      <c r="AST68" s="222"/>
      <c r="ASU68" s="222"/>
      <c r="ASV68" s="222"/>
      <c r="ASW68" s="222"/>
      <c r="ASX68" s="222"/>
      <c r="ASY68" s="222"/>
      <c r="ASZ68" s="222"/>
      <c r="ATA68" s="222"/>
      <c r="ATB68" s="222"/>
      <c r="ATC68" s="222"/>
      <c r="ATD68" s="222"/>
      <c r="ATE68" s="222"/>
      <c r="ATF68" s="222"/>
      <c r="ATG68" s="222"/>
      <c r="ATH68" s="222"/>
      <c r="ATI68" s="222"/>
      <c r="ATJ68" s="222"/>
      <c r="ATK68" s="222"/>
      <c r="ATL68" s="222"/>
      <c r="ATM68" s="222"/>
      <c r="ATN68" s="222"/>
      <c r="ATO68" s="222"/>
      <c r="ATP68" s="222"/>
      <c r="ATQ68" s="222"/>
      <c r="ATR68" s="222"/>
      <c r="ATS68" s="222"/>
      <c r="ATT68" s="222"/>
      <c r="ATU68" s="222"/>
      <c r="ATV68" s="222"/>
      <c r="ATW68" s="222"/>
      <c r="ATX68" s="222"/>
      <c r="ATY68" s="222"/>
      <c r="ATZ68" s="222"/>
      <c r="AUA68" s="222"/>
      <c r="AUB68" s="222"/>
      <c r="AUC68" s="222"/>
      <c r="AUD68" s="222"/>
      <c r="AUE68" s="222"/>
      <c r="AUF68" s="222"/>
      <c r="AUG68" s="222"/>
      <c r="AUH68" s="222"/>
      <c r="AUI68" s="222"/>
      <c r="AUJ68" s="222"/>
      <c r="AUK68" s="222"/>
      <c r="AUL68" s="222"/>
      <c r="AUM68" s="222"/>
      <c r="AUN68" s="222"/>
      <c r="AUO68" s="222"/>
      <c r="AUP68" s="222"/>
      <c r="AUQ68" s="222"/>
      <c r="AUR68" s="222"/>
      <c r="AUS68" s="222"/>
      <c r="AUT68" s="222"/>
      <c r="AUU68" s="222"/>
      <c r="AUV68" s="222"/>
      <c r="AUW68" s="222"/>
      <c r="AUX68" s="222"/>
      <c r="AUY68" s="222"/>
      <c r="AUZ68" s="222"/>
      <c r="AVA68" s="222"/>
      <c r="AVB68" s="222"/>
      <c r="AVC68" s="222"/>
      <c r="AVD68" s="222"/>
      <c r="AVE68" s="222"/>
      <c r="AVF68" s="222"/>
      <c r="AVG68" s="222"/>
      <c r="AVH68" s="222"/>
      <c r="AVI68" s="222"/>
      <c r="AVJ68" s="222"/>
      <c r="AVK68" s="222"/>
      <c r="AVL68" s="222"/>
      <c r="AVM68" s="222"/>
      <c r="AVN68" s="222"/>
      <c r="AVO68" s="222"/>
      <c r="AVP68" s="222"/>
      <c r="AVQ68" s="222"/>
      <c r="AVR68" s="222"/>
      <c r="AVS68" s="222"/>
      <c r="AVT68" s="222"/>
      <c r="AVU68" s="222"/>
      <c r="AVV68" s="222"/>
      <c r="AVW68" s="222"/>
      <c r="AVX68" s="222"/>
      <c r="AVY68" s="222"/>
      <c r="AVZ68" s="222"/>
      <c r="AWA68" s="222"/>
      <c r="AWB68" s="222"/>
      <c r="AWC68" s="222"/>
      <c r="AWD68" s="222"/>
      <c r="AWE68" s="222"/>
      <c r="AWF68" s="222"/>
      <c r="AWG68" s="222"/>
      <c r="AWH68" s="222"/>
      <c r="AWI68" s="222"/>
      <c r="AWJ68" s="222"/>
      <c r="AWK68" s="222"/>
      <c r="AWL68" s="222"/>
      <c r="AWM68" s="222"/>
      <c r="AWN68" s="222"/>
      <c r="AWO68" s="222"/>
      <c r="AWP68" s="222"/>
      <c r="AWQ68" s="222"/>
      <c r="AWR68" s="222"/>
      <c r="AWS68" s="222"/>
      <c r="AWT68" s="222"/>
      <c r="AWU68" s="222"/>
      <c r="AWV68" s="222"/>
      <c r="AWW68" s="222"/>
      <c r="AWX68" s="222"/>
      <c r="AWY68" s="222"/>
      <c r="AWZ68" s="222"/>
      <c r="AXA68" s="222"/>
      <c r="AXB68" s="222"/>
      <c r="AXC68" s="222"/>
      <c r="AXD68" s="222"/>
      <c r="AXE68" s="222"/>
      <c r="AXF68" s="222"/>
      <c r="AXG68" s="222"/>
      <c r="AXH68" s="222"/>
      <c r="AXI68" s="222"/>
      <c r="AXJ68" s="222"/>
      <c r="AXK68" s="222"/>
      <c r="AXL68" s="222"/>
      <c r="AXM68" s="222"/>
      <c r="AXN68" s="222"/>
      <c r="AXO68" s="222"/>
      <c r="AXP68" s="222"/>
      <c r="AXQ68" s="222"/>
      <c r="AXR68" s="222"/>
      <c r="AXS68" s="222"/>
      <c r="AXT68" s="222"/>
      <c r="AXU68" s="222"/>
      <c r="AXV68" s="222"/>
      <c r="AXW68" s="222"/>
      <c r="AXX68" s="222"/>
      <c r="AXY68" s="222"/>
      <c r="AXZ68" s="222"/>
      <c r="AYA68" s="222"/>
      <c r="AYB68" s="222"/>
      <c r="AYC68" s="222"/>
      <c r="AYD68" s="222"/>
      <c r="AYE68" s="222"/>
      <c r="AYF68" s="222"/>
      <c r="AYG68" s="222"/>
      <c r="AYH68" s="222"/>
      <c r="AYI68" s="222"/>
      <c r="AYJ68" s="222"/>
      <c r="AYK68" s="222"/>
      <c r="AYL68" s="222"/>
      <c r="AYM68" s="222"/>
      <c r="AYN68" s="222"/>
      <c r="AYO68" s="222"/>
      <c r="AYP68" s="222"/>
      <c r="AYQ68" s="222"/>
      <c r="AYR68" s="222"/>
      <c r="AYS68" s="222"/>
      <c r="AYT68" s="222"/>
      <c r="AYU68" s="222"/>
      <c r="AYV68" s="222"/>
      <c r="AYW68" s="222"/>
      <c r="AYX68" s="222"/>
      <c r="AYY68" s="222"/>
      <c r="AYZ68" s="222"/>
      <c r="AZA68" s="222"/>
      <c r="AZB68" s="222"/>
      <c r="AZC68" s="222"/>
      <c r="AZD68" s="222"/>
      <c r="AZE68" s="222"/>
      <c r="AZF68" s="222"/>
      <c r="AZG68" s="222"/>
      <c r="AZH68" s="222"/>
      <c r="AZI68" s="222"/>
      <c r="AZJ68" s="222"/>
      <c r="AZK68" s="222"/>
      <c r="AZL68" s="222"/>
      <c r="AZM68" s="222"/>
      <c r="AZN68" s="222"/>
      <c r="AZO68" s="222"/>
      <c r="AZP68" s="222"/>
      <c r="AZQ68" s="222"/>
      <c r="AZR68" s="222"/>
      <c r="AZS68" s="222"/>
      <c r="AZT68" s="222"/>
      <c r="AZU68" s="222"/>
      <c r="AZV68" s="222"/>
      <c r="AZW68" s="222"/>
      <c r="AZX68" s="222"/>
      <c r="AZY68" s="222"/>
      <c r="AZZ68" s="222"/>
      <c r="BAA68" s="222"/>
      <c r="BAB68" s="222"/>
      <c r="BAC68" s="222"/>
      <c r="BAD68" s="222"/>
      <c r="BAE68" s="222"/>
      <c r="BAF68" s="222"/>
      <c r="BAG68" s="222"/>
      <c r="BAH68" s="222"/>
      <c r="BAI68" s="222"/>
      <c r="BAJ68" s="222"/>
      <c r="BAK68" s="222"/>
      <c r="BAL68" s="222"/>
      <c r="BAM68" s="222"/>
      <c r="BAN68" s="222"/>
      <c r="BAO68" s="222"/>
      <c r="BAP68" s="222"/>
      <c r="BAQ68" s="222"/>
      <c r="BAR68" s="222"/>
      <c r="BAS68" s="222"/>
      <c r="BAT68" s="222"/>
      <c r="BAU68" s="222"/>
      <c r="BAV68" s="222"/>
      <c r="BAW68" s="222"/>
      <c r="BAX68" s="222"/>
      <c r="BAY68" s="222"/>
      <c r="BAZ68" s="222"/>
      <c r="BBA68" s="222"/>
      <c r="BBB68" s="222"/>
      <c r="BBC68" s="222"/>
      <c r="BBD68" s="222"/>
      <c r="BBE68" s="222"/>
      <c r="BBF68" s="222"/>
      <c r="BBG68" s="222"/>
      <c r="BBH68" s="222"/>
      <c r="BBI68" s="222"/>
      <c r="BBJ68" s="222"/>
      <c r="BBK68" s="222"/>
      <c r="BBL68" s="222"/>
      <c r="BBM68" s="222"/>
      <c r="BBN68" s="222"/>
      <c r="BBO68" s="222"/>
      <c r="BBP68" s="222"/>
      <c r="BBQ68" s="222"/>
      <c r="BBR68" s="222"/>
      <c r="BBS68" s="222"/>
      <c r="BBT68" s="222"/>
      <c r="BBU68" s="222"/>
      <c r="BBV68" s="222"/>
      <c r="BBW68" s="222"/>
      <c r="BBX68" s="222"/>
      <c r="BBY68" s="222"/>
      <c r="BBZ68" s="222"/>
      <c r="BCA68" s="222"/>
      <c r="BCB68" s="222"/>
      <c r="BCC68" s="222"/>
      <c r="BCD68" s="222"/>
      <c r="BCE68" s="222"/>
      <c r="BCF68" s="222"/>
      <c r="BCG68" s="222"/>
      <c r="BCH68" s="222"/>
      <c r="BCI68" s="222"/>
      <c r="BCJ68" s="222"/>
      <c r="BCK68" s="222"/>
      <c r="BCL68" s="222"/>
      <c r="BCM68" s="222"/>
      <c r="BCN68" s="222"/>
      <c r="BCO68" s="222"/>
      <c r="BCP68" s="222"/>
      <c r="BCQ68" s="222"/>
      <c r="BCR68" s="222"/>
      <c r="BCS68" s="222"/>
      <c r="BCT68" s="222"/>
      <c r="BCU68" s="222"/>
      <c r="BCV68" s="222"/>
      <c r="BCW68" s="222"/>
      <c r="BCX68" s="222"/>
      <c r="BCY68" s="222"/>
      <c r="BCZ68" s="222"/>
      <c r="BDA68" s="222"/>
      <c r="BDB68" s="222"/>
      <c r="BDC68" s="222"/>
      <c r="BDD68" s="222"/>
      <c r="BDE68" s="222"/>
      <c r="BDF68" s="222"/>
      <c r="BDG68" s="222"/>
      <c r="BDH68" s="222"/>
      <c r="BDI68" s="222"/>
      <c r="BDJ68" s="222"/>
      <c r="BDK68" s="222"/>
      <c r="BDL68" s="222"/>
      <c r="BDM68" s="222"/>
      <c r="BDN68" s="222"/>
      <c r="BDO68" s="222"/>
      <c r="BDP68" s="222"/>
      <c r="BDQ68" s="222"/>
      <c r="BDR68" s="222"/>
      <c r="BDS68" s="222"/>
      <c r="BDT68" s="222"/>
      <c r="BDU68" s="222"/>
      <c r="BDV68" s="222"/>
      <c r="BDW68" s="222"/>
      <c r="BDX68" s="222"/>
      <c r="BDY68" s="222"/>
      <c r="BDZ68" s="222"/>
      <c r="BEA68" s="222"/>
      <c r="BEB68" s="222"/>
      <c r="BEC68" s="222"/>
      <c r="BED68" s="222"/>
      <c r="BEE68" s="222"/>
      <c r="BEF68" s="222"/>
      <c r="BEG68" s="222"/>
      <c r="BEH68" s="222"/>
      <c r="BEI68" s="222"/>
      <c r="BEJ68" s="222"/>
      <c r="BEK68" s="222"/>
      <c r="BEL68" s="222"/>
      <c r="BEM68" s="222"/>
      <c r="BEN68" s="222"/>
      <c r="BEO68" s="222"/>
      <c r="BEP68" s="222"/>
      <c r="BEQ68" s="222"/>
      <c r="BER68" s="222"/>
      <c r="BES68" s="222"/>
      <c r="BET68" s="222"/>
      <c r="BEU68" s="222"/>
      <c r="BEV68" s="222"/>
      <c r="BEW68" s="222"/>
      <c r="BEX68" s="222"/>
      <c r="BEY68" s="222"/>
      <c r="BEZ68" s="222"/>
      <c r="BFA68" s="222"/>
      <c r="BFB68" s="222"/>
      <c r="BFC68" s="222"/>
      <c r="BFD68" s="222"/>
      <c r="BFE68" s="222"/>
      <c r="BFF68" s="222"/>
      <c r="BFG68" s="222"/>
      <c r="BFH68" s="222"/>
      <c r="BFI68" s="222"/>
      <c r="BFJ68" s="222"/>
      <c r="BFK68" s="222"/>
      <c r="BFL68" s="222"/>
      <c r="BFM68" s="222"/>
      <c r="BFN68" s="222"/>
      <c r="BFO68" s="222"/>
      <c r="BFP68" s="222"/>
      <c r="BFQ68" s="222"/>
      <c r="BFR68" s="222"/>
      <c r="BFS68" s="222"/>
      <c r="BFT68" s="222"/>
      <c r="BFU68" s="222"/>
      <c r="BFV68" s="222"/>
      <c r="BFW68" s="222"/>
      <c r="BFX68" s="222"/>
      <c r="BFY68" s="222"/>
      <c r="BFZ68" s="222"/>
      <c r="BGA68" s="222"/>
      <c r="BGB68" s="222"/>
      <c r="BGC68" s="222"/>
      <c r="BGD68" s="222"/>
      <c r="BGE68" s="222"/>
      <c r="BGF68" s="222"/>
      <c r="BGG68" s="222"/>
      <c r="BGH68" s="222"/>
      <c r="BGI68" s="222"/>
      <c r="BGJ68" s="222"/>
      <c r="BGK68" s="222"/>
      <c r="BGL68" s="222"/>
      <c r="BGM68" s="222"/>
      <c r="BGN68" s="222"/>
      <c r="BGO68" s="222"/>
      <c r="BGP68" s="222"/>
      <c r="BGQ68" s="222"/>
      <c r="BGR68" s="222"/>
      <c r="BGS68" s="222"/>
      <c r="BGT68" s="222"/>
      <c r="BGU68" s="222"/>
      <c r="BGV68" s="222"/>
      <c r="BGW68" s="222"/>
      <c r="BGX68" s="222"/>
      <c r="BGY68" s="222"/>
      <c r="BGZ68" s="222"/>
      <c r="BHA68" s="222"/>
      <c r="BHB68" s="222"/>
      <c r="BHC68" s="222"/>
      <c r="BHD68" s="222"/>
      <c r="BHE68" s="222"/>
      <c r="BHF68" s="222"/>
      <c r="BHG68" s="222"/>
      <c r="BHH68" s="222"/>
      <c r="BHI68" s="222"/>
      <c r="BHJ68" s="222"/>
      <c r="BHK68" s="222"/>
      <c r="BHL68" s="222"/>
      <c r="BHM68" s="222"/>
      <c r="BHN68" s="222"/>
      <c r="BHO68" s="222"/>
      <c r="BHP68" s="222"/>
      <c r="BHQ68" s="222"/>
      <c r="BHR68" s="222"/>
      <c r="BHS68" s="222"/>
      <c r="BHT68" s="222"/>
      <c r="BHU68" s="222"/>
      <c r="BHV68" s="222"/>
      <c r="BHW68" s="222"/>
      <c r="BHX68" s="222"/>
      <c r="BHY68" s="222"/>
      <c r="BHZ68" s="222"/>
      <c r="BIA68" s="222"/>
      <c r="BIB68" s="222"/>
      <c r="BIC68" s="222"/>
      <c r="BID68" s="222"/>
      <c r="BIE68" s="222"/>
      <c r="BIF68" s="222"/>
      <c r="BIG68" s="222"/>
      <c r="BIH68" s="222"/>
      <c r="BII68" s="222"/>
      <c r="BIJ68" s="222"/>
      <c r="BIK68" s="222"/>
      <c r="BIL68" s="222"/>
      <c r="BIM68" s="222"/>
      <c r="BIN68" s="222"/>
      <c r="BIO68" s="222"/>
      <c r="BIP68" s="222"/>
      <c r="BIQ68" s="222"/>
      <c r="BIR68" s="222"/>
      <c r="BIS68" s="222"/>
      <c r="BIT68" s="222"/>
      <c r="BIU68" s="222"/>
      <c r="BIV68" s="222"/>
      <c r="BIW68" s="222"/>
      <c r="BIX68" s="222"/>
      <c r="BIY68" s="222"/>
      <c r="BIZ68" s="222"/>
      <c r="BJA68" s="222"/>
      <c r="BJB68" s="222"/>
      <c r="BJC68" s="222"/>
      <c r="BJD68" s="222"/>
      <c r="BJE68" s="222"/>
      <c r="BJF68" s="222"/>
      <c r="BJG68" s="222"/>
      <c r="BJH68" s="222"/>
      <c r="BJI68" s="222"/>
      <c r="BJJ68" s="222"/>
      <c r="BJK68" s="222"/>
      <c r="BJL68" s="222"/>
      <c r="BJM68" s="222"/>
      <c r="BJN68" s="222"/>
      <c r="BJO68" s="222"/>
      <c r="BJP68" s="222"/>
      <c r="BJQ68" s="222"/>
      <c r="BJR68" s="222"/>
      <c r="BJS68" s="222"/>
      <c r="BJT68" s="222"/>
      <c r="BJU68" s="222"/>
      <c r="BJV68" s="222"/>
      <c r="BJW68" s="222"/>
      <c r="BJX68" s="222"/>
      <c r="BJY68" s="222"/>
      <c r="BJZ68" s="222"/>
      <c r="BKA68" s="222"/>
      <c r="BKB68" s="222"/>
      <c r="BKC68" s="222"/>
      <c r="BKD68" s="222"/>
      <c r="BKE68" s="222"/>
      <c r="BKF68" s="222"/>
      <c r="BKG68" s="222"/>
      <c r="BKH68" s="222"/>
      <c r="BKI68" s="222"/>
      <c r="BKJ68" s="222"/>
      <c r="BKK68" s="222"/>
      <c r="BKL68" s="222"/>
      <c r="BKM68" s="222"/>
      <c r="BKN68" s="222"/>
      <c r="BKO68" s="222"/>
      <c r="BKP68" s="222"/>
      <c r="BKQ68" s="222"/>
      <c r="BKR68" s="222"/>
      <c r="BKS68" s="222"/>
      <c r="BKT68" s="222"/>
      <c r="BKU68" s="222"/>
      <c r="BKV68" s="222"/>
      <c r="BKW68" s="222"/>
      <c r="BKX68" s="222"/>
      <c r="BKY68" s="222"/>
      <c r="BKZ68" s="222"/>
      <c r="BLA68" s="222"/>
      <c r="BLB68" s="222"/>
      <c r="BLC68" s="222"/>
      <c r="BLD68" s="222"/>
      <c r="BLE68" s="222"/>
      <c r="BLF68" s="222"/>
      <c r="BLG68" s="222"/>
      <c r="BLH68" s="222"/>
      <c r="BLI68" s="222"/>
      <c r="BLJ68" s="222"/>
      <c r="BLK68" s="222"/>
      <c r="BLL68" s="222"/>
      <c r="BLM68" s="222"/>
      <c r="BLN68" s="222"/>
      <c r="BLO68" s="222"/>
      <c r="BLP68" s="222"/>
      <c r="BLQ68" s="222"/>
      <c r="BLR68" s="222"/>
      <c r="BLS68" s="222"/>
      <c r="BLT68" s="222"/>
      <c r="BLU68" s="222"/>
      <c r="BLV68" s="222"/>
      <c r="BLW68" s="222"/>
      <c r="BLX68" s="222"/>
      <c r="BLY68" s="222"/>
      <c r="BLZ68" s="222"/>
      <c r="BMA68" s="222"/>
      <c r="BMB68" s="222"/>
      <c r="BMC68" s="222"/>
      <c r="BMD68" s="222"/>
      <c r="BME68" s="222"/>
      <c r="BMF68" s="222"/>
      <c r="BMG68" s="222"/>
      <c r="BMH68" s="222"/>
      <c r="BMI68" s="222"/>
      <c r="BMJ68" s="222"/>
      <c r="BMK68" s="222"/>
      <c r="BML68" s="222"/>
      <c r="BMM68" s="222"/>
      <c r="BMN68" s="222"/>
      <c r="BMO68" s="222"/>
      <c r="BMP68" s="222"/>
      <c r="BMQ68" s="222"/>
      <c r="BMR68" s="222"/>
      <c r="BMS68" s="222"/>
      <c r="BMT68" s="222"/>
      <c r="BMU68" s="222"/>
      <c r="BMV68" s="222"/>
      <c r="BMW68" s="222"/>
      <c r="BMX68" s="222"/>
      <c r="BMY68" s="222"/>
      <c r="BMZ68" s="222"/>
      <c r="BNA68" s="222"/>
      <c r="BNB68" s="222"/>
      <c r="BNC68" s="222"/>
      <c r="BND68" s="222"/>
      <c r="BNE68" s="222"/>
      <c r="BNF68" s="222"/>
      <c r="BNG68" s="222"/>
      <c r="BNH68" s="222"/>
      <c r="BNI68" s="222"/>
      <c r="BNJ68" s="222"/>
      <c r="BNK68" s="222"/>
      <c r="BNL68" s="222"/>
      <c r="BNM68" s="222"/>
      <c r="BNN68" s="222"/>
      <c r="BNO68" s="222"/>
      <c r="BNP68" s="222"/>
      <c r="BNQ68" s="222"/>
      <c r="BNR68" s="222"/>
      <c r="BNS68" s="222"/>
      <c r="BNT68" s="222"/>
      <c r="BNU68" s="222"/>
      <c r="BNV68" s="222"/>
      <c r="BNW68" s="222"/>
      <c r="BNX68" s="222"/>
      <c r="BNY68" s="222"/>
      <c r="BNZ68" s="222"/>
      <c r="BOA68" s="222"/>
      <c r="BOB68" s="222"/>
      <c r="BOC68" s="222"/>
      <c r="BOD68" s="222"/>
      <c r="BOE68" s="222"/>
      <c r="BOF68" s="222"/>
      <c r="BOG68" s="222"/>
      <c r="BOH68" s="222"/>
      <c r="BOI68" s="222"/>
      <c r="BOJ68" s="222"/>
      <c r="BOK68" s="222"/>
      <c r="BOL68" s="222"/>
      <c r="BOM68" s="222"/>
      <c r="BON68" s="222"/>
      <c r="BOO68" s="222"/>
      <c r="BOP68" s="222"/>
      <c r="BOQ68" s="222"/>
      <c r="BOR68" s="222"/>
      <c r="BOS68" s="222"/>
      <c r="BOT68" s="222"/>
      <c r="BOU68" s="222"/>
      <c r="BOV68" s="222"/>
      <c r="BOW68" s="222"/>
      <c r="BOX68" s="222"/>
      <c r="BOY68" s="222"/>
      <c r="BOZ68" s="222"/>
      <c r="BPA68" s="222"/>
      <c r="BPB68" s="222"/>
      <c r="BPC68" s="222"/>
      <c r="BPD68" s="222"/>
      <c r="BPE68" s="222"/>
      <c r="BPF68" s="222"/>
      <c r="BPG68" s="222"/>
      <c r="BPH68" s="222"/>
      <c r="BPI68" s="222"/>
      <c r="BPJ68" s="222"/>
      <c r="BPK68" s="222"/>
      <c r="BPL68" s="222"/>
      <c r="BPM68" s="222"/>
      <c r="BPN68" s="222"/>
      <c r="BPO68" s="222"/>
      <c r="BPP68" s="222"/>
      <c r="BPQ68" s="222"/>
      <c r="BPR68" s="222"/>
      <c r="BPS68" s="222"/>
      <c r="BPT68" s="222"/>
      <c r="BPU68" s="222"/>
      <c r="BPV68" s="222"/>
      <c r="BPW68" s="222"/>
      <c r="BPX68" s="222"/>
      <c r="BPY68" s="222"/>
      <c r="BPZ68" s="222"/>
      <c r="BQA68" s="222"/>
      <c r="BQB68" s="222"/>
      <c r="BQC68" s="222"/>
      <c r="BQD68" s="222"/>
      <c r="BQE68" s="222"/>
      <c r="BQF68" s="222"/>
      <c r="BQG68" s="222"/>
      <c r="BQH68" s="222"/>
      <c r="BQI68" s="222"/>
      <c r="BQJ68" s="222"/>
      <c r="BQK68" s="222"/>
      <c r="BQL68" s="222"/>
      <c r="BQM68" s="222"/>
      <c r="BQN68" s="222"/>
      <c r="BQO68" s="222"/>
      <c r="BQP68" s="222"/>
      <c r="BQQ68" s="222"/>
      <c r="BQR68" s="222"/>
      <c r="BQS68" s="222"/>
      <c r="BQT68" s="222"/>
      <c r="BQU68" s="222"/>
      <c r="BQV68" s="222"/>
      <c r="BQW68" s="222"/>
      <c r="BQX68" s="222"/>
      <c r="BQY68" s="222"/>
      <c r="BQZ68" s="222"/>
      <c r="BRA68" s="222"/>
      <c r="BRB68" s="222"/>
      <c r="BRC68" s="222"/>
      <c r="BRD68" s="222"/>
      <c r="BRE68" s="222"/>
      <c r="BRF68" s="222"/>
      <c r="BRG68" s="222"/>
      <c r="BRH68" s="222"/>
      <c r="BRI68" s="222"/>
      <c r="BRJ68" s="222"/>
      <c r="BRK68" s="222"/>
      <c r="BRL68" s="222"/>
      <c r="BRM68" s="222"/>
      <c r="BRN68" s="222"/>
      <c r="BRO68" s="222"/>
      <c r="BRP68" s="222"/>
      <c r="BRQ68" s="222"/>
      <c r="BRR68" s="222"/>
      <c r="BRS68" s="222"/>
      <c r="BRT68" s="222"/>
      <c r="BRU68" s="222"/>
      <c r="BRV68" s="222"/>
      <c r="BRW68" s="222"/>
      <c r="BRX68" s="222"/>
      <c r="BRY68" s="222"/>
      <c r="BRZ68" s="222"/>
      <c r="BSA68" s="222"/>
      <c r="BSB68" s="222"/>
      <c r="BSC68" s="222"/>
      <c r="BSD68" s="222"/>
      <c r="BSE68" s="222"/>
      <c r="BSF68" s="222"/>
      <c r="BSG68" s="222"/>
      <c r="BSH68" s="222"/>
      <c r="BSI68" s="222"/>
      <c r="BSJ68" s="222"/>
      <c r="BSK68" s="222"/>
      <c r="BSL68" s="222"/>
      <c r="BSM68" s="222"/>
      <c r="BSN68" s="222"/>
      <c r="BSO68" s="222"/>
      <c r="BSP68" s="222"/>
      <c r="BSQ68" s="222"/>
      <c r="BSR68" s="222"/>
      <c r="BSS68" s="222"/>
      <c r="BST68" s="222"/>
      <c r="BSU68" s="222"/>
      <c r="BSV68" s="222"/>
      <c r="BSW68" s="222"/>
      <c r="BSX68" s="222"/>
      <c r="BSY68" s="222"/>
      <c r="BSZ68" s="222"/>
      <c r="BTA68" s="222"/>
      <c r="BTB68" s="222"/>
      <c r="BTC68" s="222"/>
      <c r="BTD68" s="222"/>
      <c r="BTE68" s="222"/>
      <c r="BTF68" s="222"/>
      <c r="BTG68" s="222"/>
      <c r="BTH68" s="222"/>
      <c r="BTI68" s="222"/>
      <c r="BTJ68" s="222"/>
      <c r="BTK68" s="222"/>
      <c r="BTL68" s="222"/>
      <c r="BTM68" s="222"/>
      <c r="BTN68" s="222"/>
      <c r="BTO68" s="222"/>
      <c r="BTP68" s="222"/>
      <c r="BTQ68" s="222"/>
      <c r="BTR68" s="222"/>
      <c r="BTS68" s="222"/>
      <c r="BTT68" s="222"/>
      <c r="BTU68" s="222"/>
      <c r="BTV68" s="222"/>
      <c r="BTW68" s="222"/>
      <c r="BTX68" s="222"/>
      <c r="BTY68" s="222"/>
      <c r="BTZ68" s="222"/>
      <c r="BUA68" s="222"/>
      <c r="BUB68" s="222"/>
      <c r="BUC68" s="222"/>
      <c r="BUD68" s="222"/>
      <c r="BUE68" s="222"/>
      <c r="BUF68" s="222"/>
      <c r="BUG68" s="222"/>
      <c r="BUH68" s="222"/>
      <c r="BUI68" s="222"/>
      <c r="BUJ68" s="222"/>
      <c r="BUK68" s="222"/>
      <c r="BUL68" s="222"/>
      <c r="BUM68" s="222"/>
      <c r="BUN68" s="222"/>
      <c r="BUO68" s="222"/>
      <c r="BUP68" s="222"/>
      <c r="BUQ68" s="222"/>
      <c r="BUR68" s="222"/>
      <c r="BUS68" s="222"/>
      <c r="BUT68" s="222"/>
      <c r="BUU68" s="222"/>
      <c r="BUV68" s="222"/>
      <c r="BUW68" s="222"/>
      <c r="BUX68" s="222"/>
      <c r="BUY68" s="222"/>
      <c r="BUZ68" s="222"/>
      <c r="BVA68" s="222"/>
      <c r="BVB68" s="222"/>
      <c r="BVC68" s="222"/>
      <c r="BVD68" s="222"/>
      <c r="BVE68" s="222"/>
      <c r="BVF68" s="222"/>
      <c r="BVG68" s="222"/>
      <c r="BVH68" s="222"/>
      <c r="BVI68" s="222"/>
      <c r="BVJ68" s="222"/>
      <c r="BVK68" s="222"/>
      <c r="BVL68" s="222"/>
      <c r="BVM68" s="222"/>
      <c r="BVN68" s="222"/>
      <c r="BVO68" s="222"/>
      <c r="BVP68" s="222"/>
      <c r="BVQ68" s="222"/>
      <c r="BVR68" s="222"/>
      <c r="BVS68" s="222"/>
      <c r="BVT68" s="222"/>
      <c r="BVU68" s="222"/>
      <c r="BVV68" s="222"/>
      <c r="BVW68" s="222"/>
      <c r="BVX68" s="222"/>
      <c r="BVY68" s="222"/>
      <c r="BVZ68" s="222"/>
      <c r="BWA68" s="222"/>
      <c r="BWB68" s="222"/>
      <c r="BWC68" s="222"/>
      <c r="BWD68" s="222"/>
      <c r="BWE68" s="222"/>
      <c r="BWF68" s="222"/>
      <c r="BWG68" s="222"/>
      <c r="BWH68" s="222"/>
      <c r="BWI68" s="222"/>
      <c r="BWJ68" s="222"/>
      <c r="BWK68" s="222"/>
      <c r="BWL68" s="222"/>
      <c r="BWM68" s="222"/>
      <c r="BWN68" s="222"/>
      <c r="BWO68" s="222"/>
      <c r="BWP68" s="222"/>
      <c r="BWQ68" s="222"/>
      <c r="BWR68" s="222"/>
      <c r="BWS68" s="222"/>
      <c r="BWT68" s="222"/>
      <c r="BWU68" s="222"/>
      <c r="BWV68" s="222"/>
      <c r="BWW68" s="222"/>
      <c r="BWX68" s="222"/>
      <c r="BWY68" s="222"/>
      <c r="BWZ68" s="222"/>
      <c r="BXA68" s="222"/>
      <c r="BXB68" s="222"/>
      <c r="BXC68" s="222"/>
      <c r="BXD68" s="222"/>
      <c r="BXE68" s="222"/>
      <c r="BXF68" s="222"/>
      <c r="BXG68" s="222"/>
      <c r="BXH68" s="222"/>
      <c r="BXI68" s="222"/>
      <c r="BXJ68" s="222"/>
      <c r="BXK68" s="222"/>
      <c r="BXL68" s="222"/>
      <c r="BXM68" s="222"/>
      <c r="BXN68" s="222"/>
      <c r="BXO68" s="222"/>
      <c r="BXP68" s="222"/>
      <c r="BXQ68" s="222"/>
      <c r="BXR68" s="222"/>
      <c r="BXS68" s="222"/>
      <c r="BXT68" s="222"/>
      <c r="BXU68" s="222"/>
      <c r="BXV68" s="222"/>
      <c r="BXW68" s="222"/>
      <c r="BXX68" s="222"/>
      <c r="BXY68" s="222"/>
      <c r="BXZ68" s="222"/>
      <c r="BYA68" s="222"/>
      <c r="BYB68" s="222"/>
      <c r="BYC68" s="222"/>
      <c r="BYD68" s="222"/>
      <c r="BYE68" s="222"/>
      <c r="BYF68" s="222"/>
      <c r="BYG68" s="222"/>
      <c r="BYH68" s="222"/>
      <c r="BYI68" s="222"/>
      <c r="BYJ68" s="222"/>
      <c r="BYK68" s="222"/>
      <c r="BYL68" s="222"/>
      <c r="BYM68" s="222"/>
      <c r="BYN68" s="222"/>
      <c r="BYO68" s="222"/>
      <c r="BYP68" s="222"/>
      <c r="BYQ68" s="222"/>
      <c r="BYR68" s="222"/>
      <c r="BYS68" s="222"/>
      <c r="BYT68" s="222"/>
      <c r="BYU68" s="222"/>
      <c r="BYV68" s="222"/>
      <c r="BYW68" s="222"/>
      <c r="BYX68" s="222"/>
      <c r="BYY68" s="222"/>
      <c r="BYZ68" s="222"/>
      <c r="BZA68" s="222"/>
      <c r="BZB68" s="222"/>
      <c r="BZC68" s="222"/>
      <c r="BZD68" s="222"/>
      <c r="BZE68" s="222"/>
      <c r="BZF68" s="222"/>
      <c r="BZG68" s="222"/>
      <c r="BZH68" s="222"/>
      <c r="BZI68" s="222"/>
      <c r="BZJ68" s="222"/>
      <c r="BZK68" s="222"/>
      <c r="BZL68" s="222"/>
      <c r="BZM68" s="222"/>
      <c r="BZN68" s="222"/>
      <c r="BZO68" s="222"/>
      <c r="BZP68" s="222"/>
      <c r="BZQ68" s="222"/>
      <c r="BZR68" s="222"/>
      <c r="BZS68" s="222"/>
      <c r="BZT68" s="222"/>
      <c r="BZU68" s="222"/>
      <c r="BZV68" s="222"/>
      <c r="BZW68" s="222"/>
      <c r="BZX68" s="222"/>
      <c r="BZY68" s="222"/>
      <c r="BZZ68" s="222"/>
      <c r="CAA68" s="222"/>
      <c r="CAB68" s="222"/>
      <c r="CAC68" s="222"/>
      <c r="CAD68" s="222"/>
      <c r="CAE68" s="222"/>
      <c r="CAF68" s="222"/>
      <c r="CAG68" s="222"/>
      <c r="CAH68" s="222"/>
      <c r="CAI68" s="222"/>
      <c r="CAJ68" s="222"/>
      <c r="CAK68" s="222"/>
      <c r="CAL68" s="222"/>
      <c r="CAM68" s="222"/>
      <c r="CAN68" s="222"/>
      <c r="CAO68" s="222"/>
      <c r="CAP68" s="222"/>
      <c r="CAQ68" s="222"/>
      <c r="CAR68" s="222"/>
      <c r="CAS68" s="222"/>
      <c r="CAT68" s="222"/>
      <c r="CAU68" s="222"/>
      <c r="CAV68" s="222"/>
      <c r="CAW68" s="222"/>
      <c r="CAX68" s="222"/>
      <c r="CAY68" s="222"/>
      <c r="CAZ68" s="222"/>
      <c r="CBA68" s="222"/>
      <c r="CBB68" s="222"/>
      <c r="CBC68" s="222"/>
      <c r="CBD68" s="222"/>
      <c r="CBE68" s="222"/>
      <c r="CBF68" s="222"/>
      <c r="CBG68" s="222"/>
      <c r="CBH68" s="222"/>
      <c r="CBI68" s="222"/>
      <c r="CBJ68" s="222"/>
      <c r="CBK68" s="222"/>
      <c r="CBL68" s="222"/>
      <c r="CBM68" s="222"/>
      <c r="CBN68" s="222"/>
      <c r="CBO68" s="222"/>
      <c r="CBP68" s="222"/>
      <c r="CBQ68" s="222"/>
      <c r="CBR68" s="222"/>
      <c r="CBS68" s="222"/>
      <c r="CBT68" s="222"/>
      <c r="CBU68" s="222"/>
      <c r="CBV68" s="222"/>
      <c r="CBW68" s="222"/>
      <c r="CBX68" s="222"/>
      <c r="CBY68" s="222"/>
      <c r="CBZ68" s="222"/>
      <c r="CCA68" s="222"/>
      <c r="CCB68" s="222"/>
      <c r="CCC68" s="222"/>
      <c r="CCD68" s="222"/>
      <c r="CCE68" s="222"/>
      <c r="CCF68" s="222"/>
      <c r="CCG68" s="222"/>
      <c r="CCH68" s="222"/>
      <c r="CCI68" s="222"/>
      <c r="CCJ68" s="222"/>
      <c r="CCK68" s="222"/>
      <c r="CCL68" s="222"/>
      <c r="CCM68" s="222"/>
      <c r="CCN68" s="222"/>
      <c r="CCO68" s="222"/>
      <c r="CCP68" s="222"/>
      <c r="CCQ68" s="222"/>
      <c r="CCR68" s="222"/>
      <c r="CCS68" s="222"/>
      <c r="CCT68" s="222"/>
      <c r="CCU68" s="222"/>
      <c r="CCV68" s="222"/>
      <c r="CCW68" s="222"/>
      <c r="CCX68" s="222"/>
      <c r="CCY68" s="222"/>
      <c r="CCZ68" s="222"/>
      <c r="CDA68" s="222"/>
      <c r="CDB68" s="222"/>
      <c r="CDC68" s="222"/>
      <c r="CDD68" s="222"/>
      <c r="CDE68" s="222"/>
      <c r="CDF68" s="222"/>
      <c r="CDG68" s="222"/>
      <c r="CDH68" s="222"/>
      <c r="CDI68" s="222"/>
      <c r="CDJ68" s="222"/>
      <c r="CDK68" s="222"/>
      <c r="CDL68" s="222"/>
      <c r="CDM68" s="222"/>
      <c r="CDN68" s="222"/>
      <c r="CDO68" s="222"/>
      <c r="CDP68" s="222"/>
      <c r="CDQ68" s="222"/>
      <c r="CDR68" s="222"/>
      <c r="CDS68" s="222"/>
      <c r="CDT68" s="222"/>
      <c r="CDU68" s="222"/>
      <c r="CDV68" s="222"/>
      <c r="CDW68" s="222"/>
      <c r="CDX68" s="222"/>
      <c r="CDY68" s="222"/>
      <c r="CDZ68" s="222"/>
      <c r="CEA68" s="222"/>
      <c r="CEB68" s="222"/>
      <c r="CEC68" s="222"/>
      <c r="CED68" s="222"/>
      <c r="CEE68" s="222"/>
      <c r="CEF68" s="222"/>
      <c r="CEG68" s="222"/>
      <c r="CEH68" s="222"/>
      <c r="CEI68" s="222"/>
      <c r="CEJ68" s="222"/>
      <c r="CEK68" s="222"/>
      <c r="CEL68" s="222"/>
      <c r="CEM68" s="222"/>
      <c r="CEN68" s="222"/>
      <c r="CEO68" s="222"/>
      <c r="CEP68" s="222"/>
      <c r="CEQ68" s="222"/>
      <c r="CER68" s="222"/>
      <c r="CES68" s="222"/>
      <c r="CET68" s="222"/>
      <c r="CEU68" s="222"/>
      <c r="CEV68" s="222"/>
      <c r="CEW68" s="222"/>
      <c r="CEX68" s="222"/>
      <c r="CEY68" s="222"/>
      <c r="CEZ68" s="222"/>
      <c r="CFA68" s="222"/>
      <c r="CFB68" s="222"/>
      <c r="CFC68" s="222"/>
      <c r="CFD68" s="222"/>
      <c r="CFE68" s="222"/>
      <c r="CFF68" s="222"/>
      <c r="CFG68" s="222"/>
      <c r="CFH68" s="222"/>
      <c r="CFI68" s="222"/>
      <c r="CFJ68" s="222"/>
      <c r="CFK68" s="222"/>
      <c r="CFL68" s="222"/>
      <c r="CFM68" s="222"/>
      <c r="CFN68" s="222"/>
      <c r="CFO68" s="222"/>
      <c r="CFP68" s="222"/>
      <c r="CFQ68" s="222"/>
      <c r="CFR68" s="222"/>
      <c r="CFS68" s="222"/>
      <c r="CFT68" s="222"/>
      <c r="CFU68" s="222"/>
      <c r="CFV68" s="222"/>
      <c r="CFW68" s="222"/>
      <c r="CFX68" s="222"/>
      <c r="CFY68" s="222"/>
      <c r="CFZ68" s="222"/>
      <c r="CGA68" s="222"/>
      <c r="CGB68" s="222"/>
      <c r="CGC68" s="222"/>
      <c r="CGD68" s="222"/>
      <c r="CGE68" s="222"/>
      <c r="CGF68" s="222"/>
      <c r="CGG68" s="222"/>
      <c r="CGH68" s="222"/>
      <c r="CGI68" s="222"/>
      <c r="CGJ68" s="222"/>
      <c r="CGK68" s="222"/>
      <c r="CGL68" s="222"/>
      <c r="CGM68" s="222"/>
      <c r="CGN68" s="222"/>
      <c r="CGO68" s="222"/>
      <c r="CGP68" s="222"/>
      <c r="CGQ68" s="222"/>
      <c r="CGR68" s="222"/>
      <c r="CGS68" s="222"/>
      <c r="CGT68" s="222"/>
      <c r="CGU68" s="222"/>
      <c r="CGV68" s="222"/>
      <c r="CGW68" s="222"/>
      <c r="CGX68" s="222"/>
      <c r="CGY68" s="222"/>
      <c r="CGZ68" s="222"/>
      <c r="CHA68" s="222"/>
      <c r="CHB68" s="222"/>
      <c r="CHC68" s="222"/>
      <c r="CHD68" s="222"/>
      <c r="CHE68" s="222"/>
      <c r="CHF68" s="222"/>
      <c r="CHG68" s="222"/>
      <c r="CHH68" s="222"/>
      <c r="CHI68" s="222"/>
      <c r="CHJ68" s="222"/>
      <c r="CHK68" s="222"/>
      <c r="CHL68" s="222"/>
      <c r="CHM68" s="222"/>
      <c r="CHN68" s="222"/>
      <c r="CHO68" s="222"/>
      <c r="CHP68" s="222"/>
      <c r="CHQ68" s="222"/>
      <c r="CHR68" s="222"/>
      <c r="CHS68" s="222"/>
      <c r="CHT68" s="222"/>
      <c r="CHU68" s="222"/>
      <c r="CHV68" s="222"/>
      <c r="CHW68" s="222"/>
      <c r="CHX68" s="222"/>
      <c r="CHY68" s="222"/>
      <c r="CHZ68" s="222"/>
      <c r="CIA68" s="222"/>
      <c r="CIB68" s="222"/>
      <c r="CIC68" s="222"/>
      <c r="CID68" s="222"/>
      <c r="CIE68" s="222"/>
      <c r="CIF68" s="222"/>
      <c r="CIG68" s="222"/>
      <c r="CIH68" s="222"/>
      <c r="CII68" s="222"/>
      <c r="CIJ68" s="222"/>
      <c r="CIK68" s="222"/>
      <c r="CIL68" s="222"/>
      <c r="CIM68" s="222"/>
      <c r="CIN68" s="222"/>
      <c r="CIO68" s="222"/>
      <c r="CIP68" s="222"/>
      <c r="CIQ68" s="222"/>
      <c r="CIR68" s="222"/>
      <c r="CIS68" s="222"/>
      <c r="CIT68" s="222"/>
      <c r="CIU68" s="222"/>
      <c r="CIV68" s="222"/>
      <c r="CIW68" s="222"/>
      <c r="CIX68" s="222"/>
      <c r="CIY68" s="222"/>
      <c r="CIZ68" s="222"/>
      <c r="CJA68" s="222"/>
      <c r="CJB68" s="222"/>
      <c r="CJC68" s="222"/>
      <c r="CJD68" s="222"/>
      <c r="CJE68" s="222"/>
      <c r="CJF68" s="222"/>
      <c r="CJG68" s="222"/>
      <c r="CJH68" s="222"/>
      <c r="CJI68" s="222"/>
      <c r="CJJ68" s="222"/>
      <c r="CJK68" s="222"/>
      <c r="CJL68" s="222"/>
      <c r="CJM68" s="222"/>
      <c r="CJN68" s="222"/>
      <c r="CJO68" s="222"/>
      <c r="CJP68" s="222"/>
      <c r="CJQ68" s="222"/>
      <c r="CJR68" s="222"/>
      <c r="CJS68" s="222"/>
      <c r="CJT68" s="222"/>
      <c r="CJU68" s="222"/>
      <c r="CJV68" s="222"/>
      <c r="CJW68" s="222"/>
      <c r="CJX68" s="222"/>
      <c r="CJY68" s="222"/>
      <c r="CJZ68" s="222"/>
      <c r="CKA68" s="222"/>
      <c r="CKB68" s="222"/>
      <c r="CKC68" s="222"/>
      <c r="CKD68" s="222"/>
      <c r="CKE68" s="222"/>
      <c r="CKF68" s="222"/>
      <c r="CKG68" s="222"/>
      <c r="CKH68" s="222"/>
      <c r="CKI68" s="222"/>
      <c r="CKJ68" s="222"/>
      <c r="CKK68" s="222"/>
      <c r="CKL68" s="222"/>
      <c r="CKM68" s="222"/>
      <c r="CKN68" s="222"/>
      <c r="CKO68" s="222"/>
      <c r="CKP68" s="222"/>
      <c r="CKQ68" s="222"/>
      <c r="CKR68" s="222"/>
      <c r="CKS68" s="222"/>
      <c r="CKT68" s="222"/>
      <c r="CKU68" s="222"/>
      <c r="CKV68" s="222"/>
      <c r="CKW68" s="222"/>
      <c r="CKX68" s="222"/>
      <c r="CKY68" s="222"/>
      <c r="CKZ68" s="222"/>
      <c r="CLA68" s="222"/>
      <c r="CLB68" s="222"/>
      <c r="CLC68" s="222"/>
      <c r="CLD68" s="222"/>
      <c r="CLE68" s="222"/>
      <c r="CLF68" s="222"/>
      <c r="CLG68" s="222"/>
      <c r="CLH68" s="222"/>
      <c r="CLI68" s="222"/>
      <c r="CLJ68" s="222"/>
      <c r="CLK68" s="222"/>
      <c r="CLL68" s="222"/>
      <c r="CLM68" s="222"/>
      <c r="CLN68" s="222"/>
      <c r="CLO68" s="222"/>
      <c r="CLP68" s="222"/>
      <c r="CLQ68" s="222"/>
      <c r="CLR68" s="222"/>
      <c r="CLS68" s="222"/>
      <c r="CLT68" s="222"/>
      <c r="CLU68" s="222"/>
      <c r="CLV68" s="222"/>
      <c r="CLW68" s="222"/>
      <c r="CLX68" s="222"/>
      <c r="CLY68" s="222"/>
      <c r="CLZ68" s="222"/>
      <c r="CMA68" s="222"/>
      <c r="CMB68" s="222"/>
      <c r="CMC68" s="222"/>
      <c r="CMD68" s="222"/>
      <c r="CME68" s="222"/>
      <c r="CMF68" s="222"/>
      <c r="CMG68" s="222"/>
      <c r="CMH68" s="222"/>
      <c r="CMI68" s="222"/>
      <c r="CMJ68" s="222"/>
      <c r="CMK68" s="222"/>
      <c r="CML68" s="222"/>
      <c r="CMM68" s="222"/>
      <c r="CMN68" s="222"/>
      <c r="CMO68" s="222"/>
      <c r="CMP68" s="222"/>
      <c r="CMQ68" s="222"/>
      <c r="CMR68" s="222"/>
      <c r="CMS68" s="222"/>
      <c r="CMT68" s="222"/>
      <c r="CMU68" s="222"/>
      <c r="CMV68" s="222"/>
      <c r="CMW68" s="222"/>
      <c r="CMX68" s="222"/>
      <c r="CMY68" s="222"/>
      <c r="CMZ68" s="222"/>
      <c r="CNA68" s="222"/>
      <c r="CNB68" s="222"/>
      <c r="CNC68" s="222"/>
      <c r="CND68" s="222"/>
      <c r="CNE68" s="222"/>
      <c r="CNF68" s="222"/>
      <c r="CNG68" s="222"/>
      <c r="CNH68" s="222"/>
      <c r="CNI68" s="222"/>
      <c r="CNJ68" s="222"/>
      <c r="CNK68" s="222"/>
      <c r="CNL68" s="222"/>
      <c r="CNM68" s="222"/>
      <c r="CNN68" s="222"/>
      <c r="CNO68" s="222"/>
      <c r="CNP68" s="222"/>
      <c r="CNQ68" s="222"/>
      <c r="CNR68" s="222"/>
      <c r="CNS68" s="222"/>
      <c r="CNT68" s="222"/>
      <c r="CNU68" s="222"/>
      <c r="CNV68" s="222"/>
      <c r="CNW68" s="222"/>
      <c r="CNX68" s="222"/>
      <c r="CNY68" s="222"/>
      <c r="CNZ68" s="222"/>
      <c r="COA68" s="222"/>
      <c r="COB68" s="222"/>
      <c r="COC68" s="222"/>
      <c r="COD68" s="222"/>
      <c r="COE68" s="222"/>
      <c r="COF68" s="222"/>
      <c r="COG68" s="222"/>
      <c r="COH68" s="222"/>
      <c r="COI68" s="222"/>
      <c r="COJ68" s="222"/>
      <c r="COK68" s="222"/>
      <c r="COL68" s="222"/>
      <c r="COM68" s="222"/>
      <c r="CON68" s="222"/>
      <c r="COO68" s="222"/>
      <c r="COP68" s="222"/>
      <c r="COQ68" s="222"/>
      <c r="COR68" s="222"/>
      <c r="COS68" s="222"/>
      <c r="COT68" s="222"/>
      <c r="COU68" s="222"/>
      <c r="COV68" s="222"/>
      <c r="COW68" s="222"/>
      <c r="COX68" s="222"/>
      <c r="COY68" s="222"/>
      <c r="COZ68" s="222"/>
      <c r="CPA68" s="222"/>
      <c r="CPB68" s="222"/>
      <c r="CPC68" s="222"/>
      <c r="CPD68" s="222"/>
      <c r="CPE68" s="222"/>
      <c r="CPF68" s="222"/>
      <c r="CPG68" s="222"/>
      <c r="CPH68" s="222"/>
      <c r="CPI68" s="222"/>
      <c r="CPJ68" s="222"/>
      <c r="CPK68" s="222"/>
      <c r="CPL68" s="222"/>
      <c r="CPM68" s="222"/>
      <c r="CPN68" s="222"/>
      <c r="CPO68" s="222"/>
      <c r="CPP68" s="222"/>
      <c r="CPQ68" s="222"/>
      <c r="CPR68" s="222"/>
      <c r="CPS68" s="222"/>
      <c r="CPT68" s="222"/>
      <c r="CPU68" s="222"/>
      <c r="CPV68" s="222"/>
      <c r="CPW68" s="222"/>
      <c r="CPX68" s="222"/>
      <c r="CPY68" s="222"/>
      <c r="CPZ68" s="222"/>
      <c r="CQA68" s="222"/>
      <c r="CQB68" s="222"/>
      <c r="CQC68" s="222"/>
      <c r="CQD68" s="222"/>
      <c r="CQE68" s="222"/>
      <c r="CQF68" s="222"/>
      <c r="CQG68" s="222"/>
      <c r="CQH68" s="222"/>
      <c r="CQI68" s="222"/>
      <c r="CQJ68" s="222"/>
      <c r="CQK68" s="222"/>
      <c r="CQL68" s="222"/>
      <c r="CQM68" s="222"/>
      <c r="CQN68" s="222"/>
      <c r="CQO68" s="222"/>
      <c r="CQP68" s="222"/>
      <c r="CQQ68" s="222"/>
      <c r="CQR68" s="222"/>
      <c r="CQS68" s="222"/>
      <c r="CQT68" s="222"/>
      <c r="CQU68" s="222"/>
      <c r="CQV68" s="222"/>
      <c r="CQW68" s="222"/>
      <c r="CQX68" s="222"/>
      <c r="CQY68" s="222"/>
      <c r="CQZ68" s="222"/>
      <c r="CRA68" s="222"/>
      <c r="CRB68" s="222"/>
      <c r="CRC68" s="222"/>
      <c r="CRD68" s="222"/>
      <c r="CRE68" s="222"/>
      <c r="CRF68" s="222"/>
      <c r="CRG68" s="222"/>
      <c r="CRH68" s="222"/>
      <c r="CRI68" s="222"/>
      <c r="CRJ68" s="222"/>
      <c r="CRK68" s="222"/>
      <c r="CRL68" s="222"/>
      <c r="CRM68" s="222"/>
      <c r="CRN68" s="222"/>
      <c r="CRO68" s="222"/>
      <c r="CRP68" s="222"/>
      <c r="CRQ68" s="222"/>
      <c r="CRR68" s="222"/>
      <c r="CRS68" s="222"/>
      <c r="CRT68" s="222"/>
      <c r="CRU68" s="222"/>
      <c r="CRV68" s="222"/>
      <c r="CRW68" s="222"/>
      <c r="CRX68" s="222"/>
      <c r="CRY68" s="222"/>
      <c r="CRZ68" s="222"/>
      <c r="CSA68" s="222"/>
      <c r="CSB68" s="222"/>
      <c r="CSC68" s="222"/>
      <c r="CSD68" s="222"/>
      <c r="CSE68" s="222"/>
      <c r="CSF68" s="222"/>
      <c r="CSG68" s="222"/>
      <c r="CSH68" s="222"/>
      <c r="CSI68" s="222"/>
      <c r="CSJ68" s="222"/>
      <c r="CSK68" s="222"/>
      <c r="CSL68" s="222"/>
      <c r="CSM68" s="222"/>
      <c r="CSN68" s="222"/>
      <c r="CSO68" s="222"/>
      <c r="CSP68" s="222"/>
      <c r="CSQ68" s="222"/>
      <c r="CSR68" s="222"/>
      <c r="CSS68" s="222"/>
      <c r="CST68" s="222"/>
      <c r="CSU68" s="222"/>
      <c r="CSV68" s="222"/>
      <c r="CSW68" s="222"/>
      <c r="CSX68" s="222"/>
      <c r="CSY68" s="222"/>
      <c r="CSZ68" s="222"/>
      <c r="CTA68" s="222"/>
      <c r="CTB68" s="222"/>
      <c r="CTC68" s="222"/>
      <c r="CTD68" s="222"/>
      <c r="CTE68" s="222"/>
      <c r="CTF68" s="222"/>
      <c r="CTG68" s="222"/>
      <c r="CTH68" s="222"/>
      <c r="CTI68" s="222"/>
      <c r="CTJ68" s="222"/>
      <c r="CTK68" s="222"/>
      <c r="CTL68" s="222"/>
      <c r="CTM68" s="222"/>
      <c r="CTN68" s="222"/>
      <c r="CTO68" s="222"/>
      <c r="CTP68" s="222"/>
      <c r="CTQ68" s="222"/>
      <c r="CTR68" s="222"/>
      <c r="CTS68" s="222"/>
      <c r="CTT68" s="222"/>
      <c r="CTU68" s="222"/>
      <c r="CTV68" s="222"/>
      <c r="CTW68" s="222"/>
      <c r="CTX68" s="222"/>
      <c r="CTY68" s="222"/>
      <c r="CTZ68" s="222"/>
      <c r="CUA68" s="222"/>
      <c r="CUB68" s="222"/>
      <c r="CUC68" s="222"/>
      <c r="CUD68" s="222"/>
      <c r="CUE68" s="222"/>
      <c r="CUF68" s="222"/>
      <c r="CUG68" s="222"/>
      <c r="CUH68" s="222"/>
      <c r="CUI68" s="222"/>
      <c r="CUJ68" s="222"/>
      <c r="CUK68" s="222"/>
      <c r="CUL68" s="222"/>
      <c r="CUM68" s="222"/>
      <c r="CUN68" s="222"/>
      <c r="CUO68" s="222"/>
      <c r="CUP68" s="222"/>
      <c r="CUQ68" s="222"/>
      <c r="CUR68" s="222"/>
      <c r="CUS68" s="222"/>
      <c r="CUT68" s="222"/>
      <c r="CUU68" s="222"/>
      <c r="CUV68" s="222"/>
      <c r="CUW68" s="222"/>
      <c r="CUX68" s="222"/>
      <c r="CUY68" s="222"/>
      <c r="CUZ68" s="222"/>
      <c r="CVA68" s="222"/>
      <c r="CVB68" s="222"/>
      <c r="CVC68" s="222"/>
      <c r="CVD68" s="222"/>
      <c r="CVE68" s="222"/>
      <c r="CVF68" s="222"/>
      <c r="CVG68" s="222"/>
      <c r="CVH68" s="222"/>
      <c r="CVI68" s="222"/>
      <c r="CVJ68" s="222"/>
      <c r="CVK68" s="222"/>
      <c r="CVL68" s="222"/>
      <c r="CVM68" s="222"/>
      <c r="CVN68" s="222"/>
      <c r="CVO68" s="222"/>
      <c r="CVP68" s="222"/>
      <c r="CVQ68" s="222"/>
      <c r="CVR68" s="222"/>
      <c r="CVS68" s="222"/>
      <c r="CVT68" s="222"/>
      <c r="CVU68" s="222"/>
      <c r="CVV68" s="222"/>
      <c r="CVW68" s="222"/>
      <c r="CVX68" s="222"/>
      <c r="CVY68" s="222"/>
      <c r="CVZ68" s="222"/>
      <c r="CWA68" s="222"/>
      <c r="CWB68" s="222"/>
      <c r="CWC68" s="222"/>
      <c r="CWD68" s="222"/>
      <c r="CWE68" s="222"/>
      <c r="CWF68" s="222"/>
      <c r="CWG68" s="222"/>
      <c r="CWH68" s="222"/>
      <c r="CWI68" s="222"/>
      <c r="CWJ68" s="222"/>
      <c r="CWK68" s="222"/>
      <c r="CWL68" s="222"/>
      <c r="CWM68" s="222"/>
      <c r="CWN68" s="222"/>
      <c r="CWO68" s="222"/>
      <c r="CWP68" s="222"/>
      <c r="CWQ68" s="222"/>
      <c r="CWR68" s="222"/>
      <c r="CWS68" s="222"/>
      <c r="CWT68" s="222"/>
      <c r="CWU68" s="222"/>
      <c r="CWV68" s="222"/>
      <c r="CWW68" s="222"/>
      <c r="CWX68" s="222"/>
      <c r="CWY68" s="222"/>
      <c r="CWZ68" s="222"/>
      <c r="CXA68" s="222"/>
      <c r="CXB68" s="222"/>
      <c r="CXC68" s="222"/>
      <c r="CXD68" s="222"/>
      <c r="CXE68" s="222"/>
      <c r="CXF68" s="222"/>
      <c r="CXG68" s="222"/>
      <c r="CXH68" s="222"/>
      <c r="CXI68" s="222"/>
      <c r="CXJ68" s="222"/>
      <c r="CXK68" s="222"/>
      <c r="CXL68" s="222"/>
      <c r="CXM68" s="222"/>
      <c r="CXN68" s="222"/>
      <c r="CXO68" s="222"/>
      <c r="CXP68" s="222"/>
      <c r="CXQ68" s="222"/>
      <c r="CXR68" s="222"/>
      <c r="CXS68" s="222"/>
      <c r="CXT68" s="222"/>
      <c r="CXU68" s="222"/>
      <c r="CXV68" s="222"/>
      <c r="CXW68" s="222"/>
      <c r="CXX68" s="222"/>
      <c r="CXY68" s="222"/>
      <c r="CXZ68" s="222"/>
      <c r="CYA68" s="222"/>
      <c r="CYB68" s="222"/>
      <c r="CYC68" s="222"/>
      <c r="CYD68" s="222"/>
      <c r="CYE68" s="222"/>
      <c r="CYF68" s="222"/>
      <c r="CYG68" s="222"/>
      <c r="CYH68" s="222"/>
      <c r="CYI68" s="222"/>
      <c r="CYJ68" s="222"/>
      <c r="CYK68" s="222"/>
      <c r="CYL68" s="222"/>
      <c r="CYM68" s="222"/>
      <c r="CYN68" s="222"/>
      <c r="CYO68" s="222"/>
      <c r="CYP68" s="222"/>
      <c r="CYQ68" s="222"/>
      <c r="CYR68" s="222"/>
      <c r="CYS68" s="222"/>
      <c r="CYT68" s="222"/>
      <c r="CYU68" s="222"/>
      <c r="CYV68" s="222"/>
      <c r="CYW68" s="222"/>
      <c r="CYX68" s="222"/>
      <c r="CYY68" s="222"/>
      <c r="CYZ68" s="222"/>
      <c r="CZA68" s="222"/>
      <c r="CZB68" s="222"/>
      <c r="CZC68" s="222"/>
      <c r="CZD68" s="222"/>
      <c r="CZE68" s="222"/>
      <c r="CZF68" s="222"/>
      <c r="CZG68" s="222"/>
      <c r="CZH68" s="222"/>
      <c r="CZI68" s="222"/>
      <c r="CZJ68" s="222"/>
      <c r="CZK68" s="222"/>
      <c r="CZL68" s="222"/>
      <c r="CZM68" s="222"/>
      <c r="CZN68" s="222"/>
      <c r="CZO68" s="222"/>
      <c r="CZP68" s="222"/>
      <c r="CZQ68" s="222"/>
      <c r="CZR68" s="222"/>
      <c r="CZS68" s="222"/>
      <c r="CZT68" s="222"/>
      <c r="CZU68" s="222"/>
      <c r="CZV68" s="222"/>
      <c r="CZW68" s="222"/>
      <c r="CZX68" s="222"/>
      <c r="CZY68" s="222"/>
      <c r="CZZ68" s="222"/>
      <c r="DAA68" s="222"/>
      <c r="DAB68" s="222"/>
      <c r="DAC68" s="222"/>
      <c r="DAD68" s="222"/>
      <c r="DAE68" s="222"/>
      <c r="DAF68" s="222"/>
      <c r="DAG68" s="222"/>
      <c r="DAH68" s="222"/>
      <c r="DAI68" s="222"/>
      <c r="DAJ68" s="222"/>
      <c r="DAK68" s="222"/>
      <c r="DAL68" s="222"/>
      <c r="DAM68" s="222"/>
      <c r="DAN68" s="222"/>
      <c r="DAO68" s="222"/>
      <c r="DAP68" s="222"/>
      <c r="DAQ68" s="222"/>
      <c r="DAR68" s="222"/>
      <c r="DAS68" s="222"/>
      <c r="DAT68" s="222"/>
      <c r="DAU68" s="222"/>
      <c r="DAV68" s="222"/>
      <c r="DAW68" s="222"/>
      <c r="DAX68" s="222"/>
      <c r="DAY68" s="222"/>
      <c r="DAZ68" s="222"/>
      <c r="DBA68" s="222"/>
      <c r="DBB68" s="222"/>
      <c r="DBC68" s="222"/>
      <c r="DBD68" s="222"/>
      <c r="DBE68" s="222"/>
      <c r="DBF68" s="222"/>
      <c r="DBG68" s="222"/>
      <c r="DBH68" s="222"/>
      <c r="DBI68" s="222"/>
      <c r="DBJ68" s="222"/>
      <c r="DBK68" s="222"/>
      <c r="DBL68" s="222"/>
      <c r="DBM68" s="222"/>
      <c r="DBN68" s="222"/>
      <c r="DBO68" s="222"/>
      <c r="DBP68" s="222"/>
      <c r="DBQ68" s="222"/>
      <c r="DBR68" s="222"/>
      <c r="DBS68" s="222"/>
      <c r="DBT68" s="222"/>
      <c r="DBU68" s="222"/>
      <c r="DBV68" s="222"/>
      <c r="DBW68" s="222"/>
      <c r="DBX68" s="222"/>
      <c r="DBY68" s="222"/>
      <c r="DBZ68" s="222"/>
      <c r="DCA68" s="222"/>
      <c r="DCB68" s="222"/>
      <c r="DCC68" s="222"/>
      <c r="DCD68" s="222"/>
      <c r="DCE68" s="222"/>
      <c r="DCF68" s="222"/>
      <c r="DCG68" s="222"/>
      <c r="DCH68" s="222"/>
      <c r="DCI68" s="222"/>
      <c r="DCJ68" s="222"/>
      <c r="DCK68" s="222"/>
      <c r="DCL68" s="222"/>
      <c r="DCM68" s="222"/>
      <c r="DCN68" s="222"/>
      <c r="DCO68" s="222"/>
      <c r="DCP68" s="222"/>
      <c r="DCQ68" s="222"/>
      <c r="DCR68" s="222"/>
      <c r="DCS68" s="222"/>
      <c r="DCT68" s="222"/>
      <c r="DCU68" s="222"/>
      <c r="DCV68" s="222"/>
      <c r="DCW68" s="222"/>
      <c r="DCX68" s="222"/>
      <c r="DCY68" s="222"/>
      <c r="DCZ68" s="222"/>
      <c r="DDA68" s="222"/>
      <c r="DDB68" s="222"/>
      <c r="DDC68" s="222"/>
      <c r="DDD68" s="222"/>
      <c r="DDE68" s="222"/>
      <c r="DDF68" s="222"/>
      <c r="DDG68" s="222"/>
      <c r="DDH68" s="222"/>
      <c r="DDI68" s="222"/>
      <c r="DDJ68" s="222"/>
      <c r="DDK68" s="222"/>
      <c r="DDL68" s="222"/>
      <c r="DDM68" s="222"/>
      <c r="DDN68" s="222"/>
      <c r="DDO68" s="222"/>
      <c r="DDP68" s="222"/>
      <c r="DDQ68" s="222"/>
      <c r="DDR68" s="222"/>
      <c r="DDS68" s="222"/>
      <c r="DDT68" s="222"/>
      <c r="DDU68" s="222"/>
      <c r="DDV68" s="222"/>
      <c r="DDW68" s="222"/>
      <c r="DDX68" s="222"/>
      <c r="DDY68" s="222"/>
      <c r="DDZ68" s="222"/>
      <c r="DEA68" s="222"/>
      <c r="DEB68" s="222"/>
      <c r="DEC68" s="222"/>
      <c r="DED68" s="222"/>
      <c r="DEE68" s="222"/>
      <c r="DEF68" s="222"/>
      <c r="DEG68" s="222"/>
      <c r="DEH68" s="222"/>
      <c r="DEI68" s="222"/>
      <c r="DEJ68" s="222"/>
      <c r="DEK68" s="222"/>
      <c r="DEL68" s="222"/>
      <c r="DEM68" s="222"/>
      <c r="DEN68" s="222"/>
      <c r="DEO68" s="222"/>
      <c r="DEP68" s="222"/>
      <c r="DEQ68" s="222"/>
      <c r="DER68" s="222"/>
      <c r="DES68" s="222"/>
      <c r="DET68" s="222"/>
      <c r="DEU68" s="222"/>
      <c r="DEV68" s="222"/>
      <c r="DEW68" s="222"/>
      <c r="DEX68" s="222"/>
      <c r="DEY68" s="222"/>
      <c r="DEZ68" s="222"/>
      <c r="DFA68" s="222"/>
      <c r="DFB68" s="222"/>
      <c r="DFC68" s="222"/>
      <c r="DFD68" s="222"/>
      <c r="DFE68" s="222"/>
      <c r="DFF68" s="222"/>
      <c r="DFG68" s="222"/>
      <c r="DFH68" s="222"/>
      <c r="DFI68" s="222"/>
      <c r="DFJ68" s="222"/>
      <c r="DFK68" s="222"/>
      <c r="DFL68" s="222"/>
      <c r="DFM68" s="222"/>
      <c r="DFN68" s="222"/>
      <c r="DFO68" s="222"/>
      <c r="DFP68" s="222"/>
      <c r="DFQ68" s="222"/>
      <c r="DFR68" s="222"/>
      <c r="DFS68" s="222"/>
      <c r="DFT68" s="222"/>
      <c r="DFU68" s="222"/>
      <c r="DFV68" s="222"/>
      <c r="DFW68" s="222"/>
      <c r="DFX68" s="222"/>
      <c r="DFY68" s="222"/>
      <c r="DFZ68" s="222"/>
      <c r="DGA68" s="222"/>
      <c r="DGB68" s="222"/>
      <c r="DGC68" s="222"/>
      <c r="DGD68" s="222"/>
      <c r="DGE68" s="222"/>
      <c r="DGF68" s="222"/>
      <c r="DGG68" s="222"/>
      <c r="DGH68" s="222"/>
      <c r="DGI68" s="222"/>
      <c r="DGJ68" s="222"/>
      <c r="DGK68" s="222"/>
      <c r="DGL68" s="222"/>
      <c r="DGM68" s="222"/>
      <c r="DGN68" s="222"/>
      <c r="DGO68" s="222"/>
      <c r="DGP68" s="222"/>
      <c r="DGQ68" s="222"/>
      <c r="DGR68" s="222"/>
      <c r="DGS68" s="222"/>
      <c r="DGT68" s="222"/>
      <c r="DGU68" s="222"/>
      <c r="DGV68" s="222"/>
      <c r="DGW68" s="222"/>
      <c r="DGX68" s="222"/>
      <c r="DGY68" s="222"/>
      <c r="DGZ68" s="222"/>
      <c r="DHA68" s="222"/>
      <c r="DHB68" s="222"/>
      <c r="DHC68" s="222"/>
      <c r="DHD68" s="222"/>
      <c r="DHE68" s="222"/>
      <c r="DHF68" s="222"/>
      <c r="DHG68" s="222"/>
      <c r="DHH68" s="222"/>
      <c r="DHI68" s="222"/>
      <c r="DHJ68" s="222"/>
      <c r="DHK68" s="222"/>
      <c r="DHL68" s="222"/>
      <c r="DHM68" s="222"/>
      <c r="DHN68" s="222"/>
      <c r="DHO68" s="222"/>
      <c r="DHP68" s="222"/>
      <c r="DHQ68" s="222"/>
      <c r="DHR68" s="222"/>
      <c r="DHS68" s="222"/>
      <c r="DHT68" s="222"/>
      <c r="DHU68" s="222"/>
      <c r="DHV68" s="222"/>
      <c r="DHW68" s="222"/>
      <c r="DHX68" s="222"/>
      <c r="DHY68" s="222"/>
      <c r="DHZ68" s="222"/>
      <c r="DIA68" s="222"/>
      <c r="DIB68" s="222"/>
      <c r="DIC68" s="222"/>
      <c r="DID68" s="222"/>
      <c r="DIE68" s="222"/>
      <c r="DIF68" s="222"/>
      <c r="DIG68" s="222"/>
      <c r="DIH68" s="222"/>
      <c r="DII68" s="222"/>
      <c r="DIJ68" s="222"/>
      <c r="DIK68" s="222"/>
      <c r="DIL68" s="222"/>
      <c r="DIM68" s="222"/>
      <c r="DIN68" s="222"/>
      <c r="DIO68" s="222"/>
      <c r="DIP68" s="222"/>
      <c r="DIQ68" s="222"/>
      <c r="DIR68" s="222"/>
      <c r="DIS68" s="222"/>
      <c r="DIT68" s="222"/>
      <c r="DIU68" s="222"/>
      <c r="DIV68" s="222"/>
      <c r="DIW68" s="222"/>
      <c r="DIX68" s="222"/>
      <c r="DIY68" s="222"/>
      <c r="DIZ68" s="222"/>
      <c r="DJA68" s="222"/>
      <c r="DJB68" s="222"/>
      <c r="DJC68" s="222"/>
      <c r="DJD68" s="222"/>
      <c r="DJE68" s="222"/>
      <c r="DJF68" s="222"/>
      <c r="DJG68" s="222"/>
      <c r="DJH68" s="222"/>
      <c r="DJI68" s="222"/>
      <c r="DJJ68" s="222"/>
      <c r="DJK68" s="222"/>
      <c r="DJL68" s="222"/>
      <c r="DJM68" s="222"/>
      <c r="DJN68" s="222"/>
      <c r="DJO68" s="222"/>
      <c r="DJP68" s="222"/>
      <c r="DJQ68" s="222"/>
      <c r="DJR68" s="222"/>
      <c r="DJS68" s="222"/>
      <c r="DJT68" s="222"/>
      <c r="DJU68" s="222"/>
      <c r="DJV68" s="222"/>
      <c r="DJW68" s="222"/>
      <c r="DJX68" s="222"/>
      <c r="DJY68" s="222"/>
      <c r="DJZ68" s="222"/>
      <c r="DKA68" s="222"/>
      <c r="DKB68" s="222"/>
      <c r="DKC68" s="222"/>
      <c r="DKD68" s="222"/>
      <c r="DKE68" s="222"/>
      <c r="DKF68" s="222"/>
      <c r="DKG68" s="222"/>
      <c r="DKH68" s="222"/>
      <c r="DKI68" s="222"/>
      <c r="DKJ68" s="222"/>
      <c r="DKK68" s="222"/>
      <c r="DKL68" s="222"/>
      <c r="DKM68" s="222"/>
      <c r="DKN68" s="222"/>
      <c r="DKO68" s="222"/>
      <c r="DKP68" s="222"/>
      <c r="DKQ68" s="222"/>
      <c r="DKR68" s="222"/>
      <c r="DKS68" s="222"/>
      <c r="DKT68" s="222"/>
      <c r="DKU68" s="222"/>
      <c r="DKV68" s="222"/>
      <c r="DKW68" s="222"/>
      <c r="DKX68" s="222"/>
      <c r="DKY68" s="222"/>
      <c r="DKZ68" s="222"/>
      <c r="DLA68" s="222"/>
      <c r="DLB68" s="222"/>
      <c r="DLC68" s="222"/>
      <c r="DLD68" s="222"/>
      <c r="DLE68" s="222"/>
      <c r="DLF68" s="222"/>
      <c r="DLG68" s="222"/>
      <c r="DLH68" s="222"/>
      <c r="DLI68" s="222"/>
      <c r="DLJ68" s="222"/>
      <c r="DLK68" s="222"/>
      <c r="DLL68" s="222"/>
      <c r="DLM68" s="222"/>
      <c r="DLN68" s="222"/>
      <c r="DLO68" s="222"/>
      <c r="DLP68" s="222"/>
      <c r="DLQ68" s="222"/>
      <c r="DLR68" s="222"/>
      <c r="DLS68" s="222"/>
      <c r="DLT68" s="222"/>
      <c r="DLU68" s="222"/>
      <c r="DLV68" s="222"/>
      <c r="DLW68" s="222"/>
      <c r="DLX68" s="222"/>
      <c r="DLY68" s="222"/>
      <c r="DLZ68" s="222"/>
      <c r="DMA68" s="222"/>
      <c r="DMB68" s="222"/>
      <c r="DMC68" s="222"/>
      <c r="DMD68" s="222"/>
      <c r="DME68" s="222"/>
      <c r="DMF68" s="222"/>
      <c r="DMG68" s="222"/>
      <c r="DMH68" s="222"/>
      <c r="DMI68" s="222"/>
      <c r="DMJ68" s="222"/>
      <c r="DMK68" s="222"/>
      <c r="DML68" s="222"/>
      <c r="DMM68" s="222"/>
      <c r="DMN68" s="222"/>
      <c r="DMO68" s="222"/>
      <c r="DMP68" s="222"/>
      <c r="DMQ68" s="222"/>
      <c r="DMR68" s="222"/>
      <c r="DMS68" s="222"/>
      <c r="DMT68" s="222"/>
      <c r="DMU68" s="222"/>
      <c r="DMV68" s="222"/>
      <c r="DMW68" s="222"/>
      <c r="DMX68" s="222"/>
      <c r="DMY68" s="222"/>
      <c r="DMZ68" s="222"/>
      <c r="DNA68" s="222"/>
      <c r="DNB68" s="222"/>
      <c r="DNC68" s="222"/>
      <c r="DND68" s="222"/>
      <c r="DNE68" s="222"/>
      <c r="DNF68" s="222"/>
      <c r="DNG68" s="222"/>
      <c r="DNH68" s="222"/>
      <c r="DNI68" s="222"/>
      <c r="DNJ68" s="222"/>
      <c r="DNK68" s="222"/>
      <c r="DNL68" s="222"/>
      <c r="DNM68" s="222"/>
      <c r="DNN68" s="222"/>
      <c r="DNO68" s="222"/>
      <c r="DNP68" s="222"/>
      <c r="DNQ68" s="222"/>
      <c r="DNR68" s="222"/>
      <c r="DNS68" s="222"/>
      <c r="DNT68" s="222"/>
      <c r="DNU68" s="222"/>
      <c r="DNV68" s="222"/>
      <c r="DNW68" s="222"/>
      <c r="DNX68" s="222"/>
      <c r="DNY68" s="222"/>
      <c r="DNZ68" s="222"/>
      <c r="DOA68" s="222"/>
      <c r="DOB68" s="222"/>
      <c r="DOC68" s="222"/>
      <c r="DOD68" s="222"/>
      <c r="DOE68" s="222"/>
      <c r="DOF68" s="222"/>
      <c r="DOG68" s="222"/>
      <c r="DOH68" s="222"/>
      <c r="DOI68" s="222"/>
      <c r="DOJ68" s="222"/>
      <c r="DOK68" s="222"/>
      <c r="DOL68" s="222"/>
      <c r="DOM68" s="222"/>
      <c r="DON68" s="222"/>
      <c r="DOO68" s="222"/>
      <c r="DOP68" s="222"/>
      <c r="DOQ68" s="222"/>
      <c r="DOR68" s="222"/>
      <c r="DOS68" s="222"/>
      <c r="DOT68" s="222"/>
      <c r="DOU68" s="222"/>
      <c r="DOV68" s="222"/>
      <c r="DOW68" s="222"/>
      <c r="DOX68" s="222"/>
      <c r="DOY68" s="222"/>
      <c r="DOZ68" s="222"/>
      <c r="DPA68" s="222"/>
      <c r="DPB68" s="222"/>
      <c r="DPC68" s="222"/>
      <c r="DPD68" s="222"/>
      <c r="DPE68" s="222"/>
      <c r="DPF68" s="222"/>
      <c r="DPG68" s="222"/>
      <c r="DPH68" s="222"/>
      <c r="DPI68" s="222"/>
      <c r="DPJ68" s="222"/>
      <c r="DPK68" s="222"/>
      <c r="DPL68" s="222"/>
      <c r="DPM68" s="222"/>
      <c r="DPN68" s="222"/>
      <c r="DPO68" s="222"/>
      <c r="DPP68" s="222"/>
      <c r="DPQ68" s="222"/>
      <c r="DPR68" s="222"/>
      <c r="DPS68" s="222"/>
      <c r="DPT68" s="222"/>
      <c r="DPU68" s="222"/>
      <c r="DPV68" s="222"/>
      <c r="DPW68" s="222"/>
      <c r="DPX68" s="222"/>
      <c r="DPY68" s="222"/>
      <c r="DPZ68" s="222"/>
      <c r="DQA68" s="222"/>
      <c r="DQB68" s="222"/>
      <c r="DQC68" s="222"/>
      <c r="DQD68" s="222"/>
      <c r="DQE68" s="222"/>
      <c r="DQF68" s="222"/>
      <c r="DQG68" s="222"/>
      <c r="DQH68" s="222"/>
      <c r="DQI68" s="222"/>
      <c r="DQJ68" s="222"/>
      <c r="DQK68" s="222"/>
      <c r="DQL68" s="222"/>
      <c r="DQM68" s="222"/>
      <c r="DQN68" s="222"/>
      <c r="DQO68" s="222"/>
      <c r="DQP68" s="222"/>
      <c r="DQQ68" s="222"/>
      <c r="DQR68" s="222"/>
      <c r="DQS68" s="222"/>
      <c r="DQT68" s="222"/>
      <c r="DQU68" s="222"/>
      <c r="DQV68" s="222"/>
      <c r="DQW68" s="222"/>
      <c r="DQX68" s="222"/>
      <c r="DQY68" s="222"/>
      <c r="DQZ68" s="222"/>
      <c r="DRA68" s="222"/>
      <c r="DRB68" s="222"/>
      <c r="DRC68" s="222"/>
      <c r="DRD68" s="222"/>
      <c r="DRE68" s="222"/>
      <c r="DRF68" s="222"/>
      <c r="DRG68" s="222"/>
      <c r="DRH68" s="222"/>
      <c r="DRI68" s="222"/>
      <c r="DRJ68" s="222"/>
      <c r="DRK68" s="222"/>
      <c r="DRL68" s="222"/>
      <c r="DRM68" s="222"/>
      <c r="DRN68" s="222"/>
      <c r="DRO68" s="222"/>
      <c r="DRP68" s="222"/>
      <c r="DRQ68" s="222"/>
      <c r="DRR68" s="222"/>
      <c r="DRS68" s="222"/>
      <c r="DRT68" s="222"/>
      <c r="DRU68" s="222"/>
      <c r="DRV68" s="222"/>
      <c r="DRW68" s="222"/>
      <c r="DRX68" s="222"/>
      <c r="DRY68" s="222"/>
      <c r="DRZ68" s="222"/>
      <c r="DSA68" s="222"/>
      <c r="DSB68" s="222"/>
      <c r="DSC68" s="222"/>
      <c r="DSD68" s="222"/>
      <c r="DSE68" s="222"/>
      <c r="DSF68" s="222"/>
      <c r="DSG68" s="222"/>
      <c r="DSH68" s="222"/>
      <c r="DSI68" s="222"/>
      <c r="DSJ68" s="222"/>
      <c r="DSK68" s="222"/>
      <c r="DSL68" s="222"/>
      <c r="DSM68" s="222"/>
      <c r="DSN68" s="222"/>
      <c r="DSO68" s="222"/>
      <c r="DSP68" s="222"/>
      <c r="DSQ68" s="222"/>
      <c r="DSR68" s="222"/>
      <c r="DSS68" s="222"/>
      <c r="DST68" s="222"/>
      <c r="DSU68" s="222"/>
      <c r="DSV68" s="222"/>
      <c r="DSW68" s="222"/>
      <c r="DSX68" s="222"/>
      <c r="DSY68" s="222"/>
      <c r="DSZ68" s="222"/>
      <c r="DTA68" s="222"/>
      <c r="DTB68" s="222"/>
      <c r="DTC68" s="222"/>
      <c r="DTD68" s="222"/>
      <c r="DTE68" s="222"/>
      <c r="DTF68" s="222"/>
      <c r="DTG68" s="222"/>
      <c r="DTH68" s="222"/>
      <c r="DTI68" s="222"/>
      <c r="DTJ68" s="222"/>
      <c r="DTK68" s="222"/>
      <c r="DTL68" s="222"/>
      <c r="DTM68" s="222"/>
      <c r="DTN68" s="222"/>
      <c r="DTO68" s="222"/>
      <c r="DTP68" s="222"/>
      <c r="DTQ68" s="222"/>
      <c r="DTR68" s="222"/>
      <c r="DTS68" s="222"/>
      <c r="DTT68" s="222"/>
      <c r="DTU68" s="222"/>
      <c r="DTV68" s="222"/>
      <c r="DTW68" s="222"/>
      <c r="DTX68" s="222"/>
      <c r="DTY68" s="222"/>
      <c r="DTZ68" s="222"/>
      <c r="DUA68" s="222"/>
      <c r="DUB68" s="222"/>
      <c r="DUC68" s="222"/>
      <c r="DUD68" s="222"/>
      <c r="DUE68" s="222"/>
      <c r="DUF68" s="222"/>
      <c r="DUG68" s="222"/>
      <c r="DUH68" s="222"/>
      <c r="DUI68" s="222"/>
      <c r="DUJ68" s="222"/>
      <c r="DUK68" s="222"/>
      <c r="DUL68" s="222"/>
      <c r="DUM68" s="222"/>
      <c r="DUN68" s="222"/>
      <c r="DUO68" s="222"/>
      <c r="DUP68" s="222"/>
      <c r="DUQ68" s="222"/>
      <c r="DUR68" s="222"/>
      <c r="DUS68" s="222"/>
      <c r="DUT68" s="222"/>
      <c r="DUU68" s="222"/>
      <c r="DUV68" s="222"/>
      <c r="DUW68" s="222"/>
      <c r="DUX68" s="222"/>
      <c r="DUY68" s="222"/>
      <c r="DUZ68" s="222"/>
      <c r="DVA68" s="222"/>
      <c r="DVB68" s="222"/>
      <c r="DVC68" s="222"/>
      <c r="DVD68" s="222"/>
      <c r="DVE68" s="222"/>
      <c r="DVF68" s="222"/>
      <c r="DVG68" s="222"/>
      <c r="DVH68" s="222"/>
      <c r="DVI68" s="222"/>
      <c r="DVJ68" s="222"/>
      <c r="DVK68" s="222"/>
      <c r="DVL68" s="222"/>
      <c r="DVM68" s="222"/>
      <c r="DVN68" s="222"/>
      <c r="DVO68" s="222"/>
      <c r="DVP68" s="222"/>
      <c r="DVQ68" s="222"/>
      <c r="DVR68" s="222"/>
      <c r="DVS68" s="222"/>
      <c r="DVT68" s="222"/>
      <c r="DVU68" s="222"/>
      <c r="DVV68" s="222"/>
      <c r="DVW68" s="222"/>
      <c r="DVX68" s="222"/>
      <c r="DVY68" s="222"/>
      <c r="DVZ68" s="222"/>
      <c r="DWA68" s="222"/>
      <c r="DWB68" s="222"/>
      <c r="DWC68" s="222"/>
      <c r="DWD68" s="222"/>
      <c r="DWE68" s="222"/>
      <c r="DWF68" s="222"/>
      <c r="DWG68" s="222"/>
      <c r="DWH68" s="222"/>
      <c r="DWI68" s="222"/>
      <c r="DWJ68" s="222"/>
      <c r="DWK68" s="222"/>
      <c r="DWL68" s="222"/>
      <c r="DWM68" s="222"/>
      <c r="DWN68" s="222"/>
      <c r="DWO68" s="222"/>
      <c r="DWP68" s="222"/>
      <c r="DWQ68" s="222"/>
      <c r="DWR68" s="222"/>
      <c r="DWS68" s="222"/>
      <c r="DWT68" s="222"/>
      <c r="DWU68" s="222"/>
      <c r="DWV68" s="222"/>
      <c r="DWW68" s="222"/>
      <c r="DWX68" s="222"/>
      <c r="DWY68" s="222"/>
      <c r="DWZ68" s="222"/>
      <c r="DXA68" s="222"/>
      <c r="DXB68" s="222"/>
      <c r="DXC68" s="222"/>
      <c r="DXD68" s="222"/>
      <c r="DXE68" s="222"/>
      <c r="DXF68" s="222"/>
      <c r="DXG68" s="222"/>
      <c r="DXH68" s="222"/>
      <c r="DXI68" s="222"/>
      <c r="DXJ68" s="222"/>
      <c r="DXK68" s="222"/>
      <c r="DXL68" s="222"/>
      <c r="DXM68" s="222"/>
      <c r="DXN68" s="222"/>
      <c r="DXO68" s="222"/>
      <c r="DXP68" s="222"/>
      <c r="DXQ68" s="222"/>
      <c r="DXR68" s="222"/>
      <c r="DXS68" s="222"/>
      <c r="DXT68" s="222"/>
      <c r="DXU68" s="222"/>
      <c r="DXV68" s="222"/>
      <c r="DXW68" s="222"/>
      <c r="DXX68" s="222"/>
      <c r="DXY68" s="222"/>
      <c r="DXZ68" s="222"/>
      <c r="DYA68" s="222"/>
      <c r="DYB68" s="222"/>
      <c r="DYC68" s="222"/>
      <c r="DYD68" s="222"/>
      <c r="DYE68" s="222"/>
      <c r="DYF68" s="222"/>
      <c r="DYG68" s="222"/>
      <c r="DYH68" s="222"/>
      <c r="DYI68" s="222"/>
      <c r="DYJ68" s="222"/>
      <c r="DYK68" s="222"/>
      <c r="DYL68" s="222"/>
      <c r="DYM68" s="222"/>
      <c r="DYN68" s="222"/>
      <c r="DYO68" s="222"/>
      <c r="DYP68" s="222"/>
      <c r="DYQ68" s="222"/>
      <c r="DYR68" s="222"/>
      <c r="DYS68" s="222"/>
      <c r="DYT68" s="222"/>
      <c r="DYU68" s="222"/>
      <c r="DYV68" s="222"/>
      <c r="DYW68" s="222"/>
      <c r="DYX68" s="222"/>
      <c r="DYY68" s="222"/>
      <c r="DYZ68" s="222"/>
      <c r="DZA68" s="222"/>
      <c r="DZB68" s="222"/>
      <c r="DZC68" s="222"/>
      <c r="DZD68" s="222"/>
      <c r="DZE68" s="222"/>
      <c r="DZF68" s="222"/>
      <c r="DZG68" s="222"/>
      <c r="DZH68" s="222"/>
      <c r="DZI68" s="222"/>
      <c r="DZJ68" s="222"/>
      <c r="DZK68" s="222"/>
      <c r="DZL68" s="222"/>
      <c r="DZM68" s="222"/>
      <c r="DZN68" s="222"/>
      <c r="DZO68" s="222"/>
      <c r="DZP68" s="222"/>
      <c r="DZQ68" s="222"/>
      <c r="DZR68" s="222"/>
      <c r="DZS68" s="222"/>
      <c r="DZT68" s="222"/>
      <c r="DZU68" s="222"/>
      <c r="DZV68" s="222"/>
      <c r="DZW68" s="222"/>
      <c r="DZX68" s="222"/>
      <c r="DZY68" s="222"/>
      <c r="DZZ68" s="222"/>
      <c r="EAA68" s="222"/>
      <c r="EAB68" s="222"/>
      <c r="EAC68" s="222"/>
      <c r="EAD68" s="222"/>
      <c r="EAE68" s="222"/>
      <c r="EAF68" s="222"/>
      <c r="EAG68" s="222"/>
      <c r="EAH68" s="222"/>
      <c r="EAI68" s="222"/>
      <c r="EAJ68" s="222"/>
      <c r="EAK68" s="222"/>
      <c r="EAL68" s="222"/>
      <c r="EAM68" s="222"/>
      <c r="EAN68" s="222"/>
      <c r="EAO68" s="222"/>
      <c r="EAP68" s="222"/>
      <c r="EAQ68" s="222"/>
      <c r="EAR68" s="222"/>
      <c r="EAS68" s="222"/>
      <c r="EAT68" s="222"/>
      <c r="EAU68" s="222"/>
      <c r="EAV68" s="222"/>
      <c r="EAW68" s="222"/>
      <c r="EAX68" s="222"/>
      <c r="EAY68" s="222"/>
      <c r="EAZ68" s="222"/>
      <c r="EBA68" s="222"/>
      <c r="EBB68" s="222"/>
      <c r="EBC68" s="222"/>
      <c r="EBD68" s="222"/>
      <c r="EBE68" s="222"/>
      <c r="EBF68" s="222"/>
      <c r="EBG68" s="222"/>
      <c r="EBH68" s="222"/>
      <c r="EBI68" s="222"/>
      <c r="EBJ68" s="222"/>
      <c r="EBK68" s="222"/>
      <c r="EBL68" s="222"/>
      <c r="EBM68" s="222"/>
      <c r="EBN68" s="222"/>
      <c r="EBO68" s="222"/>
      <c r="EBP68" s="222"/>
      <c r="EBQ68" s="222"/>
      <c r="EBR68" s="222"/>
      <c r="EBS68" s="222"/>
      <c r="EBT68" s="222"/>
      <c r="EBU68" s="222"/>
      <c r="EBV68" s="222"/>
      <c r="EBW68" s="222"/>
      <c r="EBX68" s="222"/>
      <c r="EBY68" s="222"/>
      <c r="EBZ68" s="222"/>
      <c r="ECA68" s="222"/>
      <c r="ECB68" s="222"/>
      <c r="ECC68" s="222"/>
      <c r="ECD68" s="222"/>
      <c r="ECE68" s="222"/>
      <c r="ECF68" s="222"/>
      <c r="ECG68" s="222"/>
      <c r="ECH68" s="222"/>
      <c r="ECI68" s="222"/>
      <c r="ECJ68" s="222"/>
      <c r="ECK68" s="222"/>
      <c r="ECL68" s="222"/>
      <c r="ECM68" s="222"/>
      <c r="ECN68" s="222"/>
      <c r="ECO68" s="222"/>
      <c r="ECP68" s="222"/>
      <c r="ECQ68" s="222"/>
      <c r="ECR68" s="222"/>
      <c r="ECS68" s="222"/>
      <c r="ECT68" s="222"/>
      <c r="ECU68" s="222"/>
      <c r="ECV68" s="222"/>
      <c r="ECW68" s="222"/>
      <c r="ECX68" s="222"/>
      <c r="ECY68" s="222"/>
      <c r="ECZ68" s="222"/>
      <c r="EDA68" s="222"/>
      <c r="EDB68" s="222"/>
      <c r="EDC68" s="222"/>
      <c r="EDD68" s="222"/>
      <c r="EDE68" s="222"/>
      <c r="EDF68" s="222"/>
      <c r="EDG68" s="222"/>
      <c r="EDH68" s="222"/>
      <c r="EDI68" s="222"/>
      <c r="EDJ68" s="222"/>
      <c r="EDK68" s="222"/>
      <c r="EDL68" s="222"/>
      <c r="EDM68" s="222"/>
      <c r="EDN68" s="222"/>
      <c r="EDO68" s="222"/>
      <c r="EDP68" s="222"/>
      <c r="EDQ68" s="222"/>
      <c r="EDR68" s="222"/>
      <c r="EDS68" s="222"/>
      <c r="EDT68" s="222"/>
      <c r="EDU68" s="222"/>
      <c r="EDV68" s="222"/>
      <c r="EDW68" s="222"/>
      <c r="EDX68" s="222"/>
      <c r="EDY68" s="222"/>
      <c r="EDZ68" s="222"/>
      <c r="EEA68" s="222"/>
      <c r="EEB68" s="222"/>
      <c r="EEC68" s="222"/>
      <c r="EED68" s="222"/>
      <c r="EEE68" s="222"/>
      <c r="EEF68" s="222"/>
      <c r="EEG68" s="222"/>
      <c r="EEH68" s="222"/>
      <c r="EEI68" s="222"/>
      <c r="EEJ68" s="222"/>
      <c r="EEK68" s="222"/>
      <c r="EEL68" s="222"/>
      <c r="EEM68" s="222"/>
      <c r="EEN68" s="222"/>
      <c r="EEO68" s="222"/>
      <c r="EEP68" s="222"/>
      <c r="EEQ68" s="222"/>
      <c r="EER68" s="222"/>
      <c r="EES68" s="222"/>
      <c r="EET68" s="222"/>
      <c r="EEU68" s="222"/>
      <c r="EEV68" s="222"/>
      <c r="EEW68" s="222"/>
      <c r="EEX68" s="222"/>
      <c r="EEY68" s="222"/>
      <c r="EEZ68" s="222"/>
      <c r="EFA68" s="222"/>
      <c r="EFB68" s="222"/>
      <c r="EFC68" s="222"/>
      <c r="EFD68" s="222"/>
      <c r="EFE68" s="222"/>
      <c r="EFF68" s="222"/>
      <c r="EFG68" s="222"/>
      <c r="EFH68" s="222"/>
      <c r="EFI68" s="222"/>
      <c r="EFJ68" s="222"/>
      <c r="EFK68" s="222"/>
      <c r="EFL68" s="222"/>
      <c r="EFM68" s="222"/>
      <c r="EFN68" s="222"/>
      <c r="EFO68" s="222"/>
      <c r="EFP68" s="222"/>
      <c r="EFQ68" s="222"/>
      <c r="EFR68" s="222"/>
      <c r="EFS68" s="222"/>
      <c r="EFT68" s="222"/>
      <c r="EFU68" s="222"/>
      <c r="EFV68" s="222"/>
      <c r="EFW68" s="222"/>
      <c r="EFX68" s="222"/>
      <c r="EFY68" s="222"/>
      <c r="EFZ68" s="222"/>
      <c r="EGA68" s="222"/>
      <c r="EGB68" s="222"/>
      <c r="EGC68" s="222"/>
      <c r="EGD68" s="222"/>
      <c r="EGE68" s="222"/>
      <c r="EGF68" s="222"/>
      <c r="EGG68" s="222"/>
      <c r="EGH68" s="222"/>
      <c r="EGI68" s="222"/>
      <c r="EGJ68" s="222"/>
      <c r="EGK68" s="222"/>
      <c r="EGL68" s="222"/>
      <c r="EGM68" s="222"/>
      <c r="EGN68" s="222"/>
      <c r="EGO68" s="222"/>
      <c r="EGP68" s="222"/>
      <c r="EGQ68" s="222"/>
      <c r="EGR68" s="222"/>
      <c r="EGS68" s="222"/>
      <c r="EGT68" s="222"/>
      <c r="EGU68" s="222"/>
      <c r="EGV68" s="222"/>
      <c r="EGW68" s="222"/>
      <c r="EGX68" s="222"/>
      <c r="EGY68" s="222"/>
      <c r="EGZ68" s="222"/>
      <c r="EHA68" s="222"/>
      <c r="EHB68" s="222"/>
      <c r="EHC68" s="222"/>
      <c r="EHD68" s="222"/>
      <c r="EHE68" s="222"/>
      <c r="EHF68" s="222"/>
      <c r="EHG68" s="222"/>
      <c r="EHH68" s="222"/>
      <c r="EHI68" s="222"/>
      <c r="EHJ68" s="222"/>
      <c r="EHK68" s="222"/>
      <c r="EHL68" s="222"/>
      <c r="EHM68" s="222"/>
      <c r="EHN68" s="222"/>
      <c r="EHO68" s="222"/>
      <c r="EHP68" s="222"/>
      <c r="EHQ68" s="222"/>
      <c r="EHR68" s="222"/>
      <c r="EHS68" s="222"/>
      <c r="EHT68" s="222"/>
      <c r="EHU68" s="222"/>
      <c r="EHV68" s="222"/>
      <c r="EHW68" s="222"/>
      <c r="EHX68" s="222"/>
      <c r="EHY68" s="222"/>
      <c r="EHZ68" s="222"/>
      <c r="EIA68" s="222"/>
      <c r="EIB68" s="222"/>
      <c r="EIC68" s="222"/>
      <c r="EID68" s="222"/>
      <c r="EIE68" s="222"/>
      <c r="EIF68" s="222"/>
      <c r="EIG68" s="222"/>
      <c r="EIH68" s="222"/>
      <c r="EII68" s="222"/>
      <c r="EIJ68" s="222"/>
      <c r="EIK68" s="222"/>
      <c r="EIL68" s="222"/>
      <c r="EIM68" s="222"/>
      <c r="EIN68" s="222"/>
      <c r="EIO68" s="222"/>
      <c r="EIP68" s="222"/>
      <c r="EIQ68" s="222"/>
      <c r="EIR68" s="222"/>
      <c r="EIS68" s="222"/>
      <c r="EIT68" s="222"/>
      <c r="EIU68" s="222"/>
      <c r="EIV68" s="222"/>
      <c r="EIW68" s="222"/>
      <c r="EIX68" s="222"/>
      <c r="EIY68" s="222"/>
      <c r="EIZ68" s="222"/>
      <c r="EJA68" s="222"/>
      <c r="EJB68" s="222"/>
      <c r="EJC68" s="222"/>
      <c r="EJD68" s="222"/>
      <c r="EJE68" s="222"/>
      <c r="EJF68" s="222"/>
      <c r="EJG68" s="222"/>
      <c r="EJH68" s="222"/>
      <c r="EJI68" s="222"/>
      <c r="EJJ68" s="222"/>
      <c r="EJK68" s="222"/>
      <c r="EJL68" s="222"/>
      <c r="EJM68" s="222"/>
      <c r="EJN68" s="222"/>
      <c r="EJO68" s="222"/>
      <c r="EJP68" s="222"/>
      <c r="EJQ68" s="222"/>
      <c r="EJR68" s="222"/>
      <c r="EJS68" s="222"/>
      <c r="EJT68" s="222"/>
      <c r="EJU68" s="222"/>
      <c r="EJV68" s="222"/>
      <c r="EJW68" s="222"/>
      <c r="EJX68" s="222"/>
      <c r="EJY68" s="222"/>
      <c r="EJZ68" s="222"/>
      <c r="EKA68" s="222"/>
      <c r="EKB68" s="222"/>
      <c r="EKC68" s="222"/>
      <c r="EKD68" s="222"/>
      <c r="EKE68" s="222"/>
      <c r="EKF68" s="222"/>
      <c r="EKG68" s="222"/>
      <c r="EKH68" s="222"/>
      <c r="EKI68" s="222"/>
      <c r="EKJ68" s="222"/>
      <c r="EKK68" s="222"/>
      <c r="EKL68" s="222"/>
      <c r="EKM68" s="222"/>
      <c r="EKN68" s="222"/>
      <c r="EKO68" s="222"/>
      <c r="EKP68" s="222"/>
      <c r="EKQ68" s="222"/>
      <c r="EKR68" s="222"/>
      <c r="EKS68" s="222"/>
      <c r="EKT68" s="222"/>
      <c r="EKU68" s="222"/>
      <c r="EKV68" s="222"/>
      <c r="EKW68" s="222"/>
      <c r="EKX68" s="222"/>
      <c r="EKY68" s="222"/>
      <c r="EKZ68" s="222"/>
      <c r="ELA68" s="222"/>
      <c r="ELB68" s="222"/>
      <c r="ELC68" s="222"/>
      <c r="ELD68" s="222"/>
      <c r="ELE68" s="222"/>
      <c r="ELF68" s="222"/>
      <c r="ELG68" s="222"/>
      <c r="ELH68" s="222"/>
      <c r="ELI68" s="222"/>
      <c r="ELJ68" s="222"/>
      <c r="ELK68" s="222"/>
      <c r="ELL68" s="222"/>
      <c r="ELM68" s="222"/>
      <c r="ELN68" s="222"/>
      <c r="ELO68" s="222"/>
      <c r="ELP68" s="222"/>
      <c r="ELQ68" s="222"/>
      <c r="ELR68" s="222"/>
      <c r="ELS68" s="222"/>
      <c r="ELT68" s="222"/>
      <c r="ELU68" s="222"/>
      <c r="ELV68" s="222"/>
      <c r="ELW68" s="222"/>
      <c r="ELX68" s="222"/>
      <c r="ELY68" s="222"/>
      <c r="ELZ68" s="222"/>
      <c r="EMA68" s="222"/>
      <c r="EMB68" s="222"/>
      <c r="EMC68" s="222"/>
      <c r="EMD68" s="222"/>
      <c r="EME68" s="222"/>
      <c r="EMF68" s="222"/>
      <c r="EMG68" s="222"/>
      <c r="EMH68" s="222"/>
      <c r="EMI68" s="222"/>
      <c r="EMJ68" s="222"/>
      <c r="EMK68" s="222"/>
      <c r="EML68" s="222"/>
      <c r="EMM68" s="222"/>
      <c r="EMN68" s="222"/>
      <c r="EMO68" s="222"/>
      <c r="EMP68" s="222"/>
      <c r="EMQ68" s="222"/>
      <c r="EMR68" s="222"/>
      <c r="EMS68" s="222"/>
      <c r="EMT68" s="222"/>
      <c r="EMU68" s="222"/>
      <c r="EMV68" s="222"/>
      <c r="EMW68" s="222"/>
      <c r="EMX68" s="222"/>
      <c r="EMY68" s="222"/>
      <c r="EMZ68" s="222"/>
      <c r="ENA68" s="222"/>
      <c r="ENB68" s="222"/>
      <c r="ENC68" s="222"/>
      <c r="END68" s="222"/>
      <c r="ENE68" s="222"/>
      <c r="ENF68" s="222"/>
      <c r="ENG68" s="222"/>
      <c r="ENH68" s="222"/>
      <c r="ENI68" s="222"/>
      <c r="ENJ68" s="222"/>
      <c r="ENK68" s="222"/>
      <c r="ENL68" s="222"/>
      <c r="ENM68" s="222"/>
      <c r="ENN68" s="222"/>
      <c r="ENO68" s="222"/>
      <c r="ENP68" s="222"/>
      <c r="ENQ68" s="222"/>
      <c r="ENR68" s="222"/>
      <c r="ENS68" s="222"/>
      <c r="ENT68" s="222"/>
      <c r="ENU68" s="222"/>
      <c r="ENV68" s="222"/>
      <c r="ENW68" s="222"/>
      <c r="ENX68" s="222"/>
      <c r="ENY68" s="222"/>
      <c r="ENZ68" s="222"/>
      <c r="EOA68" s="222"/>
      <c r="EOB68" s="222"/>
      <c r="EOC68" s="222"/>
      <c r="EOD68" s="222"/>
      <c r="EOE68" s="222"/>
      <c r="EOF68" s="222"/>
      <c r="EOG68" s="222"/>
      <c r="EOH68" s="222"/>
      <c r="EOI68" s="222"/>
      <c r="EOJ68" s="222"/>
      <c r="EOK68" s="222"/>
      <c r="EOL68" s="222"/>
      <c r="EOM68" s="222"/>
      <c r="EON68" s="222"/>
      <c r="EOO68" s="222"/>
      <c r="EOP68" s="222"/>
      <c r="EOQ68" s="222"/>
      <c r="EOR68" s="222"/>
      <c r="EOS68" s="222"/>
      <c r="EOT68" s="222"/>
      <c r="EOU68" s="222"/>
      <c r="EOV68" s="222"/>
      <c r="EOW68" s="222"/>
      <c r="EOX68" s="222"/>
      <c r="EOY68" s="222"/>
      <c r="EOZ68" s="222"/>
      <c r="EPA68" s="222"/>
      <c r="EPB68" s="222"/>
      <c r="EPC68" s="222"/>
      <c r="EPD68" s="222"/>
      <c r="EPE68" s="222"/>
      <c r="EPF68" s="222"/>
      <c r="EPG68" s="222"/>
      <c r="EPH68" s="222"/>
      <c r="EPI68" s="222"/>
      <c r="EPJ68" s="222"/>
      <c r="EPK68" s="222"/>
      <c r="EPL68" s="222"/>
      <c r="EPM68" s="222"/>
      <c r="EPN68" s="222"/>
      <c r="EPO68" s="222"/>
      <c r="EPP68" s="222"/>
      <c r="EPQ68" s="222"/>
      <c r="EPR68" s="222"/>
      <c r="EPS68" s="222"/>
      <c r="EPT68" s="222"/>
      <c r="EPU68" s="222"/>
      <c r="EPV68" s="222"/>
      <c r="EPW68" s="222"/>
      <c r="EPX68" s="222"/>
      <c r="EPY68" s="222"/>
      <c r="EPZ68" s="222"/>
      <c r="EQA68" s="222"/>
      <c r="EQB68" s="222"/>
      <c r="EQC68" s="222"/>
      <c r="EQD68" s="222"/>
      <c r="EQE68" s="222"/>
      <c r="EQF68" s="222"/>
      <c r="EQG68" s="222"/>
      <c r="EQH68" s="222"/>
      <c r="EQI68" s="222"/>
      <c r="EQJ68" s="222"/>
      <c r="EQK68" s="222"/>
      <c r="EQL68" s="222"/>
      <c r="EQM68" s="222"/>
      <c r="EQN68" s="222"/>
      <c r="EQO68" s="222"/>
      <c r="EQP68" s="222"/>
      <c r="EQQ68" s="222"/>
      <c r="EQR68" s="222"/>
      <c r="EQS68" s="222"/>
      <c r="EQT68" s="222"/>
      <c r="EQU68" s="222"/>
      <c r="EQV68" s="222"/>
      <c r="EQW68" s="222"/>
      <c r="EQX68" s="222"/>
      <c r="EQY68" s="222"/>
      <c r="EQZ68" s="222"/>
      <c r="ERA68" s="222"/>
      <c r="ERB68" s="222"/>
      <c r="ERC68" s="222"/>
      <c r="ERD68" s="222"/>
      <c r="ERE68" s="222"/>
      <c r="ERF68" s="222"/>
      <c r="ERG68" s="222"/>
      <c r="ERH68" s="222"/>
      <c r="ERI68" s="222"/>
      <c r="ERJ68" s="222"/>
      <c r="ERK68" s="222"/>
      <c r="ERL68" s="222"/>
      <c r="ERM68" s="222"/>
      <c r="ERN68" s="222"/>
      <c r="ERO68" s="222"/>
      <c r="ERP68" s="222"/>
      <c r="ERQ68" s="222"/>
      <c r="ERR68" s="222"/>
      <c r="ERS68" s="222"/>
      <c r="ERT68" s="222"/>
      <c r="ERU68" s="222"/>
      <c r="ERV68" s="222"/>
      <c r="ERW68" s="222"/>
      <c r="ERX68" s="222"/>
      <c r="ERY68" s="222"/>
      <c r="ERZ68" s="222"/>
      <c r="ESA68" s="222"/>
      <c r="ESB68" s="222"/>
      <c r="ESC68" s="222"/>
      <c r="ESD68" s="222"/>
      <c r="ESE68" s="222"/>
      <c r="ESF68" s="222"/>
      <c r="ESG68" s="222"/>
      <c r="ESH68" s="222"/>
      <c r="ESI68" s="222"/>
      <c r="ESJ68" s="222"/>
      <c r="ESK68" s="222"/>
      <c r="ESL68" s="222"/>
      <c r="ESM68" s="222"/>
      <c r="ESN68" s="222"/>
      <c r="ESO68" s="222"/>
      <c r="ESP68" s="222"/>
      <c r="ESQ68" s="222"/>
      <c r="ESR68" s="222"/>
      <c r="ESS68" s="222"/>
      <c r="EST68" s="222"/>
      <c r="ESU68" s="222"/>
      <c r="ESV68" s="222"/>
      <c r="ESW68" s="222"/>
      <c r="ESX68" s="222"/>
      <c r="ESY68" s="222"/>
      <c r="ESZ68" s="222"/>
      <c r="ETA68" s="222"/>
      <c r="ETB68" s="222"/>
      <c r="ETC68" s="222"/>
      <c r="ETD68" s="222"/>
      <c r="ETE68" s="222"/>
      <c r="ETF68" s="222"/>
      <c r="ETG68" s="222"/>
      <c r="ETH68" s="222"/>
      <c r="ETI68" s="222"/>
      <c r="ETJ68" s="222"/>
      <c r="ETK68" s="222"/>
      <c r="ETL68" s="222"/>
      <c r="ETM68" s="222"/>
      <c r="ETN68" s="222"/>
      <c r="ETO68" s="222"/>
      <c r="ETP68" s="222"/>
      <c r="ETQ68" s="222"/>
      <c r="ETR68" s="222"/>
      <c r="ETS68" s="222"/>
      <c r="ETT68" s="222"/>
      <c r="ETU68" s="222"/>
      <c r="ETV68" s="222"/>
      <c r="ETW68" s="222"/>
      <c r="ETX68" s="222"/>
      <c r="ETY68" s="222"/>
      <c r="ETZ68" s="222"/>
      <c r="EUA68" s="222"/>
      <c r="EUB68" s="222"/>
      <c r="EUC68" s="222"/>
      <c r="EUD68" s="222"/>
      <c r="EUE68" s="222"/>
      <c r="EUF68" s="222"/>
      <c r="EUG68" s="222"/>
      <c r="EUH68" s="222"/>
      <c r="EUI68" s="222"/>
      <c r="EUJ68" s="222"/>
      <c r="EUK68" s="222"/>
      <c r="EUL68" s="222"/>
      <c r="EUM68" s="222"/>
      <c r="EUN68" s="222"/>
      <c r="EUO68" s="222"/>
      <c r="EUP68" s="222"/>
      <c r="EUQ68" s="222"/>
      <c r="EUR68" s="222"/>
      <c r="EUS68" s="222"/>
      <c r="EUT68" s="222"/>
      <c r="EUU68" s="222"/>
      <c r="EUV68" s="222"/>
      <c r="EUW68" s="222"/>
      <c r="EUX68" s="222"/>
      <c r="EUY68" s="222"/>
      <c r="EUZ68" s="222"/>
      <c r="EVA68" s="222"/>
      <c r="EVB68" s="222"/>
      <c r="EVC68" s="222"/>
      <c r="EVD68" s="222"/>
      <c r="EVE68" s="222"/>
      <c r="EVF68" s="222"/>
      <c r="EVG68" s="222"/>
      <c r="EVH68" s="222"/>
      <c r="EVI68" s="222"/>
      <c r="EVJ68" s="222"/>
      <c r="EVK68" s="222"/>
      <c r="EVL68" s="222"/>
      <c r="EVM68" s="222"/>
      <c r="EVN68" s="222"/>
      <c r="EVO68" s="222"/>
      <c r="EVP68" s="222"/>
      <c r="EVQ68" s="222"/>
      <c r="EVR68" s="222"/>
      <c r="EVS68" s="222"/>
      <c r="EVT68" s="222"/>
      <c r="EVU68" s="222"/>
      <c r="EVV68" s="222"/>
      <c r="EVW68" s="222"/>
      <c r="EVX68" s="222"/>
      <c r="EVY68" s="222"/>
      <c r="EVZ68" s="222"/>
      <c r="EWA68" s="222"/>
      <c r="EWB68" s="222"/>
      <c r="EWC68" s="222"/>
      <c r="EWD68" s="222"/>
      <c r="EWE68" s="222"/>
      <c r="EWF68" s="222"/>
      <c r="EWG68" s="222"/>
      <c r="EWH68" s="222"/>
      <c r="EWI68" s="222"/>
      <c r="EWJ68" s="222"/>
      <c r="EWK68" s="222"/>
      <c r="EWL68" s="222"/>
      <c r="EWM68" s="222"/>
      <c r="EWN68" s="222"/>
      <c r="EWO68" s="222"/>
      <c r="EWP68" s="222"/>
      <c r="EWQ68" s="222"/>
      <c r="EWR68" s="222"/>
      <c r="EWS68" s="222"/>
      <c r="EWT68" s="222"/>
      <c r="EWU68" s="222"/>
      <c r="EWV68" s="222"/>
      <c r="EWW68" s="222"/>
      <c r="EWX68" s="222"/>
      <c r="EWY68" s="222"/>
      <c r="EWZ68" s="222"/>
      <c r="EXA68" s="222"/>
      <c r="EXB68" s="222"/>
      <c r="EXC68" s="222"/>
      <c r="EXD68" s="222"/>
      <c r="EXE68" s="222"/>
      <c r="EXF68" s="222"/>
      <c r="EXG68" s="222"/>
      <c r="EXH68" s="222"/>
      <c r="EXI68" s="222"/>
      <c r="EXJ68" s="222"/>
      <c r="EXK68" s="222"/>
      <c r="EXL68" s="222"/>
      <c r="EXM68" s="222"/>
      <c r="EXN68" s="222"/>
      <c r="EXO68" s="222"/>
      <c r="EXP68" s="222"/>
      <c r="EXQ68" s="222"/>
      <c r="EXR68" s="222"/>
      <c r="EXS68" s="222"/>
      <c r="EXT68" s="222"/>
      <c r="EXU68" s="222"/>
      <c r="EXV68" s="222"/>
      <c r="EXW68" s="222"/>
      <c r="EXX68" s="222"/>
      <c r="EXY68" s="222"/>
      <c r="EXZ68" s="222"/>
      <c r="EYA68" s="222"/>
      <c r="EYB68" s="222"/>
      <c r="EYC68" s="222"/>
      <c r="EYD68" s="222"/>
      <c r="EYE68" s="222"/>
      <c r="EYF68" s="222"/>
      <c r="EYG68" s="222"/>
      <c r="EYH68" s="222"/>
      <c r="EYI68" s="222"/>
      <c r="EYJ68" s="222"/>
      <c r="EYK68" s="222"/>
      <c r="EYL68" s="222"/>
      <c r="EYM68" s="222"/>
      <c r="EYN68" s="222"/>
      <c r="EYO68" s="222"/>
      <c r="EYP68" s="222"/>
      <c r="EYQ68" s="222"/>
      <c r="EYR68" s="222"/>
      <c r="EYS68" s="222"/>
      <c r="EYT68" s="222"/>
      <c r="EYU68" s="222"/>
      <c r="EYV68" s="222"/>
      <c r="EYW68" s="222"/>
      <c r="EYX68" s="222"/>
      <c r="EYY68" s="222"/>
      <c r="EYZ68" s="222"/>
      <c r="EZA68" s="222"/>
      <c r="EZB68" s="222"/>
      <c r="EZC68" s="222"/>
      <c r="EZD68" s="222"/>
      <c r="EZE68" s="222"/>
      <c r="EZF68" s="222"/>
      <c r="EZG68" s="222"/>
      <c r="EZH68" s="222"/>
      <c r="EZI68" s="222"/>
      <c r="EZJ68" s="222"/>
      <c r="EZK68" s="222"/>
      <c r="EZL68" s="222"/>
      <c r="EZM68" s="222"/>
      <c r="EZN68" s="222"/>
      <c r="EZO68" s="222"/>
      <c r="EZP68" s="222"/>
      <c r="EZQ68" s="222"/>
      <c r="EZR68" s="222"/>
      <c r="EZS68" s="222"/>
      <c r="EZT68" s="222"/>
      <c r="EZU68" s="222"/>
      <c r="EZV68" s="222"/>
      <c r="EZW68" s="222"/>
      <c r="EZX68" s="222"/>
      <c r="EZY68" s="222"/>
      <c r="EZZ68" s="222"/>
      <c r="FAA68" s="222"/>
      <c r="FAB68" s="222"/>
      <c r="FAC68" s="222"/>
      <c r="FAD68" s="222"/>
      <c r="FAE68" s="222"/>
      <c r="FAF68" s="222"/>
      <c r="FAG68" s="222"/>
      <c r="FAH68" s="222"/>
      <c r="FAI68" s="222"/>
      <c r="FAJ68" s="222"/>
      <c r="FAK68" s="222"/>
      <c r="FAL68" s="222"/>
      <c r="FAM68" s="222"/>
      <c r="FAN68" s="222"/>
      <c r="FAO68" s="222"/>
      <c r="FAP68" s="222"/>
      <c r="FAQ68" s="222"/>
      <c r="FAR68" s="222"/>
      <c r="FAS68" s="222"/>
      <c r="FAT68" s="222"/>
      <c r="FAU68" s="222"/>
      <c r="FAV68" s="222"/>
      <c r="FAW68" s="222"/>
      <c r="FAX68" s="222"/>
      <c r="FAY68" s="222"/>
      <c r="FAZ68" s="222"/>
      <c r="FBA68" s="222"/>
      <c r="FBB68" s="222"/>
      <c r="FBC68" s="222"/>
      <c r="FBD68" s="222"/>
      <c r="FBE68" s="222"/>
      <c r="FBF68" s="222"/>
      <c r="FBG68" s="222"/>
      <c r="FBH68" s="222"/>
      <c r="FBI68" s="222"/>
      <c r="FBJ68" s="222"/>
      <c r="FBK68" s="222"/>
      <c r="FBL68" s="222"/>
      <c r="FBM68" s="222"/>
      <c r="FBN68" s="222"/>
      <c r="FBO68" s="222"/>
      <c r="FBP68" s="222"/>
      <c r="FBQ68" s="222"/>
      <c r="FBR68" s="222"/>
      <c r="FBS68" s="222"/>
      <c r="FBT68" s="222"/>
      <c r="FBU68" s="222"/>
      <c r="FBV68" s="222"/>
      <c r="FBW68" s="222"/>
      <c r="FBX68" s="222"/>
      <c r="FBY68" s="222"/>
      <c r="FBZ68" s="222"/>
      <c r="FCA68" s="222"/>
      <c r="FCB68" s="222"/>
      <c r="FCC68" s="222"/>
      <c r="FCD68" s="222"/>
      <c r="FCE68" s="222"/>
      <c r="FCF68" s="222"/>
      <c r="FCG68" s="222"/>
      <c r="FCH68" s="222"/>
      <c r="FCI68" s="222"/>
      <c r="FCJ68" s="222"/>
      <c r="FCK68" s="222"/>
      <c r="FCL68" s="222"/>
      <c r="FCM68" s="222"/>
      <c r="FCN68" s="222"/>
      <c r="FCO68" s="222"/>
      <c r="FCP68" s="222"/>
      <c r="FCQ68" s="222"/>
      <c r="FCR68" s="222"/>
      <c r="FCS68" s="222"/>
      <c r="FCT68" s="222"/>
      <c r="FCU68" s="222"/>
      <c r="FCV68" s="222"/>
      <c r="FCW68" s="222"/>
      <c r="FCX68" s="222"/>
      <c r="FCY68" s="222"/>
      <c r="FCZ68" s="222"/>
      <c r="FDA68" s="222"/>
      <c r="FDB68" s="222"/>
      <c r="FDC68" s="222"/>
      <c r="FDD68" s="222"/>
      <c r="FDE68" s="222"/>
      <c r="FDF68" s="222"/>
      <c r="FDG68" s="222"/>
      <c r="FDH68" s="222"/>
      <c r="FDI68" s="222"/>
      <c r="FDJ68" s="222"/>
      <c r="FDK68" s="222"/>
      <c r="FDL68" s="222"/>
      <c r="FDM68" s="222"/>
      <c r="FDN68" s="222"/>
      <c r="FDO68" s="222"/>
      <c r="FDP68" s="222"/>
      <c r="FDQ68" s="222"/>
      <c r="FDR68" s="222"/>
      <c r="FDS68" s="222"/>
      <c r="FDT68" s="222"/>
      <c r="FDU68" s="222"/>
      <c r="FDV68" s="222"/>
      <c r="FDW68" s="222"/>
      <c r="FDX68" s="222"/>
      <c r="FDY68" s="222"/>
      <c r="FDZ68" s="222"/>
      <c r="FEA68" s="222"/>
      <c r="FEB68" s="222"/>
      <c r="FEC68" s="222"/>
      <c r="FED68" s="222"/>
      <c r="FEE68" s="222"/>
      <c r="FEF68" s="222"/>
      <c r="FEG68" s="222"/>
      <c r="FEH68" s="222"/>
      <c r="FEI68" s="222"/>
      <c r="FEJ68" s="222"/>
      <c r="FEK68" s="222"/>
      <c r="FEL68" s="222"/>
      <c r="FEM68" s="222"/>
      <c r="FEN68" s="222"/>
      <c r="FEO68" s="222"/>
      <c r="FEP68" s="222"/>
      <c r="FEQ68" s="222"/>
      <c r="FER68" s="222"/>
      <c r="FES68" s="222"/>
      <c r="FET68" s="222"/>
      <c r="FEU68" s="222"/>
      <c r="FEV68" s="222"/>
      <c r="FEW68" s="222"/>
      <c r="FEX68" s="222"/>
      <c r="FEY68" s="222"/>
      <c r="FEZ68" s="222"/>
      <c r="FFA68" s="222"/>
      <c r="FFB68" s="222"/>
      <c r="FFC68" s="222"/>
      <c r="FFD68" s="222"/>
      <c r="FFE68" s="222"/>
      <c r="FFF68" s="222"/>
      <c r="FFG68" s="222"/>
      <c r="FFH68" s="222"/>
      <c r="FFI68" s="222"/>
      <c r="FFJ68" s="222"/>
      <c r="FFK68" s="222"/>
      <c r="FFL68" s="222"/>
      <c r="FFM68" s="222"/>
      <c r="FFN68" s="222"/>
      <c r="FFO68" s="222"/>
      <c r="FFP68" s="222"/>
      <c r="FFQ68" s="222"/>
      <c r="FFR68" s="222"/>
      <c r="FFS68" s="222"/>
      <c r="FFT68" s="222"/>
      <c r="FFU68" s="222"/>
      <c r="FFV68" s="222"/>
      <c r="FFW68" s="222"/>
      <c r="FFX68" s="222"/>
      <c r="FFY68" s="222"/>
      <c r="FFZ68" s="222"/>
      <c r="FGA68" s="222"/>
      <c r="FGB68" s="222"/>
      <c r="FGC68" s="222"/>
      <c r="FGD68" s="222"/>
      <c r="FGE68" s="222"/>
      <c r="FGF68" s="222"/>
      <c r="FGG68" s="222"/>
      <c r="FGH68" s="222"/>
      <c r="FGI68" s="222"/>
      <c r="FGJ68" s="222"/>
      <c r="FGK68" s="222"/>
      <c r="FGL68" s="222"/>
      <c r="FGM68" s="222"/>
      <c r="FGN68" s="222"/>
      <c r="FGO68" s="222"/>
      <c r="FGP68" s="222"/>
      <c r="FGQ68" s="222"/>
      <c r="FGR68" s="222"/>
      <c r="FGS68" s="222"/>
      <c r="FGT68" s="222"/>
      <c r="FGU68" s="222"/>
      <c r="FGV68" s="222"/>
      <c r="FGW68" s="222"/>
      <c r="FGX68" s="222"/>
      <c r="FGY68" s="222"/>
      <c r="FGZ68" s="222"/>
      <c r="FHA68" s="222"/>
      <c r="FHB68" s="222"/>
      <c r="FHC68" s="222"/>
      <c r="FHD68" s="222"/>
      <c r="FHE68" s="222"/>
      <c r="FHF68" s="222"/>
      <c r="FHG68" s="222"/>
      <c r="FHH68" s="222"/>
      <c r="FHI68" s="222"/>
      <c r="FHJ68" s="222"/>
      <c r="FHK68" s="222"/>
      <c r="FHL68" s="222"/>
      <c r="FHM68" s="222"/>
      <c r="FHN68" s="222"/>
      <c r="FHO68" s="222"/>
      <c r="FHP68" s="222"/>
      <c r="FHQ68" s="222"/>
      <c r="FHR68" s="222"/>
      <c r="FHS68" s="222"/>
      <c r="FHT68" s="222"/>
      <c r="FHU68" s="222"/>
      <c r="FHV68" s="222"/>
      <c r="FHW68" s="222"/>
      <c r="FHX68" s="222"/>
      <c r="FHY68" s="222"/>
      <c r="FHZ68" s="222"/>
      <c r="FIA68" s="222"/>
      <c r="FIB68" s="222"/>
      <c r="FIC68" s="222"/>
      <c r="FID68" s="222"/>
      <c r="FIE68" s="222"/>
      <c r="FIF68" s="222"/>
      <c r="FIG68" s="222"/>
      <c r="FIH68" s="222"/>
      <c r="FII68" s="222"/>
      <c r="FIJ68" s="222"/>
      <c r="FIK68" s="222"/>
      <c r="FIL68" s="222"/>
      <c r="FIM68" s="222"/>
      <c r="FIN68" s="222"/>
      <c r="FIO68" s="222"/>
      <c r="FIP68" s="222"/>
      <c r="FIQ68" s="222"/>
      <c r="FIR68" s="222"/>
      <c r="FIS68" s="222"/>
      <c r="FIT68" s="222"/>
      <c r="FIU68" s="222"/>
      <c r="FIV68" s="222"/>
      <c r="FIW68" s="222"/>
      <c r="FIX68" s="222"/>
      <c r="FIY68" s="222"/>
      <c r="FIZ68" s="222"/>
      <c r="FJA68" s="222"/>
      <c r="FJB68" s="222"/>
      <c r="FJC68" s="222"/>
      <c r="FJD68" s="222"/>
      <c r="FJE68" s="222"/>
      <c r="FJF68" s="222"/>
      <c r="FJG68" s="222"/>
      <c r="FJH68" s="222"/>
      <c r="FJI68" s="222"/>
      <c r="FJJ68" s="222"/>
      <c r="FJK68" s="222"/>
      <c r="FJL68" s="222"/>
      <c r="FJM68" s="222"/>
      <c r="FJN68" s="222"/>
      <c r="FJO68" s="222"/>
      <c r="FJP68" s="222"/>
      <c r="FJQ68" s="222"/>
      <c r="FJR68" s="222"/>
      <c r="FJS68" s="222"/>
      <c r="FJT68" s="222"/>
      <c r="FJU68" s="222"/>
      <c r="FJV68" s="222"/>
      <c r="FJW68" s="222"/>
      <c r="FJX68" s="222"/>
      <c r="FJY68" s="222"/>
      <c r="FJZ68" s="222"/>
      <c r="FKA68" s="222"/>
      <c r="FKB68" s="222"/>
      <c r="FKC68" s="222"/>
      <c r="FKD68" s="222"/>
      <c r="FKE68" s="222"/>
      <c r="FKF68" s="222"/>
      <c r="FKG68" s="222"/>
      <c r="FKH68" s="222"/>
      <c r="FKI68" s="222"/>
      <c r="FKJ68" s="222"/>
      <c r="FKK68" s="222"/>
      <c r="FKL68" s="222"/>
      <c r="FKM68" s="222"/>
      <c r="FKN68" s="222"/>
      <c r="FKO68" s="222"/>
      <c r="FKP68" s="222"/>
      <c r="FKQ68" s="222"/>
      <c r="FKR68" s="222"/>
      <c r="FKS68" s="222"/>
      <c r="FKT68" s="222"/>
      <c r="FKU68" s="222"/>
      <c r="FKV68" s="222"/>
      <c r="FKW68" s="222"/>
      <c r="FKX68" s="222"/>
      <c r="FKY68" s="222"/>
      <c r="FKZ68" s="222"/>
      <c r="FLA68" s="222"/>
      <c r="FLB68" s="222"/>
      <c r="FLC68" s="222"/>
      <c r="FLD68" s="222"/>
      <c r="FLE68" s="222"/>
      <c r="FLF68" s="222"/>
      <c r="FLG68" s="222"/>
      <c r="FLH68" s="222"/>
      <c r="FLI68" s="222"/>
      <c r="FLJ68" s="222"/>
      <c r="FLK68" s="222"/>
      <c r="FLL68" s="222"/>
      <c r="FLM68" s="222"/>
      <c r="FLN68" s="222"/>
      <c r="FLO68" s="222"/>
      <c r="FLP68" s="222"/>
      <c r="FLQ68" s="222"/>
      <c r="FLR68" s="222"/>
      <c r="FLS68" s="222"/>
      <c r="FLT68" s="222"/>
      <c r="FLU68" s="222"/>
      <c r="FLV68" s="222"/>
      <c r="FLW68" s="222"/>
      <c r="FLX68" s="222"/>
      <c r="FLY68" s="222"/>
      <c r="FLZ68" s="222"/>
      <c r="FMA68" s="222"/>
      <c r="FMB68" s="222"/>
      <c r="FMC68" s="222"/>
      <c r="FMD68" s="222"/>
      <c r="FME68" s="222"/>
      <c r="FMF68" s="222"/>
      <c r="FMG68" s="222"/>
      <c r="FMH68" s="222"/>
      <c r="FMI68" s="222"/>
      <c r="FMJ68" s="222"/>
      <c r="FMK68" s="222"/>
      <c r="FML68" s="222"/>
      <c r="FMM68" s="222"/>
      <c r="FMN68" s="222"/>
      <c r="FMO68" s="222"/>
      <c r="FMP68" s="222"/>
      <c r="FMQ68" s="222"/>
      <c r="FMR68" s="222"/>
      <c r="FMS68" s="222"/>
      <c r="FMT68" s="222"/>
      <c r="FMU68" s="222"/>
      <c r="FMV68" s="222"/>
      <c r="FMW68" s="222"/>
      <c r="FMX68" s="222"/>
      <c r="FMY68" s="222"/>
      <c r="FMZ68" s="222"/>
      <c r="FNA68" s="222"/>
      <c r="FNB68" s="222"/>
      <c r="FNC68" s="222"/>
      <c r="FND68" s="222"/>
      <c r="FNE68" s="222"/>
      <c r="FNF68" s="222"/>
      <c r="FNG68" s="222"/>
      <c r="FNH68" s="222"/>
      <c r="FNI68" s="222"/>
      <c r="FNJ68" s="222"/>
      <c r="FNK68" s="222"/>
      <c r="FNL68" s="222"/>
      <c r="FNM68" s="222"/>
      <c r="FNN68" s="222"/>
      <c r="FNO68" s="222"/>
      <c r="FNP68" s="222"/>
      <c r="FNQ68" s="222"/>
      <c r="FNR68" s="222"/>
      <c r="FNS68" s="222"/>
      <c r="FNT68" s="222"/>
      <c r="FNU68" s="222"/>
      <c r="FNV68" s="222"/>
      <c r="FNW68" s="222"/>
      <c r="FNX68" s="222"/>
      <c r="FNY68" s="222"/>
      <c r="FNZ68" s="222"/>
      <c r="FOA68" s="222"/>
      <c r="FOB68" s="222"/>
      <c r="FOC68" s="222"/>
      <c r="FOD68" s="222"/>
      <c r="FOE68" s="222"/>
      <c r="FOF68" s="222"/>
      <c r="FOG68" s="222"/>
      <c r="FOH68" s="222"/>
      <c r="FOI68" s="222"/>
      <c r="FOJ68" s="222"/>
      <c r="FOK68" s="222"/>
      <c r="FOL68" s="222"/>
      <c r="FOM68" s="222"/>
      <c r="FON68" s="222"/>
      <c r="FOO68" s="222"/>
      <c r="FOP68" s="222"/>
      <c r="FOQ68" s="222"/>
      <c r="FOR68" s="222"/>
      <c r="FOS68" s="222"/>
      <c r="FOT68" s="222"/>
      <c r="FOU68" s="222"/>
      <c r="FOV68" s="222"/>
      <c r="FOW68" s="222"/>
      <c r="FOX68" s="222"/>
      <c r="FOY68" s="222"/>
      <c r="FOZ68" s="222"/>
      <c r="FPA68" s="222"/>
      <c r="FPB68" s="222"/>
      <c r="FPC68" s="222"/>
      <c r="FPD68" s="222"/>
      <c r="FPE68" s="222"/>
      <c r="FPF68" s="222"/>
      <c r="FPG68" s="222"/>
      <c r="FPH68" s="222"/>
      <c r="FPI68" s="222"/>
      <c r="FPJ68" s="222"/>
      <c r="FPK68" s="222"/>
      <c r="FPL68" s="222"/>
      <c r="FPM68" s="222"/>
      <c r="FPN68" s="222"/>
      <c r="FPO68" s="222"/>
      <c r="FPP68" s="222"/>
      <c r="FPQ68" s="222"/>
      <c r="FPR68" s="222"/>
      <c r="FPS68" s="222"/>
      <c r="FPT68" s="222"/>
      <c r="FPU68" s="222"/>
      <c r="FPV68" s="222"/>
      <c r="FPW68" s="222"/>
      <c r="FPX68" s="222"/>
      <c r="FPY68" s="222"/>
      <c r="FPZ68" s="222"/>
      <c r="FQA68" s="222"/>
      <c r="FQB68" s="222"/>
      <c r="FQC68" s="222"/>
      <c r="FQD68" s="222"/>
      <c r="FQE68" s="222"/>
      <c r="FQF68" s="222"/>
      <c r="FQG68" s="222"/>
      <c r="FQH68" s="222"/>
      <c r="FQI68" s="222"/>
      <c r="FQJ68" s="222"/>
      <c r="FQK68" s="222"/>
      <c r="FQL68" s="222"/>
      <c r="FQM68" s="222"/>
      <c r="FQN68" s="222"/>
      <c r="FQO68" s="222"/>
      <c r="FQP68" s="222"/>
      <c r="FQQ68" s="222"/>
      <c r="FQR68" s="222"/>
      <c r="FQS68" s="222"/>
      <c r="FQT68" s="222"/>
      <c r="FQU68" s="222"/>
      <c r="FQV68" s="222"/>
      <c r="FQW68" s="222"/>
      <c r="FQX68" s="222"/>
      <c r="FQY68" s="222"/>
      <c r="FQZ68" s="222"/>
      <c r="FRA68" s="222"/>
      <c r="FRB68" s="222"/>
      <c r="FRC68" s="222"/>
      <c r="FRD68" s="222"/>
      <c r="FRE68" s="222"/>
      <c r="FRF68" s="222"/>
      <c r="FRG68" s="222"/>
      <c r="FRH68" s="222"/>
      <c r="FRI68" s="222"/>
      <c r="FRJ68" s="222"/>
      <c r="FRK68" s="222"/>
      <c r="FRL68" s="222"/>
      <c r="FRM68" s="222"/>
      <c r="FRN68" s="222"/>
      <c r="FRO68" s="222"/>
      <c r="FRP68" s="222"/>
      <c r="FRQ68" s="222"/>
      <c r="FRR68" s="222"/>
      <c r="FRS68" s="222"/>
      <c r="FRT68" s="222"/>
      <c r="FRU68" s="222"/>
      <c r="FRV68" s="222"/>
      <c r="FRW68" s="222"/>
      <c r="FRX68" s="222"/>
      <c r="FRY68" s="222"/>
      <c r="FRZ68" s="222"/>
      <c r="FSA68" s="222"/>
      <c r="FSB68" s="222"/>
      <c r="FSC68" s="222"/>
      <c r="FSD68" s="222"/>
      <c r="FSE68" s="222"/>
      <c r="FSF68" s="222"/>
      <c r="FSG68" s="222"/>
      <c r="FSH68" s="222"/>
      <c r="FSI68" s="222"/>
      <c r="FSJ68" s="222"/>
      <c r="FSK68" s="222"/>
      <c r="FSL68" s="222"/>
      <c r="FSM68" s="222"/>
      <c r="FSN68" s="222"/>
      <c r="FSO68" s="222"/>
      <c r="FSP68" s="222"/>
      <c r="FSQ68" s="222"/>
      <c r="FSR68" s="222"/>
      <c r="FSS68" s="222"/>
      <c r="FST68" s="222"/>
      <c r="FSU68" s="222"/>
      <c r="FSV68" s="222"/>
      <c r="FSW68" s="222"/>
      <c r="FSX68" s="222"/>
      <c r="FSY68" s="222"/>
      <c r="FSZ68" s="222"/>
      <c r="FTA68" s="222"/>
      <c r="FTB68" s="222"/>
      <c r="FTC68" s="222"/>
      <c r="FTD68" s="222"/>
      <c r="FTE68" s="222"/>
      <c r="FTF68" s="222"/>
      <c r="FTG68" s="222"/>
      <c r="FTH68" s="222"/>
      <c r="FTI68" s="222"/>
      <c r="FTJ68" s="222"/>
      <c r="FTK68" s="222"/>
      <c r="FTL68" s="222"/>
      <c r="FTM68" s="222"/>
      <c r="FTN68" s="222"/>
      <c r="FTO68" s="222"/>
      <c r="FTP68" s="222"/>
      <c r="FTQ68" s="222"/>
      <c r="FTR68" s="222"/>
      <c r="FTS68" s="222"/>
      <c r="FTT68" s="222"/>
      <c r="FTU68" s="222"/>
      <c r="FTV68" s="222"/>
      <c r="FTW68" s="222"/>
      <c r="FTX68" s="222"/>
      <c r="FTY68" s="222"/>
      <c r="FTZ68" s="222"/>
      <c r="FUA68" s="222"/>
      <c r="FUB68" s="222"/>
      <c r="FUC68" s="222"/>
      <c r="FUD68" s="222"/>
      <c r="FUE68" s="222"/>
      <c r="FUF68" s="222"/>
      <c r="FUG68" s="222"/>
      <c r="FUH68" s="222"/>
      <c r="FUI68" s="222"/>
      <c r="FUJ68" s="222"/>
      <c r="FUK68" s="222"/>
      <c r="FUL68" s="222"/>
      <c r="FUM68" s="222"/>
      <c r="FUN68" s="222"/>
      <c r="FUO68" s="222"/>
      <c r="FUP68" s="222"/>
      <c r="FUQ68" s="222"/>
      <c r="FUR68" s="222"/>
      <c r="FUS68" s="222"/>
      <c r="FUT68" s="222"/>
      <c r="FUU68" s="222"/>
      <c r="FUV68" s="222"/>
      <c r="FUW68" s="222"/>
      <c r="FUX68" s="222"/>
      <c r="FUY68" s="222"/>
      <c r="FUZ68" s="222"/>
      <c r="FVA68" s="222"/>
      <c r="FVB68" s="222"/>
      <c r="FVC68" s="222"/>
      <c r="FVD68" s="222"/>
      <c r="FVE68" s="222"/>
      <c r="FVF68" s="222"/>
      <c r="FVG68" s="222"/>
      <c r="FVH68" s="222"/>
      <c r="FVI68" s="222"/>
      <c r="FVJ68" s="222"/>
      <c r="FVK68" s="222"/>
      <c r="FVL68" s="222"/>
      <c r="FVM68" s="222"/>
      <c r="FVN68" s="222"/>
      <c r="FVO68" s="222"/>
      <c r="FVP68" s="222"/>
      <c r="FVQ68" s="222"/>
      <c r="FVR68" s="222"/>
      <c r="FVS68" s="222"/>
      <c r="FVT68" s="222"/>
      <c r="FVU68" s="222"/>
      <c r="FVV68" s="222"/>
      <c r="FVW68" s="222"/>
      <c r="FVX68" s="222"/>
      <c r="FVY68" s="222"/>
      <c r="FVZ68" s="222"/>
      <c r="FWA68" s="222"/>
      <c r="FWB68" s="222"/>
      <c r="FWC68" s="222"/>
      <c r="FWD68" s="222"/>
      <c r="FWE68" s="222"/>
      <c r="FWF68" s="222"/>
      <c r="FWG68" s="222"/>
      <c r="FWH68" s="222"/>
      <c r="FWI68" s="222"/>
      <c r="FWJ68" s="222"/>
      <c r="FWK68" s="222"/>
      <c r="FWL68" s="222"/>
      <c r="FWM68" s="222"/>
      <c r="FWN68" s="222"/>
      <c r="FWO68" s="222"/>
      <c r="FWP68" s="222"/>
      <c r="FWQ68" s="222"/>
      <c r="FWR68" s="222"/>
      <c r="FWS68" s="222"/>
      <c r="FWT68" s="222"/>
      <c r="FWU68" s="222"/>
      <c r="FWV68" s="222"/>
      <c r="FWW68" s="222"/>
      <c r="FWX68" s="222"/>
      <c r="FWY68" s="222"/>
      <c r="FWZ68" s="222"/>
      <c r="FXA68" s="222"/>
      <c r="FXB68" s="222"/>
      <c r="FXC68" s="222"/>
      <c r="FXD68" s="222"/>
      <c r="FXE68" s="222"/>
      <c r="FXF68" s="222"/>
      <c r="FXG68" s="222"/>
      <c r="FXH68" s="222"/>
      <c r="FXI68" s="222"/>
      <c r="FXJ68" s="222"/>
      <c r="FXK68" s="222"/>
      <c r="FXL68" s="222"/>
      <c r="FXM68" s="222"/>
      <c r="FXN68" s="222"/>
      <c r="FXO68" s="222"/>
      <c r="FXP68" s="222"/>
      <c r="FXQ68" s="222"/>
      <c r="FXR68" s="222"/>
      <c r="FXS68" s="222"/>
      <c r="FXT68" s="222"/>
      <c r="FXU68" s="222"/>
      <c r="FXV68" s="222"/>
      <c r="FXW68" s="222"/>
      <c r="FXX68" s="222"/>
      <c r="FXY68" s="222"/>
      <c r="FXZ68" s="222"/>
      <c r="FYA68" s="222"/>
      <c r="FYB68" s="222"/>
      <c r="FYC68" s="222"/>
      <c r="FYD68" s="222"/>
      <c r="FYE68" s="222"/>
      <c r="FYF68" s="222"/>
      <c r="FYG68" s="222"/>
      <c r="FYH68" s="222"/>
      <c r="FYI68" s="222"/>
      <c r="FYJ68" s="222"/>
      <c r="FYK68" s="222"/>
      <c r="FYL68" s="222"/>
      <c r="FYM68" s="222"/>
      <c r="FYN68" s="222"/>
      <c r="FYO68" s="222"/>
      <c r="FYP68" s="222"/>
      <c r="FYQ68" s="222"/>
      <c r="FYR68" s="222"/>
      <c r="FYS68" s="222"/>
      <c r="FYT68" s="222"/>
      <c r="FYU68" s="222"/>
      <c r="FYV68" s="222"/>
      <c r="FYW68" s="222"/>
      <c r="FYX68" s="222"/>
      <c r="FYY68" s="222"/>
      <c r="FYZ68" s="222"/>
      <c r="FZA68" s="222"/>
      <c r="FZB68" s="222"/>
      <c r="FZC68" s="222"/>
      <c r="FZD68" s="222"/>
      <c r="FZE68" s="222"/>
      <c r="FZF68" s="222"/>
      <c r="FZG68" s="222"/>
      <c r="FZH68" s="222"/>
      <c r="FZI68" s="222"/>
      <c r="FZJ68" s="222"/>
      <c r="FZK68" s="222"/>
      <c r="FZL68" s="222"/>
      <c r="FZM68" s="222"/>
      <c r="FZN68" s="222"/>
      <c r="FZO68" s="222"/>
      <c r="FZP68" s="222"/>
      <c r="FZQ68" s="222"/>
      <c r="FZR68" s="222"/>
      <c r="FZS68" s="222"/>
      <c r="FZT68" s="222"/>
      <c r="FZU68" s="222"/>
      <c r="FZV68" s="222"/>
      <c r="FZW68" s="222"/>
      <c r="FZX68" s="222"/>
      <c r="FZY68" s="222"/>
      <c r="FZZ68" s="222"/>
      <c r="GAA68" s="222"/>
      <c r="GAB68" s="222"/>
      <c r="GAC68" s="222"/>
      <c r="GAD68" s="222"/>
      <c r="GAE68" s="222"/>
      <c r="GAF68" s="222"/>
      <c r="GAG68" s="222"/>
      <c r="GAH68" s="222"/>
      <c r="GAI68" s="222"/>
      <c r="GAJ68" s="222"/>
      <c r="GAK68" s="222"/>
      <c r="GAL68" s="222"/>
      <c r="GAM68" s="222"/>
      <c r="GAN68" s="222"/>
      <c r="GAO68" s="222"/>
      <c r="GAP68" s="222"/>
      <c r="GAQ68" s="222"/>
      <c r="GAR68" s="222"/>
      <c r="GAS68" s="222"/>
      <c r="GAT68" s="222"/>
      <c r="GAU68" s="222"/>
      <c r="GAV68" s="222"/>
      <c r="GAW68" s="222"/>
      <c r="GAX68" s="222"/>
      <c r="GAY68" s="222"/>
      <c r="GAZ68" s="222"/>
      <c r="GBA68" s="222"/>
      <c r="GBB68" s="222"/>
      <c r="GBC68" s="222"/>
      <c r="GBD68" s="222"/>
      <c r="GBE68" s="222"/>
      <c r="GBF68" s="222"/>
      <c r="GBG68" s="222"/>
      <c r="GBH68" s="222"/>
      <c r="GBI68" s="222"/>
      <c r="GBJ68" s="222"/>
      <c r="GBK68" s="222"/>
      <c r="GBL68" s="222"/>
      <c r="GBM68" s="222"/>
      <c r="GBN68" s="222"/>
      <c r="GBO68" s="222"/>
      <c r="GBP68" s="222"/>
      <c r="GBQ68" s="222"/>
      <c r="GBR68" s="222"/>
      <c r="GBS68" s="222"/>
      <c r="GBT68" s="222"/>
      <c r="GBU68" s="222"/>
      <c r="GBV68" s="222"/>
      <c r="GBW68" s="222"/>
      <c r="GBX68" s="222"/>
      <c r="GBY68" s="222"/>
      <c r="GBZ68" s="222"/>
      <c r="GCA68" s="222"/>
      <c r="GCB68" s="222"/>
      <c r="GCC68" s="222"/>
      <c r="GCD68" s="222"/>
      <c r="GCE68" s="222"/>
      <c r="GCF68" s="222"/>
      <c r="GCG68" s="222"/>
      <c r="GCH68" s="222"/>
      <c r="GCI68" s="222"/>
      <c r="GCJ68" s="222"/>
      <c r="GCK68" s="222"/>
      <c r="GCL68" s="222"/>
      <c r="GCM68" s="222"/>
      <c r="GCN68" s="222"/>
      <c r="GCO68" s="222"/>
      <c r="GCP68" s="222"/>
      <c r="GCQ68" s="222"/>
      <c r="GCR68" s="222"/>
      <c r="GCS68" s="222"/>
      <c r="GCT68" s="222"/>
      <c r="GCU68" s="222"/>
      <c r="GCV68" s="222"/>
      <c r="GCW68" s="222"/>
      <c r="GCX68" s="222"/>
      <c r="GCY68" s="222"/>
      <c r="GCZ68" s="222"/>
      <c r="GDA68" s="222"/>
      <c r="GDB68" s="222"/>
      <c r="GDC68" s="222"/>
      <c r="GDD68" s="222"/>
      <c r="GDE68" s="222"/>
      <c r="GDF68" s="222"/>
      <c r="GDG68" s="222"/>
      <c r="GDH68" s="222"/>
      <c r="GDI68" s="222"/>
      <c r="GDJ68" s="222"/>
      <c r="GDK68" s="222"/>
      <c r="GDL68" s="222"/>
      <c r="GDM68" s="222"/>
      <c r="GDN68" s="222"/>
      <c r="GDO68" s="222"/>
      <c r="GDP68" s="222"/>
      <c r="GDQ68" s="222"/>
      <c r="GDR68" s="222"/>
      <c r="GDS68" s="222"/>
      <c r="GDT68" s="222"/>
      <c r="GDU68" s="222"/>
      <c r="GDV68" s="222"/>
      <c r="GDW68" s="222"/>
      <c r="GDX68" s="222"/>
      <c r="GDY68" s="222"/>
      <c r="GDZ68" s="222"/>
      <c r="GEA68" s="222"/>
      <c r="GEB68" s="222"/>
      <c r="GEC68" s="222"/>
      <c r="GED68" s="222"/>
      <c r="GEE68" s="222"/>
      <c r="GEF68" s="222"/>
      <c r="GEG68" s="222"/>
      <c r="GEH68" s="222"/>
      <c r="GEI68" s="222"/>
      <c r="GEJ68" s="222"/>
      <c r="GEK68" s="222"/>
      <c r="GEL68" s="222"/>
      <c r="GEM68" s="222"/>
      <c r="GEN68" s="222"/>
      <c r="GEO68" s="222"/>
      <c r="GEP68" s="222"/>
      <c r="GEQ68" s="222"/>
      <c r="GER68" s="222"/>
      <c r="GES68" s="222"/>
      <c r="GET68" s="222"/>
      <c r="GEU68" s="222"/>
      <c r="GEV68" s="222"/>
      <c r="GEW68" s="222"/>
      <c r="GEX68" s="222"/>
      <c r="GEY68" s="222"/>
      <c r="GEZ68" s="222"/>
      <c r="GFA68" s="222"/>
      <c r="GFB68" s="222"/>
      <c r="GFC68" s="222"/>
      <c r="GFD68" s="222"/>
      <c r="GFE68" s="222"/>
      <c r="GFF68" s="222"/>
      <c r="GFG68" s="222"/>
      <c r="GFH68" s="222"/>
      <c r="GFI68" s="222"/>
      <c r="GFJ68" s="222"/>
      <c r="GFK68" s="222"/>
      <c r="GFL68" s="222"/>
      <c r="GFM68" s="222"/>
      <c r="GFN68" s="222"/>
      <c r="GFO68" s="222"/>
      <c r="GFP68" s="222"/>
      <c r="GFQ68" s="222"/>
      <c r="GFR68" s="222"/>
      <c r="GFS68" s="222"/>
      <c r="GFT68" s="222"/>
      <c r="GFU68" s="222"/>
      <c r="GFV68" s="222"/>
      <c r="GFW68" s="222"/>
      <c r="GFX68" s="222"/>
      <c r="GFY68" s="222"/>
      <c r="GFZ68" s="222"/>
      <c r="GGA68" s="222"/>
      <c r="GGB68" s="222"/>
      <c r="GGC68" s="222"/>
      <c r="GGD68" s="222"/>
      <c r="GGE68" s="222"/>
      <c r="GGF68" s="222"/>
      <c r="GGG68" s="222"/>
      <c r="GGH68" s="222"/>
      <c r="GGI68" s="222"/>
      <c r="GGJ68" s="222"/>
      <c r="GGK68" s="222"/>
      <c r="GGL68" s="222"/>
      <c r="GGM68" s="222"/>
      <c r="GGN68" s="222"/>
      <c r="GGO68" s="222"/>
      <c r="GGP68" s="222"/>
      <c r="GGQ68" s="222"/>
      <c r="GGR68" s="222"/>
      <c r="GGS68" s="222"/>
      <c r="GGT68" s="222"/>
      <c r="GGU68" s="222"/>
      <c r="GGV68" s="222"/>
      <c r="GGW68" s="222"/>
      <c r="GGX68" s="222"/>
      <c r="GGY68" s="222"/>
      <c r="GGZ68" s="222"/>
      <c r="GHA68" s="222"/>
      <c r="GHB68" s="222"/>
      <c r="GHC68" s="222"/>
      <c r="GHD68" s="222"/>
      <c r="GHE68" s="222"/>
      <c r="GHF68" s="222"/>
      <c r="GHG68" s="222"/>
      <c r="GHH68" s="222"/>
      <c r="GHI68" s="222"/>
      <c r="GHJ68" s="222"/>
      <c r="GHK68" s="222"/>
      <c r="GHL68" s="222"/>
      <c r="GHM68" s="222"/>
      <c r="GHN68" s="222"/>
      <c r="GHO68" s="222"/>
      <c r="GHP68" s="222"/>
      <c r="GHQ68" s="222"/>
      <c r="GHR68" s="222"/>
      <c r="GHS68" s="222"/>
      <c r="GHT68" s="222"/>
      <c r="GHU68" s="222"/>
      <c r="GHV68" s="222"/>
      <c r="GHW68" s="222"/>
      <c r="GHX68" s="222"/>
      <c r="GHY68" s="222"/>
      <c r="GHZ68" s="222"/>
      <c r="GIA68" s="222"/>
      <c r="GIB68" s="222"/>
      <c r="GIC68" s="222"/>
      <c r="GID68" s="222"/>
      <c r="GIE68" s="222"/>
      <c r="GIF68" s="222"/>
      <c r="GIG68" s="222"/>
      <c r="GIH68" s="222"/>
      <c r="GII68" s="222"/>
      <c r="GIJ68" s="222"/>
      <c r="GIK68" s="222"/>
      <c r="GIL68" s="222"/>
      <c r="GIM68" s="222"/>
      <c r="GIN68" s="222"/>
      <c r="GIO68" s="222"/>
      <c r="GIP68" s="222"/>
      <c r="GIQ68" s="222"/>
      <c r="GIR68" s="222"/>
      <c r="GIS68" s="222"/>
      <c r="GIT68" s="222"/>
      <c r="GIU68" s="222"/>
      <c r="GIV68" s="222"/>
      <c r="GIW68" s="222"/>
      <c r="GIX68" s="222"/>
      <c r="GIY68" s="222"/>
      <c r="GIZ68" s="222"/>
      <c r="GJA68" s="222"/>
      <c r="GJB68" s="222"/>
      <c r="GJC68" s="222"/>
      <c r="GJD68" s="222"/>
      <c r="GJE68" s="222"/>
      <c r="GJF68" s="222"/>
      <c r="GJG68" s="222"/>
      <c r="GJH68" s="222"/>
      <c r="GJI68" s="222"/>
      <c r="GJJ68" s="222"/>
      <c r="GJK68" s="222"/>
      <c r="GJL68" s="222"/>
      <c r="GJM68" s="222"/>
      <c r="GJN68" s="222"/>
      <c r="GJO68" s="222"/>
      <c r="GJP68" s="222"/>
      <c r="GJQ68" s="222"/>
      <c r="GJR68" s="222"/>
      <c r="GJS68" s="222"/>
      <c r="GJT68" s="222"/>
      <c r="GJU68" s="222"/>
      <c r="GJV68" s="222"/>
      <c r="GJW68" s="222"/>
      <c r="GJX68" s="222"/>
      <c r="GJY68" s="222"/>
      <c r="GJZ68" s="222"/>
      <c r="GKA68" s="222"/>
      <c r="GKB68" s="222"/>
      <c r="GKC68" s="222"/>
      <c r="GKD68" s="222"/>
      <c r="GKE68" s="222"/>
      <c r="GKF68" s="222"/>
      <c r="GKG68" s="222"/>
      <c r="GKH68" s="222"/>
      <c r="GKI68" s="222"/>
      <c r="GKJ68" s="222"/>
      <c r="GKK68" s="222"/>
      <c r="GKL68" s="222"/>
      <c r="GKM68" s="222"/>
      <c r="GKN68" s="222"/>
      <c r="GKO68" s="222"/>
      <c r="GKP68" s="222"/>
      <c r="GKQ68" s="222"/>
      <c r="GKR68" s="222"/>
      <c r="GKS68" s="222"/>
      <c r="GKT68" s="222"/>
      <c r="GKU68" s="222"/>
      <c r="GKV68" s="222"/>
      <c r="GKW68" s="222"/>
      <c r="GKX68" s="222"/>
      <c r="GKY68" s="222"/>
      <c r="GKZ68" s="222"/>
      <c r="GLA68" s="222"/>
      <c r="GLB68" s="222"/>
      <c r="GLC68" s="222"/>
      <c r="GLD68" s="222"/>
      <c r="GLE68" s="222"/>
      <c r="GLF68" s="222"/>
      <c r="GLG68" s="222"/>
      <c r="GLH68" s="222"/>
      <c r="GLI68" s="222"/>
      <c r="GLJ68" s="222"/>
      <c r="GLK68" s="222"/>
      <c r="GLL68" s="222"/>
      <c r="GLM68" s="222"/>
      <c r="GLN68" s="222"/>
      <c r="GLO68" s="222"/>
      <c r="GLP68" s="222"/>
      <c r="GLQ68" s="222"/>
      <c r="GLR68" s="222"/>
      <c r="GLS68" s="222"/>
      <c r="GLT68" s="222"/>
      <c r="GLU68" s="222"/>
      <c r="GLV68" s="222"/>
      <c r="GLW68" s="222"/>
      <c r="GLX68" s="222"/>
      <c r="GLY68" s="222"/>
      <c r="GLZ68" s="222"/>
      <c r="GMA68" s="222"/>
      <c r="GMB68" s="222"/>
      <c r="GMC68" s="222"/>
      <c r="GMD68" s="222"/>
      <c r="GME68" s="222"/>
      <c r="GMF68" s="222"/>
      <c r="GMG68" s="222"/>
      <c r="GMH68" s="222"/>
      <c r="GMI68" s="222"/>
      <c r="GMJ68" s="222"/>
      <c r="GMK68" s="222"/>
      <c r="GML68" s="222"/>
      <c r="GMM68" s="222"/>
      <c r="GMN68" s="222"/>
      <c r="GMO68" s="222"/>
      <c r="GMP68" s="222"/>
      <c r="GMQ68" s="222"/>
      <c r="GMR68" s="222"/>
      <c r="GMS68" s="222"/>
      <c r="GMT68" s="222"/>
      <c r="GMU68" s="222"/>
      <c r="GMV68" s="222"/>
      <c r="GMW68" s="222"/>
      <c r="GMX68" s="222"/>
      <c r="GMY68" s="222"/>
      <c r="GMZ68" s="222"/>
      <c r="GNA68" s="222"/>
      <c r="GNB68" s="222"/>
      <c r="GNC68" s="222"/>
      <c r="GND68" s="222"/>
      <c r="GNE68" s="222"/>
      <c r="GNF68" s="222"/>
      <c r="GNG68" s="222"/>
      <c r="GNH68" s="222"/>
      <c r="GNI68" s="222"/>
      <c r="GNJ68" s="222"/>
      <c r="GNK68" s="222"/>
      <c r="GNL68" s="222"/>
      <c r="GNM68" s="222"/>
      <c r="GNN68" s="222"/>
      <c r="GNO68" s="222"/>
      <c r="GNP68" s="222"/>
      <c r="GNQ68" s="222"/>
      <c r="GNR68" s="222"/>
      <c r="GNS68" s="222"/>
      <c r="GNT68" s="222"/>
      <c r="GNU68" s="222"/>
      <c r="GNV68" s="222"/>
      <c r="GNW68" s="222"/>
      <c r="GNX68" s="222"/>
      <c r="GNY68" s="222"/>
      <c r="GNZ68" s="222"/>
      <c r="GOA68" s="222"/>
      <c r="GOB68" s="222"/>
      <c r="GOC68" s="222"/>
      <c r="GOD68" s="222"/>
      <c r="GOE68" s="222"/>
      <c r="GOF68" s="222"/>
      <c r="GOG68" s="222"/>
      <c r="GOH68" s="222"/>
      <c r="GOI68" s="222"/>
      <c r="GOJ68" s="222"/>
      <c r="GOK68" s="222"/>
      <c r="GOL68" s="222"/>
      <c r="GOM68" s="222"/>
      <c r="GON68" s="222"/>
      <c r="GOO68" s="222"/>
      <c r="GOP68" s="222"/>
      <c r="GOQ68" s="222"/>
      <c r="GOR68" s="222"/>
      <c r="GOS68" s="222"/>
      <c r="GOT68" s="222"/>
      <c r="GOU68" s="222"/>
      <c r="GOV68" s="222"/>
      <c r="GOW68" s="222"/>
      <c r="GOX68" s="222"/>
      <c r="GOY68" s="222"/>
      <c r="GOZ68" s="222"/>
      <c r="GPA68" s="222"/>
      <c r="GPB68" s="222"/>
      <c r="GPC68" s="222"/>
      <c r="GPD68" s="222"/>
      <c r="GPE68" s="222"/>
      <c r="GPF68" s="222"/>
      <c r="GPG68" s="222"/>
      <c r="GPH68" s="222"/>
      <c r="GPI68" s="222"/>
      <c r="GPJ68" s="222"/>
      <c r="GPK68" s="222"/>
      <c r="GPL68" s="222"/>
      <c r="GPM68" s="222"/>
      <c r="GPN68" s="222"/>
      <c r="GPO68" s="222"/>
      <c r="GPP68" s="222"/>
      <c r="GPQ68" s="222"/>
      <c r="GPR68" s="222"/>
      <c r="GPS68" s="222"/>
      <c r="GPT68" s="222"/>
      <c r="GPU68" s="222"/>
      <c r="GPV68" s="222"/>
      <c r="GPW68" s="222"/>
      <c r="GPX68" s="222"/>
      <c r="GPY68" s="222"/>
      <c r="GPZ68" s="222"/>
      <c r="GQA68" s="222"/>
      <c r="GQB68" s="222"/>
      <c r="GQC68" s="222"/>
      <c r="GQD68" s="222"/>
      <c r="GQE68" s="222"/>
      <c r="GQF68" s="222"/>
      <c r="GQG68" s="222"/>
      <c r="GQH68" s="222"/>
      <c r="GQI68" s="222"/>
      <c r="GQJ68" s="222"/>
      <c r="GQK68" s="222"/>
      <c r="GQL68" s="222"/>
      <c r="GQM68" s="222"/>
      <c r="GQN68" s="222"/>
      <c r="GQO68" s="222"/>
      <c r="GQP68" s="222"/>
      <c r="GQQ68" s="222"/>
      <c r="GQR68" s="222"/>
      <c r="GQS68" s="222"/>
      <c r="GQT68" s="222"/>
      <c r="GQU68" s="222"/>
      <c r="GQV68" s="222"/>
      <c r="GQW68" s="222"/>
      <c r="GQX68" s="222"/>
      <c r="GQY68" s="222"/>
      <c r="GQZ68" s="222"/>
      <c r="GRA68" s="222"/>
      <c r="GRB68" s="222"/>
      <c r="GRC68" s="222"/>
      <c r="GRD68" s="222"/>
      <c r="GRE68" s="222"/>
      <c r="GRF68" s="222"/>
      <c r="GRG68" s="222"/>
      <c r="GRH68" s="222"/>
      <c r="GRI68" s="222"/>
      <c r="GRJ68" s="222"/>
      <c r="GRK68" s="222"/>
      <c r="GRL68" s="222"/>
      <c r="GRM68" s="222"/>
      <c r="GRN68" s="222"/>
      <c r="GRO68" s="222"/>
      <c r="GRP68" s="222"/>
      <c r="GRQ68" s="222"/>
      <c r="GRR68" s="222"/>
      <c r="GRS68" s="222"/>
      <c r="GRT68" s="222"/>
      <c r="GRU68" s="222"/>
      <c r="GRV68" s="222"/>
      <c r="GRW68" s="222"/>
      <c r="GRX68" s="222"/>
      <c r="GRY68" s="222"/>
      <c r="GRZ68" s="222"/>
      <c r="GSA68" s="222"/>
      <c r="GSB68" s="222"/>
      <c r="GSC68" s="222"/>
      <c r="GSD68" s="222"/>
      <c r="GSE68" s="222"/>
      <c r="GSF68" s="222"/>
      <c r="GSG68" s="222"/>
      <c r="GSH68" s="222"/>
      <c r="GSI68" s="222"/>
      <c r="GSJ68" s="222"/>
      <c r="GSK68" s="222"/>
      <c r="GSL68" s="222"/>
      <c r="GSM68" s="222"/>
      <c r="GSN68" s="222"/>
      <c r="GSO68" s="222"/>
      <c r="GSP68" s="222"/>
      <c r="GSQ68" s="222"/>
      <c r="GSR68" s="222"/>
      <c r="GSS68" s="222"/>
      <c r="GST68" s="222"/>
      <c r="GSU68" s="222"/>
      <c r="GSV68" s="222"/>
      <c r="GSW68" s="222"/>
      <c r="GSX68" s="222"/>
      <c r="GSY68" s="222"/>
      <c r="GSZ68" s="222"/>
      <c r="GTA68" s="222"/>
      <c r="GTB68" s="222"/>
      <c r="GTC68" s="222"/>
      <c r="GTD68" s="222"/>
      <c r="GTE68" s="222"/>
      <c r="GTF68" s="222"/>
      <c r="GTG68" s="222"/>
      <c r="GTH68" s="222"/>
      <c r="GTI68" s="222"/>
      <c r="GTJ68" s="222"/>
      <c r="GTK68" s="222"/>
      <c r="GTL68" s="222"/>
      <c r="GTM68" s="222"/>
      <c r="GTN68" s="222"/>
      <c r="GTO68" s="222"/>
      <c r="GTP68" s="222"/>
      <c r="GTQ68" s="222"/>
      <c r="GTR68" s="222"/>
      <c r="GTS68" s="222"/>
      <c r="GTT68" s="222"/>
      <c r="GTU68" s="222"/>
      <c r="GTV68" s="222"/>
      <c r="GTW68" s="222"/>
      <c r="GTX68" s="222"/>
      <c r="GTY68" s="222"/>
      <c r="GTZ68" s="222"/>
      <c r="GUA68" s="222"/>
      <c r="GUB68" s="222"/>
      <c r="GUC68" s="222"/>
      <c r="GUD68" s="222"/>
      <c r="GUE68" s="222"/>
      <c r="GUF68" s="222"/>
      <c r="GUG68" s="222"/>
      <c r="GUH68" s="222"/>
      <c r="GUI68" s="222"/>
      <c r="GUJ68" s="222"/>
      <c r="GUK68" s="222"/>
      <c r="GUL68" s="222"/>
      <c r="GUM68" s="222"/>
      <c r="GUN68" s="222"/>
      <c r="GUO68" s="222"/>
      <c r="GUP68" s="222"/>
      <c r="GUQ68" s="222"/>
      <c r="GUR68" s="222"/>
      <c r="GUS68" s="222"/>
      <c r="GUT68" s="222"/>
      <c r="GUU68" s="222"/>
      <c r="GUV68" s="222"/>
      <c r="GUW68" s="222"/>
      <c r="GUX68" s="222"/>
      <c r="GUY68" s="222"/>
      <c r="GUZ68" s="222"/>
      <c r="GVA68" s="222"/>
      <c r="GVB68" s="222"/>
      <c r="GVC68" s="222"/>
      <c r="GVD68" s="222"/>
      <c r="GVE68" s="222"/>
      <c r="GVF68" s="222"/>
      <c r="GVG68" s="222"/>
      <c r="GVH68" s="222"/>
      <c r="GVI68" s="222"/>
      <c r="GVJ68" s="222"/>
      <c r="GVK68" s="222"/>
      <c r="GVL68" s="222"/>
      <c r="GVM68" s="222"/>
      <c r="GVN68" s="222"/>
      <c r="GVO68" s="222"/>
      <c r="GVP68" s="222"/>
      <c r="GVQ68" s="222"/>
      <c r="GVR68" s="222"/>
      <c r="GVS68" s="222"/>
      <c r="GVT68" s="222"/>
      <c r="GVU68" s="222"/>
      <c r="GVV68" s="222"/>
      <c r="GVW68" s="222"/>
      <c r="GVX68" s="222"/>
      <c r="GVY68" s="222"/>
      <c r="GVZ68" s="222"/>
      <c r="GWA68" s="222"/>
      <c r="GWB68" s="222"/>
      <c r="GWC68" s="222"/>
      <c r="GWD68" s="222"/>
      <c r="GWE68" s="222"/>
      <c r="GWF68" s="222"/>
      <c r="GWG68" s="222"/>
      <c r="GWH68" s="222"/>
      <c r="GWI68" s="222"/>
      <c r="GWJ68" s="222"/>
      <c r="GWK68" s="222"/>
      <c r="GWL68" s="222"/>
      <c r="GWM68" s="222"/>
      <c r="GWN68" s="222"/>
      <c r="GWO68" s="222"/>
      <c r="GWP68" s="222"/>
      <c r="GWQ68" s="222"/>
      <c r="GWR68" s="222"/>
      <c r="GWS68" s="222"/>
      <c r="GWT68" s="222"/>
      <c r="GWU68" s="222"/>
      <c r="GWV68" s="222"/>
      <c r="GWW68" s="222"/>
      <c r="GWX68" s="222"/>
      <c r="GWY68" s="222"/>
      <c r="GWZ68" s="222"/>
      <c r="GXA68" s="222"/>
      <c r="GXB68" s="222"/>
      <c r="GXC68" s="222"/>
      <c r="GXD68" s="222"/>
      <c r="GXE68" s="222"/>
      <c r="GXF68" s="222"/>
      <c r="GXG68" s="222"/>
      <c r="GXH68" s="222"/>
      <c r="GXI68" s="222"/>
      <c r="GXJ68" s="222"/>
      <c r="GXK68" s="222"/>
      <c r="GXL68" s="222"/>
      <c r="GXM68" s="222"/>
      <c r="GXN68" s="222"/>
      <c r="GXO68" s="222"/>
      <c r="GXP68" s="222"/>
      <c r="GXQ68" s="222"/>
      <c r="GXR68" s="222"/>
      <c r="GXS68" s="222"/>
      <c r="GXT68" s="222"/>
      <c r="GXU68" s="222"/>
      <c r="GXV68" s="222"/>
      <c r="GXW68" s="222"/>
      <c r="GXX68" s="222"/>
      <c r="GXY68" s="222"/>
      <c r="GXZ68" s="222"/>
      <c r="GYA68" s="222"/>
      <c r="GYB68" s="222"/>
      <c r="GYC68" s="222"/>
      <c r="GYD68" s="222"/>
      <c r="GYE68" s="222"/>
      <c r="GYF68" s="222"/>
      <c r="GYG68" s="222"/>
      <c r="GYH68" s="222"/>
      <c r="GYI68" s="222"/>
      <c r="GYJ68" s="222"/>
      <c r="GYK68" s="222"/>
      <c r="GYL68" s="222"/>
      <c r="GYM68" s="222"/>
      <c r="GYN68" s="222"/>
      <c r="GYO68" s="222"/>
      <c r="GYP68" s="222"/>
      <c r="GYQ68" s="222"/>
      <c r="GYR68" s="222"/>
      <c r="GYS68" s="222"/>
      <c r="GYT68" s="222"/>
      <c r="GYU68" s="222"/>
      <c r="GYV68" s="222"/>
      <c r="GYW68" s="222"/>
      <c r="GYX68" s="222"/>
      <c r="GYY68" s="222"/>
      <c r="GYZ68" s="222"/>
      <c r="GZA68" s="222"/>
      <c r="GZB68" s="222"/>
      <c r="GZC68" s="222"/>
      <c r="GZD68" s="222"/>
      <c r="GZE68" s="222"/>
      <c r="GZF68" s="222"/>
      <c r="GZG68" s="222"/>
      <c r="GZH68" s="222"/>
      <c r="GZI68" s="222"/>
      <c r="GZJ68" s="222"/>
      <c r="GZK68" s="222"/>
      <c r="GZL68" s="222"/>
      <c r="GZM68" s="222"/>
      <c r="GZN68" s="222"/>
      <c r="GZO68" s="222"/>
      <c r="GZP68" s="222"/>
      <c r="GZQ68" s="222"/>
      <c r="GZR68" s="222"/>
      <c r="GZS68" s="222"/>
      <c r="GZT68" s="222"/>
      <c r="GZU68" s="222"/>
      <c r="GZV68" s="222"/>
      <c r="GZW68" s="222"/>
      <c r="GZX68" s="222"/>
      <c r="GZY68" s="222"/>
      <c r="GZZ68" s="222"/>
      <c r="HAA68" s="222"/>
      <c r="HAB68" s="222"/>
      <c r="HAC68" s="222"/>
      <c r="HAD68" s="222"/>
      <c r="HAE68" s="222"/>
      <c r="HAF68" s="222"/>
      <c r="HAG68" s="222"/>
      <c r="HAH68" s="222"/>
      <c r="HAI68" s="222"/>
      <c r="HAJ68" s="222"/>
      <c r="HAK68" s="222"/>
      <c r="HAL68" s="222"/>
      <c r="HAM68" s="222"/>
      <c r="HAN68" s="222"/>
      <c r="HAO68" s="222"/>
      <c r="HAP68" s="222"/>
      <c r="HAQ68" s="222"/>
      <c r="HAR68" s="222"/>
      <c r="HAS68" s="222"/>
      <c r="HAT68" s="222"/>
      <c r="HAU68" s="222"/>
      <c r="HAV68" s="222"/>
      <c r="HAW68" s="222"/>
      <c r="HAX68" s="222"/>
      <c r="HAY68" s="222"/>
      <c r="HAZ68" s="222"/>
      <c r="HBA68" s="222"/>
      <c r="HBB68" s="222"/>
      <c r="HBC68" s="222"/>
      <c r="HBD68" s="222"/>
      <c r="HBE68" s="222"/>
      <c r="HBF68" s="222"/>
      <c r="HBG68" s="222"/>
      <c r="HBH68" s="222"/>
      <c r="HBI68" s="222"/>
      <c r="HBJ68" s="222"/>
      <c r="HBK68" s="222"/>
      <c r="HBL68" s="222"/>
      <c r="HBM68" s="222"/>
      <c r="HBN68" s="222"/>
      <c r="HBO68" s="222"/>
      <c r="HBP68" s="222"/>
      <c r="HBQ68" s="222"/>
      <c r="HBR68" s="222"/>
      <c r="HBS68" s="222"/>
      <c r="HBT68" s="222"/>
      <c r="HBU68" s="222"/>
      <c r="HBV68" s="222"/>
      <c r="HBW68" s="222"/>
      <c r="HBX68" s="222"/>
      <c r="HBY68" s="222"/>
      <c r="HBZ68" s="222"/>
      <c r="HCA68" s="222"/>
      <c r="HCB68" s="222"/>
      <c r="HCC68" s="222"/>
      <c r="HCD68" s="222"/>
      <c r="HCE68" s="222"/>
      <c r="HCF68" s="222"/>
      <c r="HCG68" s="222"/>
      <c r="HCH68" s="222"/>
      <c r="HCI68" s="222"/>
      <c r="HCJ68" s="222"/>
      <c r="HCK68" s="222"/>
      <c r="HCL68" s="222"/>
      <c r="HCM68" s="222"/>
      <c r="HCN68" s="222"/>
      <c r="HCO68" s="222"/>
      <c r="HCP68" s="222"/>
      <c r="HCQ68" s="222"/>
      <c r="HCR68" s="222"/>
      <c r="HCS68" s="222"/>
      <c r="HCT68" s="222"/>
      <c r="HCU68" s="222"/>
      <c r="HCV68" s="222"/>
      <c r="HCW68" s="222"/>
      <c r="HCX68" s="222"/>
      <c r="HCY68" s="222"/>
      <c r="HCZ68" s="222"/>
      <c r="HDA68" s="222"/>
      <c r="HDB68" s="222"/>
      <c r="HDC68" s="222"/>
      <c r="HDD68" s="222"/>
      <c r="HDE68" s="222"/>
      <c r="HDF68" s="222"/>
      <c r="HDG68" s="222"/>
      <c r="HDH68" s="222"/>
      <c r="HDI68" s="222"/>
      <c r="HDJ68" s="222"/>
      <c r="HDK68" s="222"/>
      <c r="HDL68" s="222"/>
      <c r="HDM68" s="222"/>
      <c r="HDN68" s="222"/>
      <c r="HDO68" s="222"/>
      <c r="HDP68" s="222"/>
      <c r="HDQ68" s="222"/>
      <c r="HDR68" s="222"/>
      <c r="HDS68" s="222"/>
      <c r="HDT68" s="222"/>
      <c r="HDU68" s="222"/>
      <c r="HDV68" s="222"/>
      <c r="HDW68" s="222"/>
      <c r="HDX68" s="222"/>
      <c r="HDY68" s="222"/>
      <c r="HDZ68" s="222"/>
      <c r="HEA68" s="222"/>
      <c r="HEB68" s="222"/>
      <c r="HEC68" s="222"/>
      <c r="HED68" s="222"/>
      <c r="HEE68" s="222"/>
      <c r="HEF68" s="222"/>
      <c r="HEG68" s="222"/>
      <c r="HEH68" s="222"/>
      <c r="HEI68" s="222"/>
      <c r="HEJ68" s="222"/>
      <c r="HEK68" s="222"/>
      <c r="HEL68" s="222"/>
      <c r="HEM68" s="222"/>
      <c r="HEN68" s="222"/>
      <c r="HEO68" s="222"/>
      <c r="HEP68" s="222"/>
      <c r="HEQ68" s="222"/>
      <c r="HER68" s="222"/>
      <c r="HES68" s="222"/>
      <c r="HET68" s="222"/>
      <c r="HEU68" s="222"/>
      <c r="HEV68" s="222"/>
      <c r="HEW68" s="222"/>
      <c r="HEX68" s="222"/>
      <c r="HEY68" s="222"/>
      <c r="HEZ68" s="222"/>
      <c r="HFA68" s="222"/>
      <c r="HFB68" s="222"/>
      <c r="HFC68" s="222"/>
      <c r="HFD68" s="222"/>
      <c r="HFE68" s="222"/>
      <c r="HFF68" s="222"/>
      <c r="HFG68" s="222"/>
      <c r="HFH68" s="222"/>
      <c r="HFI68" s="222"/>
      <c r="HFJ68" s="222"/>
      <c r="HFK68" s="222"/>
      <c r="HFL68" s="222"/>
      <c r="HFM68" s="222"/>
      <c r="HFN68" s="222"/>
      <c r="HFO68" s="222"/>
      <c r="HFP68" s="222"/>
      <c r="HFQ68" s="222"/>
      <c r="HFR68" s="222"/>
      <c r="HFS68" s="222"/>
      <c r="HFT68" s="222"/>
      <c r="HFU68" s="222"/>
      <c r="HFV68" s="222"/>
      <c r="HFW68" s="222"/>
      <c r="HFX68" s="222"/>
      <c r="HFY68" s="222"/>
      <c r="HFZ68" s="222"/>
      <c r="HGA68" s="222"/>
      <c r="HGB68" s="222"/>
      <c r="HGC68" s="222"/>
      <c r="HGD68" s="222"/>
      <c r="HGE68" s="222"/>
      <c r="HGF68" s="222"/>
      <c r="HGG68" s="222"/>
      <c r="HGH68" s="222"/>
      <c r="HGI68" s="222"/>
      <c r="HGJ68" s="222"/>
      <c r="HGK68" s="222"/>
      <c r="HGL68" s="222"/>
      <c r="HGM68" s="222"/>
      <c r="HGN68" s="222"/>
      <c r="HGO68" s="222"/>
      <c r="HGP68" s="222"/>
      <c r="HGQ68" s="222"/>
      <c r="HGR68" s="222"/>
      <c r="HGS68" s="222"/>
      <c r="HGT68" s="222"/>
      <c r="HGU68" s="222"/>
      <c r="HGV68" s="222"/>
      <c r="HGW68" s="222"/>
      <c r="HGX68" s="222"/>
      <c r="HGY68" s="222"/>
      <c r="HGZ68" s="222"/>
      <c r="HHA68" s="222"/>
      <c r="HHB68" s="222"/>
      <c r="HHC68" s="222"/>
      <c r="HHD68" s="222"/>
      <c r="HHE68" s="222"/>
      <c r="HHF68" s="222"/>
      <c r="HHG68" s="222"/>
      <c r="HHH68" s="222"/>
      <c r="HHI68" s="222"/>
      <c r="HHJ68" s="222"/>
      <c r="HHK68" s="222"/>
      <c r="HHL68" s="222"/>
      <c r="HHM68" s="222"/>
      <c r="HHN68" s="222"/>
      <c r="HHO68" s="222"/>
      <c r="HHP68" s="222"/>
      <c r="HHQ68" s="222"/>
      <c r="HHR68" s="222"/>
      <c r="HHS68" s="222"/>
      <c r="HHT68" s="222"/>
      <c r="HHU68" s="222"/>
      <c r="HHV68" s="222"/>
      <c r="HHW68" s="222"/>
      <c r="HHX68" s="222"/>
      <c r="HHY68" s="222"/>
      <c r="HHZ68" s="222"/>
      <c r="HIA68" s="222"/>
      <c r="HIB68" s="222"/>
      <c r="HIC68" s="222"/>
      <c r="HID68" s="222"/>
      <c r="HIE68" s="222"/>
      <c r="HIF68" s="222"/>
      <c r="HIG68" s="222"/>
      <c r="HIH68" s="222"/>
      <c r="HII68" s="222"/>
      <c r="HIJ68" s="222"/>
      <c r="HIK68" s="222"/>
      <c r="HIL68" s="222"/>
      <c r="HIM68" s="222"/>
      <c r="HIN68" s="222"/>
      <c r="HIO68" s="222"/>
      <c r="HIP68" s="222"/>
      <c r="HIQ68" s="222"/>
      <c r="HIR68" s="222"/>
      <c r="HIS68" s="222"/>
      <c r="HIT68" s="222"/>
      <c r="HIU68" s="222"/>
      <c r="HIV68" s="222"/>
      <c r="HIW68" s="222"/>
      <c r="HIX68" s="222"/>
      <c r="HIY68" s="222"/>
      <c r="HIZ68" s="222"/>
      <c r="HJA68" s="222"/>
      <c r="HJB68" s="222"/>
      <c r="HJC68" s="222"/>
      <c r="HJD68" s="222"/>
      <c r="HJE68" s="222"/>
      <c r="HJF68" s="222"/>
      <c r="HJG68" s="222"/>
      <c r="HJH68" s="222"/>
      <c r="HJI68" s="222"/>
      <c r="HJJ68" s="222"/>
      <c r="HJK68" s="222"/>
      <c r="HJL68" s="222"/>
      <c r="HJM68" s="222"/>
      <c r="HJN68" s="222"/>
      <c r="HJO68" s="222"/>
      <c r="HJP68" s="222"/>
      <c r="HJQ68" s="222"/>
      <c r="HJR68" s="222"/>
      <c r="HJS68" s="222"/>
      <c r="HJT68" s="222"/>
      <c r="HJU68" s="222"/>
      <c r="HJV68" s="222"/>
      <c r="HJW68" s="222"/>
      <c r="HJX68" s="222"/>
      <c r="HJY68" s="222"/>
      <c r="HJZ68" s="222"/>
      <c r="HKA68" s="222"/>
      <c r="HKB68" s="222"/>
      <c r="HKC68" s="222"/>
      <c r="HKD68" s="222"/>
      <c r="HKE68" s="222"/>
      <c r="HKF68" s="222"/>
      <c r="HKG68" s="222"/>
      <c r="HKH68" s="222"/>
      <c r="HKI68" s="222"/>
      <c r="HKJ68" s="222"/>
      <c r="HKK68" s="222"/>
      <c r="HKL68" s="222"/>
      <c r="HKM68" s="222"/>
      <c r="HKN68" s="222"/>
      <c r="HKO68" s="222"/>
      <c r="HKP68" s="222"/>
      <c r="HKQ68" s="222"/>
      <c r="HKR68" s="222"/>
      <c r="HKS68" s="222"/>
      <c r="HKT68" s="222"/>
      <c r="HKU68" s="222"/>
      <c r="HKV68" s="222"/>
      <c r="HKW68" s="222"/>
      <c r="HKX68" s="222"/>
      <c r="HKY68" s="222"/>
      <c r="HKZ68" s="222"/>
      <c r="HLA68" s="222"/>
      <c r="HLB68" s="222"/>
      <c r="HLC68" s="222"/>
      <c r="HLD68" s="222"/>
      <c r="HLE68" s="222"/>
      <c r="HLF68" s="222"/>
      <c r="HLG68" s="222"/>
      <c r="HLH68" s="222"/>
      <c r="HLI68" s="222"/>
      <c r="HLJ68" s="222"/>
      <c r="HLK68" s="222"/>
      <c r="HLL68" s="222"/>
      <c r="HLM68" s="222"/>
      <c r="HLN68" s="222"/>
      <c r="HLO68" s="222"/>
      <c r="HLP68" s="222"/>
      <c r="HLQ68" s="222"/>
      <c r="HLR68" s="222"/>
      <c r="HLS68" s="222"/>
      <c r="HLT68" s="222"/>
      <c r="HLU68" s="222"/>
      <c r="HLV68" s="222"/>
      <c r="HLW68" s="222"/>
      <c r="HLX68" s="222"/>
      <c r="HLY68" s="222"/>
      <c r="HLZ68" s="222"/>
      <c r="HMA68" s="222"/>
      <c r="HMB68" s="222"/>
      <c r="HMC68" s="222"/>
      <c r="HMD68" s="222"/>
      <c r="HME68" s="222"/>
      <c r="HMF68" s="222"/>
      <c r="HMG68" s="222"/>
      <c r="HMH68" s="222"/>
      <c r="HMI68" s="222"/>
      <c r="HMJ68" s="222"/>
      <c r="HMK68" s="222"/>
      <c r="HML68" s="222"/>
      <c r="HMM68" s="222"/>
      <c r="HMN68" s="222"/>
      <c r="HMO68" s="222"/>
      <c r="HMP68" s="222"/>
      <c r="HMQ68" s="222"/>
      <c r="HMR68" s="222"/>
      <c r="HMS68" s="222"/>
      <c r="HMT68" s="222"/>
      <c r="HMU68" s="222"/>
      <c r="HMV68" s="222"/>
      <c r="HMW68" s="222"/>
      <c r="HMX68" s="222"/>
      <c r="HMY68" s="222"/>
      <c r="HMZ68" s="222"/>
      <c r="HNA68" s="222"/>
      <c r="HNB68" s="222"/>
      <c r="HNC68" s="222"/>
      <c r="HND68" s="222"/>
      <c r="HNE68" s="222"/>
      <c r="HNF68" s="222"/>
      <c r="HNG68" s="222"/>
      <c r="HNH68" s="222"/>
      <c r="HNI68" s="222"/>
      <c r="HNJ68" s="222"/>
      <c r="HNK68" s="222"/>
      <c r="HNL68" s="222"/>
      <c r="HNM68" s="222"/>
      <c r="HNN68" s="222"/>
      <c r="HNO68" s="222"/>
      <c r="HNP68" s="222"/>
      <c r="HNQ68" s="222"/>
      <c r="HNR68" s="222"/>
      <c r="HNS68" s="222"/>
      <c r="HNT68" s="222"/>
      <c r="HNU68" s="222"/>
      <c r="HNV68" s="222"/>
      <c r="HNW68" s="222"/>
      <c r="HNX68" s="222"/>
      <c r="HNY68" s="222"/>
      <c r="HNZ68" s="222"/>
      <c r="HOA68" s="222"/>
      <c r="HOB68" s="222"/>
      <c r="HOC68" s="222"/>
      <c r="HOD68" s="222"/>
      <c r="HOE68" s="222"/>
      <c r="HOF68" s="222"/>
      <c r="HOG68" s="222"/>
      <c r="HOH68" s="222"/>
      <c r="HOI68" s="222"/>
      <c r="HOJ68" s="222"/>
      <c r="HOK68" s="222"/>
      <c r="HOL68" s="222"/>
      <c r="HOM68" s="222"/>
      <c r="HON68" s="222"/>
      <c r="HOO68" s="222"/>
      <c r="HOP68" s="222"/>
      <c r="HOQ68" s="222"/>
      <c r="HOR68" s="222"/>
      <c r="HOS68" s="222"/>
      <c r="HOT68" s="222"/>
      <c r="HOU68" s="222"/>
      <c r="HOV68" s="222"/>
      <c r="HOW68" s="222"/>
      <c r="HOX68" s="222"/>
      <c r="HOY68" s="222"/>
      <c r="HOZ68" s="222"/>
      <c r="HPA68" s="222"/>
      <c r="HPB68" s="222"/>
      <c r="HPC68" s="222"/>
      <c r="HPD68" s="222"/>
      <c r="HPE68" s="222"/>
      <c r="HPF68" s="222"/>
      <c r="HPG68" s="222"/>
      <c r="HPH68" s="222"/>
      <c r="HPI68" s="222"/>
      <c r="HPJ68" s="222"/>
      <c r="HPK68" s="222"/>
      <c r="HPL68" s="222"/>
      <c r="HPM68" s="222"/>
      <c r="HPN68" s="222"/>
      <c r="HPO68" s="222"/>
      <c r="HPP68" s="222"/>
      <c r="HPQ68" s="222"/>
      <c r="HPR68" s="222"/>
      <c r="HPS68" s="222"/>
      <c r="HPT68" s="222"/>
      <c r="HPU68" s="222"/>
      <c r="HPV68" s="222"/>
      <c r="HPW68" s="222"/>
      <c r="HPX68" s="222"/>
      <c r="HPY68" s="222"/>
      <c r="HPZ68" s="222"/>
      <c r="HQA68" s="222"/>
      <c r="HQB68" s="222"/>
      <c r="HQC68" s="222"/>
      <c r="HQD68" s="222"/>
      <c r="HQE68" s="222"/>
      <c r="HQF68" s="222"/>
      <c r="HQG68" s="222"/>
      <c r="HQH68" s="222"/>
      <c r="HQI68" s="222"/>
      <c r="HQJ68" s="222"/>
      <c r="HQK68" s="222"/>
      <c r="HQL68" s="222"/>
      <c r="HQM68" s="222"/>
      <c r="HQN68" s="222"/>
      <c r="HQO68" s="222"/>
      <c r="HQP68" s="222"/>
      <c r="HQQ68" s="222"/>
      <c r="HQR68" s="222"/>
      <c r="HQS68" s="222"/>
      <c r="HQT68" s="222"/>
      <c r="HQU68" s="222"/>
      <c r="HQV68" s="222"/>
      <c r="HQW68" s="222"/>
      <c r="HQX68" s="222"/>
      <c r="HQY68" s="222"/>
      <c r="HQZ68" s="222"/>
      <c r="HRA68" s="222"/>
      <c r="HRB68" s="222"/>
      <c r="HRC68" s="222"/>
      <c r="HRD68" s="222"/>
      <c r="HRE68" s="222"/>
      <c r="HRF68" s="222"/>
      <c r="HRG68" s="222"/>
      <c r="HRH68" s="222"/>
      <c r="HRI68" s="222"/>
      <c r="HRJ68" s="222"/>
      <c r="HRK68" s="222"/>
      <c r="HRL68" s="222"/>
      <c r="HRM68" s="222"/>
      <c r="HRN68" s="222"/>
      <c r="HRO68" s="222"/>
      <c r="HRP68" s="222"/>
      <c r="HRQ68" s="222"/>
      <c r="HRR68" s="222"/>
      <c r="HRS68" s="222"/>
      <c r="HRT68" s="222"/>
      <c r="HRU68" s="222"/>
      <c r="HRV68" s="222"/>
      <c r="HRW68" s="222"/>
      <c r="HRX68" s="222"/>
      <c r="HRY68" s="222"/>
      <c r="HRZ68" s="222"/>
      <c r="HSA68" s="222"/>
      <c r="HSB68" s="222"/>
      <c r="HSC68" s="222"/>
      <c r="HSD68" s="222"/>
      <c r="HSE68" s="222"/>
      <c r="HSF68" s="222"/>
      <c r="HSG68" s="222"/>
      <c r="HSH68" s="222"/>
      <c r="HSI68" s="222"/>
      <c r="HSJ68" s="222"/>
      <c r="HSK68" s="222"/>
      <c r="HSL68" s="222"/>
      <c r="HSM68" s="222"/>
      <c r="HSN68" s="222"/>
      <c r="HSO68" s="222"/>
      <c r="HSP68" s="222"/>
      <c r="HSQ68" s="222"/>
      <c r="HSR68" s="222"/>
      <c r="HSS68" s="222"/>
      <c r="HST68" s="222"/>
      <c r="HSU68" s="222"/>
      <c r="HSV68" s="222"/>
      <c r="HSW68" s="222"/>
      <c r="HSX68" s="222"/>
      <c r="HSY68" s="222"/>
      <c r="HSZ68" s="222"/>
      <c r="HTA68" s="222"/>
      <c r="HTB68" s="222"/>
      <c r="HTC68" s="222"/>
      <c r="HTD68" s="222"/>
      <c r="HTE68" s="222"/>
      <c r="HTF68" s="222"/>
      <c r="HTG68" s="222"/>
      <c r="HTH68" s="222"/>
      <c r="HTI68" s="222"/>
      <c r="HTJ68" s="222"/>
      <c r="HTK68" s="222"/>
      <c r="HTL68" s="222"/>
      <c r="HTM68" s="222"/>
      <c r="HTN68" s="222"/>
      <c r="HTO68" s="222"/>
      <c r="HTP68" s="222"/>
      <c r="HTQ68" s="222"/>
      <c r="HTR68" s="222"/>
      <c r="HTS68" s="222"/>
      <c r="HTT68" s="222"/>
      <c r="HTU68" s="222"/>
      <c r="HTV68" s="222"/>
      <c r="HTW68" s="222"/>
      <c r="HTX68" s="222"/>
      <c r="HTY68" s="222"/>
      <c r="HTZ68" s="222"/>
      <c r="HUA68" s="222"/>
      <c r="HUB68" s="222"/>
      <c r="HUC68" s="222"/>
      <c r="HUD68" s="222"/>
      <c r="HUE68" s="222"/>
      <c r="HUF68" s="222"/>
      <c r="HUG68" s="222"/>
      <c r="HUH68" s="222"/>
      <c r="HUI68" s="222"/>
      <c r="HUJ68" s="222"/>
      <c r="HUK68" s="222"/>
      <c r="HUL68" s="222"/>
      <c r="HUM68" s="222"/>
      <c r="HUN68" s="222"/>
      <c r="HUO68" s="222"/>
      <c r="HUP68" s="222"/>
      <c r="HUQ68" s="222"/>
      <c r="HUR68" s="222"/>
      <c r="HUS68" s="222"/>
      <c r="HUT68" s="222"/>
      <c r="HUU68" s="222"/>
      <c r="HUV68" s="222"/>
      <c r="HUW68" s="222"/>
      <c r="HUX68" s="222"/>
      <c r="HUY68" s="222"/>
      <c r="HUZ68" s="222"/>
      <c r="HVA68" s="222"/>
      <c r="HVB68" s="222"/>
      <c r="HVC68" s="222"/>
      <c r="HVD68" s="222"/>
      <c r="HVE68" s="222"/>
      <c r="HVF68" s="222"/>
      <c r="HVG68" s="222"/>
      <c r="HVH68" s="222"/>
      <c r="HVI68" s="222"/>
      <c r="HVJ68" s="222"/>
      <c r="HVK68" s="222"/>
      <c r="HVL68" s="222"/>
      <c r="HVM68" s="222"/>
      <c r="HVN68" s="222"/>
      <c r="HVO68" s="222"/>
      <c r="HVP68" s="222"/>
      <c r="HVQ68" s="222"/>
      <c r="HVR68" s="222"/>
      <c r="HVS68" s="222"/>
      <c r="HVT68" s="222"/>
      <c r="HVU68" s="222"/>
      <c r="HVV68" s="222"/>
      <c r="HVW68" s="222"/>
      <c r="HVX68" s="222"/>
      <c r="HVY68" s="222"/>
      <c r="HVZ68" s="222"/>
      <c r="HWA68" s="222"/>
      <c r="HWB68" s="222"/>
      <c r="HWC68" s="222"/>
      <c r="HWD68" s="222"/>
      <c r="HWE68" s="222"/>
      <c r="HWF68" s="222"/>
      <c r="HWG68" s="222"/>
      <c r="HWH68" s="222"/>
      <c r="HWI68" s="222"/>
      <c r="HWJ68" s="222"/>
      <c r="HWK68" s="222"/>
      <c r="HWL68" s="222"/>
      <c r="HWM68" s="222"/>
      <c r="HWN68" s="222"/>
      <c r="HWO68" s="222"/>
      <c r="HWP68" s="222"/>
      <c r="HWQ68" s="222"/>
      <c r="HWR68" s="222"/>
      <c r="HWS68" s="222"/>
      <c r="HWT68" s="222"/>
      <c r="HWU68" s="222"/>
      <c r="HWV68" s="222"/>
      <c r="HWW68" s="222"/>
      <c r="HWX68" s="222"/>
      <c r="HWY68" s="222"/>
      <c r="HWZ68" s="222"/>
      <c r="HXA68" s="222"/>
      <c r="HXB68" s="222"/>
      <c r="HXC68" s="222"/>
      <c r="HXD68" s="222"/>
      <c r="HXE68" s="222"/>
      <c r="HXF68" s="222"/>
      <c r="HXG68" s="222"/>
      <c r="HXH68" s="222"/>
      <c r="HXI68" s="222"/>
      <c r="HXJ68" s="222"/>
      <c r="HXK68" s="222"/>
      <c r="HXL68" s="222"/>
      <c r="HXM68" s="222"/>
      <c r="HXN68" s="222"/>
      <c r="HXO68" s="222"/>
      <c r="HXP68" s="222"/>
      <c r="HXQ68" s="222"/>
      <c r="HXR68" s="222"/>
      <c r="HXS68" s="222"/>
      <c r="HXT68" s="222"/>
      <c r="HXU68" s="222"/>
      <c r="HXV68" s="222"/>
      <c r="HXW68" s="222"/>
      <c r="HXX68" s="222"/>
      <c r="HXY68" s="222"/>
      <c r="HXZ68" s="222"/>
      <c r="HYA68" s="222"/>
      <c r="HYB68" s="222"/>
      <c r="HYC68" s="222"/>
      <c r="HYD68" s="222"/>
      <c r="HYE68" s="222"/>
      <c r="HYF68" s="222"/>
      <c r="HYG68" s="222"/>
      <c r="HYH68" s="222"/>
      <c r="HYI68" s="222"/>
      <c r="HYJ68" s="222"/>
      <c r="HYK68" s="222"/>
      <c r="HYL68" s="222"/>
      <c r="HYM68" s="222"/>
      <c r="HYN68" s="222"/>
      <c r="HYO68" s="222"/>
      <c r="HYP68" s="222"/>
      <c r="HYQ68" s="222"/>
      <c r="HYR68" s="222"/>
      <c r="HYS68" s="222"/>
      <c r="HYT68" s="222"/>
      <c r="HYU68" s="222"/>
      <c r="HYV68" s="222"/>
      <c r="HYW68" s="222"/>
      <c r="HYX68" s="222"/>
      <c r="HYY68" s="222"/>
      <c r="HYZ68" s="222"/>
      <c r="HZA68" s="222"/>
      <c r="HZB68" s="222"/>
      <c r="HZC68" s="222"/>
      <c r="HZD68" s="222"/>
      <c r="HZE68" s="222"/>
      <c r="HZF68" s="222"/>
      <c r="HZG68" s="222"/>
      <c r="HZH68" s="222"/>
      <c r="HZI68" s="222"/>
      <c r="HZJ68" s="222"/>
      <c r="HZK68" s="222"/>
      <c r="HZL68" s="222"/>
      <c r="HZM68" s="222"/>
      <c r="HZN68" s="222"/>
      <c r="HZO68" s="222"/>
      <c r="HZP68" s="222"/>
      <c r="HZQ68" s="222"/>
      <c r="HZR68" s="222"/>
      <c r="HZS68" s="222"/>
      <c r="HZT68" s="222"/>
      <c r="HZU68" s="222"/>
      <c r="HZV68" s="222"/>
      <c r="HZW68" s="222"/>
      <c r="HZX68" s="222"/>
      <c r="HZY68" s="222"/>
      <c r="HZZ68" s="222"/>
      <c r="IAA68" s="222"/>
      <c r="IAB68" s="222"/>
      <c r="IAC68" s="222"/>
      <c r="IAD68" s="222"/>
      <c r="IAE68" s="222"/>
      <c r="IAF68" s="222"/>
      <c r="IAG68" s="222"/>
      <c r="IAH68" s="222"/>
      <c r="IAI68" s="222"/>
      <c r="IAJ68" s="222"/>
      <c r="IAK68" s="222"/>
      <c r="IAL68" s="222"/>
      <c r="IAM68" s="222"/>
      <c r="IAN68" s="222"/>
      <c r="IAO68" s="222"/>
      <c r="IAP68" s="222"/>
      <c r="IAQ68" s="222"/>
      <c r="IAR68" s="222"/>
      <c r="IAS68" s="222"/>
      <c r="IAT68" s="222"/>
      <c r="IAU68" s="222"/>
      <c r="IAV68" s="222"/>
      <c r="IAW68" s="222"/>
      <c r="IAX68" s="222"/>
      <c r="IAY68" s="222"/>
      <c r="IAZ68" s="222"/>
      <c r="IBA68" s="222"/>
      <c r="IBB68" s="222"/>
      <c r="IBC68" s="222"/>
      <c r="IBD68" s="222"/>
      <c r="IBE68" s="222"/>
      <c r="IBF68" s="222"/>
      <c r="IBG68" s="222"/>
      <c r="IBH68" s="222"/>
      <c r="IBI68" s="222"/>
      <c r="IBJ68" s="222"/>
      <c r="IBK68" s="222"/>
      <c r="IBL68" s="222"/>
      <c r="IBM68" s="222"/>
      <c r="IBN68" s="222"/>
      <c r="IBO68" s="222"/>
      <c r="IBP68" s="222"/>
      <c r="IBQ68" s="222"/>
      <c r="IBR68" s="222"/>
      <c r="IBS68" s="222"/>
      <c r="IBT68" s="222"/>
      <c r="IBU68" s="222"/>
      <c r="IBV68" s="222"/>
      <c r="IBW68" s="222"/>
      <c r="IBX68" s="222"/>
      <c r="IBY68" s="222"/>
      <c r="IBZ68" s="222"/>
      <c r="ICA68" s="222"/>
      <c r="ICB68" s="222"/>
      <c r="ICC68" s="222"/>
      <c r="ICD68" s="222"/>
      <c r="ICE68" s="222"/>
      <c r="ICF68" s="222"/>
      <c r="ICG68" s="222"/>
      <c r="ICH68" s="222"/>
      <c r="ICI68" s="222"/>
      <c r="ICJ68" s="222"/>
      <c r="ICK68" s="222"/>
      <c r="ICL68" s="222"/>
      <c r="ICM68" s="222"/>
      <c r="ICN68" s="222"/>
      <c r="ICO68" s="222"/>
      <c r="ICP68" s="222"/>
      <c r="ICQ68" s="222"/>
      <c r="ICR68" s="222"/>
      <c r="ICS68" s="222"/>
      <c r="ICT68" s="222"/>
      <c r="ICU68" s="222"/>
      <c r="ICV68" s="222"/>
      <c r="ICW68" s="222"/>
      <c r="ICX68" s="222"/>
      <c r="ICY68" s="222"/>
      <c r="ICZ68" s="222"/>
      <c r="IDA68" s="222"/>
      <c r="IDB68" s="222"/>
      <c r="IDC68" s="222"/>
      <c r="IDD68" s="222"/>
      <c r="IDE68" s="222"/>
      <c r="IDF68" s="222"/>
      <c r="IDG68" s="222"/>
      <c r="IDH68" s="222"/>
      <c r="IDI68" s="222"/>
      <c r="IDJ68" s="222"/>
      <c r="IDK68" s="222"/>
      <c r="IDL68" s="222"/>
      <c r="IDM68" s="222"/>
      <c r="IDN68" s="222"/>
      <c r="IDO68" s="222"/>
      <c r="IDP68" s="222"/>
      <c r="IDQ68" s="222"/>
      <c r="IDR68" s="222"/>
      <c r="IDS68" s="222"/>
      <c r="IDT68" s="222"/>
      <c r="IDU68" s="222"/>
      <c r="IDV68" s="222"/>
      <c r="IDW68" s="222"/>
      <c r="IDX68" s="222"/>
      <c r="IDY68" s="222"/>
      <c r="IDZ68" s="222"/>
      <c r="IEA68" s="222"/>
      <c r="IEB68" s="222"/>
      <c r="IEC68" s="222"/>
      <c r="IED68" s="222"/>
      <c r="IEE68" s="222"/>
      <c r="IEF68" s="222"/>
      <c r="IEG68" s="222"/>
      <c r="IEH68" s="222"/>
      <c r="IEI68" s="222"/>
      <c r="IEJ68" s="222"/>
      <c r="IEK68" s="222"/>
      <c r="IEL68" s="222"/>
      <c r="IEM68" s="222"/>
      <c r="IEN68" s="222"/>
      <c r="IEO68" s="222"/>
      <c r="IEP68" s="222"/>
      <c r="IEQ68" s="222"/>
      <c r="IER68" s="222"/>
      <c r="IES68" s="222"/>
      <c r="IET68" s="222"/>
      <c r="IEU68" s="222"/>
      <c r="IEV68" s="222"/>
      <c r="IEW68" s="222"/>
      <c r="IEX68" s="222"/>
      <c r="IEY68" s="222"/>
      <c r="IEZ68" s="222"/>
      <c r="IFA68" s="222"/>
      <c r="IFB68" s="222"/>
      <c r="IFC68" s="222"/>
      <c r="IFD68" s="222"/>
      <c r="IFE68" s="222"/>
      <c r="IFF68" s="222"/>
      <c r="IFG68" s="222"/>
      <c r="IFH68" s="222"/>
      <c r="IFI68" s="222"/>
      <c r="IFJ68" s="222"/>
      <c r="IFK68" s="222"/>
      <c r="IFL68" s="222"/>
      <c r="IFM68" s="222"/>
      <c r="IFN68" s="222"/>
      <c r="IFO68" s="222"/>
      <c r="IFP68" s="222"/>
      <c r="IFQ68" s="222"/>
      <c r="IFR68" s="222"/>
      <c r="IFS68" s="222"/>
      <c r="IFT68" s="222"/>
      <c r="IFU68" s="222"/>
      <c r="IFV68" s="222"/>
      <c r="IFW68" s="222"/>
      <c r="IFX68" s="222"/>
      <c r="IFY68" s="222"/>
      <c r="IFZ68" s="222"/>
      <c r="IGA68" s="222"/>
      <c r="IGB68" s="222"/>
      <c r="IGC68" s="222"/>
      <c r="IGD68" s="222"/>
      <c r="IGE68" s="222"/>
      <c r="IGF68" s="222"/>
      <c r="IGG68" s="222"/>
      <c r="IGH68" s="222"/>
      <c r="IGI68" s="222"/>
      <c r="IGJ68" s="222"/>
      <c r="IGK68" s="222"/>
      <c r="IGL68" s="222"/>
      <c r="IGM68" s="222"/>
      <c r="IGN68" s="222"/>
      <c r="IGO68" s="222"/>
      <c r="IGP68" s="222"/>
      <c r="IGQ68" s="222"/>
      <c r="IGR68" s="222"/>
      <c r="IGS68" s="222"/>
      <c r="IGT68" s="222"/>
      <c r="IGU68" s="222"/>
      <c r="IGV68" s="222"/>
      <c r="IGW68" s="222"/>
      <c r="IGX68" s="222"/>
      <c r="IGY68" s="222"/>
      <c r="IGZ68" s="222"/>
      <c r="IHA68" s="222"/>
      <c r="IHB68" s="222"/>
      <c r="IHC68" s="222"/>
      <c r="IHD68" s="222"/>
      <c r="IHE68" s="222"/>
      <c r="IHF68" s="222"/>
      <c r="IHG68" s="222"/>
      <c r="IHH68" s="222"/>
      <c r="IHI68" s="222"/>
      <c r="IHJ68" s="222"/>
      <c r="IHK68" s="222"/>
      <c r="IHL68" s="222"/>
      <c r="IHM68" s="222"/>
      <c r="IHN68" s="222"/>
      <c r="IHO68" s="222"/>
      <c r="IHP68" s="222"/>
      <c r="IHQ68" s="222"/>
      <c r="IHR68" s="222"/>
      <c r="IHS68" s="222"/>
      <c r="IHT68" s="222"/>
      <c r="IHU68" s="222"/>
      <c r="IHV68" s="222"/>
      <c r="IHW68" s="222"/>
      <c r="IHX68" s="222"/>
      <c r="IHY68" s="222"/>
      <c r="IHZ68" s="222"/>
      <c r="IIA68" s="222"/>
      <c r="IIB68" s="222"/>
      <c r="IIC68" s="222"/>
      <c r="IID68" s="222"/>
      <c r="IIE68" s="222"/>
      <c r="IIF68" s="222"/>
      <c r="IIG68" s="222"/>
      <c r="IIH68" s="222"/>
      <c r="III68" s="222"/>
      <c r="IIJ68" s="222"/>
      <c r="IIK68" s="222"/>
      <c r="IIL68" s="222"/>
      <c r="IIM68" s="222"/>
      <c r="IIN68" s="222"/>
      <c r="IIO68" s="222"/>
      <c r="IIP68" s="222"/>
      <c r="IIQ68" s="222"/>
      <c r="IIR68" s="222"/>
      <c r="IIS68" s="222"/>
      <c r="IIT68" s="222"/>
      <c r="IIU68" s="222"/>
      <c r="IIV68" s="222"/>
      <c r="IIW68" s="222"/>
      <c r="IIX68" s="222"/>
      <c r="IIY68" s="222"/>
      <c r="IIZ68" s="222"/>
      <c r="IJA68" s="222"/>
      <c r="IJB68" s="222"/>
      <c r="IJC68" s="222"/>
      <c r="IJD68" s="222"/>
      <c r="IJE68" s="222"/>
      <c r="IJF68" s="222"/>
      <c r="IJG68" s="222"/>
      <c r="IJH68" s="222"/>
      <c r="IJI68" s="222"/>
      <c r="IJJ68" s="222"/>
      <c r="IJK68" s="222"/>
      <c r="IJL68" s="222"/>
      <c r="IJM68" s="222"/>
      <c r="IJN68" s="222"/>
      <c r="IJO68" s="222"/>
      <c r="IJP68" s="222"/>
      <c r="IJQ68" s="222"/>
      <c r="IJR68" s="222"/>
      <c r="IJS68" s="222"/>
      <c r="IJT68" s="222"/>
      <c r="IJU68" s="222"/>
      <c r="IJV68" s="222"/>
      <c r="IJW68" s="222"/>
      <c r="IJX68" s="222"/>
      <c r="IJY68" s="222"/>
      <c r="IJZ68" s="222"/>
      <c r="IKA68" s="222"/>
      <c r="IKB68" s="222"/>
      <c r="IKC68" s="222"/>
      <c r="IKD68" s="222"/>
      <c r="IKE68" s="222"/>
      <c r="IKF68" s="222"/>
      <c r="IKG68" s="222"/>
      <c r="IKH68" s="222"/>
      <c r="IKI68" s="222"/>
      <c r="IKJ68" s="222"/>
      <c r="IKK68" s="222"/>
      <c r="IKL68" s="222"/>
      <c r="IKM68" s="222"/>
      <c r="IKN68" s="222"/>
      <c r="IKO68" s="222"/>
      <c r="IKP68" s="222"/>
      <c r="IKQ68" s="222"/>
      <c r="IKR68" s="222"/>
      <c r="IKS68" s="222"/>
      <c r="IKT68" s="222"/>
      <c r="IKU68" s="222"/>
      <c r="IKV68" s="222"/>
      <c r="IKW68" s="222"/>
      <c r="IKX68" s="222"/>
      <c r="IKY68" s="222"/>
      <c r="IKZ68" s="222"/>
      <c r="ILA68" s="222"/>
      <c r="ILB68" s="222"/>
      <c r="ILC68" s="222"/>
      <c r="ILD68" s="222"/>
      <c r="ILE68" s="222"/>
      <c r="ILF68" s="222"/>
      <c r="ILG68" s="222"/>
      <c r="ILH68" s="222"/>
      <c r="ILI68" s="222"/>
      <c r="ILJ68" s="222"/>
      <c r="ILK68" s="222"/>
      <c r="ILL68" s="222"/>
      <c r="ILM68" s="222"/>
      <c r="ILN68" s="222"/>
      <c r="ILO68" s="222"/>
      <c r="ILP68" s="222"/>
      <c r="ILQ68" s="222"/>
      <c r="ILR68" s="222"/>
      <c r="ILS68" s="222"/>
      <c r="ILT68" s="222"/>
      <c r="ILU68" s="222"/>
      <c r="ILV68" s="222"/>
      <c r="ILW68" s="222"/>
      <c r="ILX68" s="222"/>
      <c r="ILY68" s="222"/>
      <c r="ILZ68" s="222"/>
      <c r="IMA68" s="222"/>
      <c r="IMB68" s="222"/>
      <c r="IMC68" s="222"/>
      <c r="IMD68" s="222"/>
      <c r="IME68" s="222"/>
      <c r="IMF68" s="222"/>
      <c r="IMG68" s="222"/>
      <c r="IMH68" s="222"/>
      <c r="IMI68" s="222"/>
      <c r="IMJ68" s="222"/>
      <c r="IMK68" s="222"/>
      <c r="IML68" s="222"/>
      <c r="IMM68" s="222"/>
      <c r="IMN68" s="222"/>
      <c r="IMO68" s="222"/>
      <c r="IMP68" s="222"/>
      <c r="IMQ68" s="222"/>
      <c r="IMR68" s="222"/>
      <c r="IMS68" s="222"/>
      <c r="IMT68" s="222"/>
      <c r="IMU68" s="222"/>
      <c r="IMV68" s="222"/>
      <c r="IMW68" s="222"/>
      <c r="IMX68" s="222"/>
      <c r="IMY68" s="222"/>
      <c r="IMZ68" s="222"/>
      <c r="INA68" s="222"/>
      <c r="INB68" s="222"/>
      <c r="INC68" s="222"/>
      <c r="IND68" s="222"/>
      <c r="INE68" s="222"/>
      <c r="INF68" s="222"/>
      <c r="ING68" s="222"/>
      <c r="INH68" s="222"/>
      <c r="INI68" s="222"/>
      <c r="INJ68" s="222"/>
      <c r="INK68" s="222"/>
      <c r="INL68" s="222"/>
      <c r="INM68" s="222"/>
      <c r="INN68" s="222"/>
      <c r="INO68" s="222"/>
      <c r="INP68" s="222"/>
      <c r="INQ68" s="222"/>
      <c r="INR68" s="222"/>
      <c r="INS68" s="222"/>
      <c r="INT68" s="222"/>
      <c r="INU68" s="222"/>
      <c r="INV68" s="222"/>
      <c r="INW68" s="222"/>
      <c r="INX68" s="222"/>
      <c r="INY68" s="222"/>
      <c r="INZ68" s="222"/>
      <c r="IOA68" s="222"/>
      <c r="IOB68" s="222"/>
      <c r="IOC68" s="222"/>
      <c r="IOD68" s="222"/>
      <c r="IOE68" s="222"/>
      <c r="IOF68" s="222"/>
      <c r="IOG68" s="222"/>
      <c r="IOH68" s="222"/>
      <c r="IOI68" s="222"/>
      <c r="IOJ68" s="222"/>
      <c r="IOK68" s="222"/>
      <c r="IOL68" s="222"/>
      <c r="IOM68" s="222"/>
      <c r="ION68" s="222"/>
      <c r="IOO68" s="222"/>
      <c r="IOP68" s="222"/>
      <c r="IOQ68" s="222"/>
      <c r="IOR68" s="222"/>
      <c r="IOS68" s="222"/>
      <c r="IOT68" s="222"/>
      <c r="IOU68" s="222"/>
      <c r="IOV68" s="222"/>
      <c r="IOW68" s="222"/>
      <c r="IOX68" s="222"/>
      <c r="IOY68" s="222"/>
      <c r="IOZ68" s="222"/>
      <c r="IPA68" s="222"/>
      <c r="IPB68" s="222"/>
      <c r="IPC68" s="222"/>
      <c r="IPD68" s="222"/>
      <c r="IPE68" s="222"/>
      <c r="IPF68" s="222"/>
      <c r="IPG68" s="222"/>
      <c r="IPH68" s="222"/>
      <c r="IPI68" s="222"/>
      <c r="IPJ68" s="222"/>
      <c r="IPK68" s="222"/>
      <c r="IPL68" s="222"/>
      <c r="IPM68" s="222"/>
      <c r="IPN68" s="222"/>
      <c r="IPO68" s="222"/>
      <c r="IPP68" s="222"/>
      <c r="IPQ68" s="222"/>
      <c r="IPR68" s="222"/>
      <c r="IPS68" s="222"/>
      <c r="IPT68" s="222"/>
      <c r="IPU68" s="222"/>
      <c r="IPV68" s="222"/>
      <c r="IPW68" s="222"/>
      <c r="IPX68" s="222"/>
      <c r="IPY68" s="222"/>
      <c r="IPZ68" s="222"/>
      <c r="IQA68" s="222"/>
      <c r="IQB68" s="222"/>
      <c r="IQC68" s="222"/>
      <c r="IQD68" s="222"/>
      <c r="IQE68" s="222"/>
      <c r="IQF68" s="222"/>
      <c r="IQG68" s="222"/>
      <c r="IQH68" s="222"/>
      <c r="IQI68" s="222"/>
      <c r="IQJ68" s="222"/>
      <c r="IQK68" s="222"/>
      <c r="IQL68" s="222"/>
      <c r="IQM68" s="222"/>
      <c r="IQN68" s="222"/>
      <c r="IQO68" s="222"/>
      <c r="IQP68" s="222"/>
      <c r="IQQ68" s="222"/>
      <c r="IQR68" s="222"/>
      <c r="IQS68" s="222"/>
      <c r="IQT68" s="222"/>
      <c r="IQU68" s="222"/>
      <c r="IQV68" s="222"/>
      <c r="IQW68" s="222"/>
      <c r="IQX68" s="222"/>
      <c r="IQY68" s="222"/>
      <c r="IQZ68" s="222"/>
      <c r="IRA68" s="222"/>
      <c r="IRB68" s="222"/>
      <c r="IRC68" s="222"/>
      <c r="IRD68" s="222"/>
      <c r="IRE68" s="222"/>
      <c r="IRF68" s="222"/>
      <c r="IRG68" s="222"/>
      <c r="IRH68" s="222"/>
      <c r="IRI68" s="222"/>
      <c r="IRJ68" s="222"/>
      <c r="IRK68" s="222"/>
      <c r="IRL68" s="222"/>
      <c r="IRM68" s="222"/>
      <c r="IRN68" s="222"/>
      <c r="IRO68" s="222"/>
      <c r="IRP68" s="222"/>
      <c r="IRQ68" s="222"/>
      <c r="IRR68" s="222"/>
      <c r="IRS68" s="222"/>
      <c r="IRT68" s="222"/>
      <c r="IRU68" s="222"/>
      <c r="IRV68" s="222"/>
      <c r="IRW68" s="222"/>
      <c r="IRX68" s="222"/>
      <c r="IRY68" s="222"/>
      <c r="IRZ68" s="222"/>
      <c r="ISA68" s="222"/>
      <c r="ISB68" s="222"/>
      <c r="ISC68" s="222"/>
      <c r="ISD68" s="222"/>
      <c r="ISE68" s="222"/>
      <c r="ISF68" s="222"/>
      <c r="ISG68" s="222"/>
      <c r="ISH68" s="222"/>
      <c r="ISI68" s="222"/>
      <c r="ISJ68" s="222"/>
      <c r="ISK68" s="222"/>
      <c r="ISL68" s="222"/>
      <c r="ISM68" s="222"/>
      <c r="ISN68" s="222"/>
      <c r="ISO68" s="222"/>
      <c r="ISP68" s="222"/>
      <c r="ISQ68" s="222"/>
      <c r="ISR68" s="222"/>
      <c r="ISS68" s="222"/>
      <c r="IST68" s="222"/>
      <c r="ISU68" s="222"/>
      <c r="ISV68" s="222"/>
      <c r="ISW68" s="222"/>
      <c r="ISX68" s="222"/>
      <c r="ISY68" s="222"/>
      <c r="ISZ68" s="222"/>
      <c r="ITA68" s="222"/>
      <c r="ITB68" s="222"/>
      <c r="ITC68" s="222"/>
      <c r="ITD68" s="222"/>
      <c r="ITE68" s="222"/>
      <c r="ITF68" s="222"/>
      <c r="ITG68" s="222"/>
      <c r="ITH68" s="222"/>
      <c r="ITI68" s="222"/>
      <c r="ITJ68" s="222"/>
      <c r="ITK68" s="222"/>
      <c r="ITL68" s="222"/>
      <c r="ITM68" s="222"/>
      <c r="ITN68" s="222"/>
      <c r="ITO68" s="222"/>
      <c r="ITP68" s="222"/>
      <c r="ITQ68" s="222"/>
      <c r="ITR68" s="222"/>
      <c r="ITS68" s="222"/>
      <c r="ITT68" s="222"/>
      <c r="ITU68" s="222"/>
      <c r="ITV68" s="222"/>
      <c r="ITW68" s="222"/>
      <c r="ITX68" s="222"/>
      <c r="ITY68" s="222"/>
      <c r="ITZ68" s="222"/>
      <c r="IUA68" s="222"/>
      <c r="IUB68" s="222"/>
      <c r="IUC68" s="222"/>
      <c r="IUD68" s="222"/>
      <c r="IUE68" s="222"/>
      <c r="IUF68" s="222"/>
      <c r="IUG68" s="222"/>
      <c r="IUH68" s="222"/>
      <c r="IUI68" s="222"/>
      <c r="IUJ68" s="222"/>
      <c r="IUK68" s="222"/>
      <c r="IUL68" s="222"/>
      <c r="IUM68" s="222"/>
      <c r="IUN68" s="222"/>
      <c r="IUO68" s="222"/>
      <c r="IUP68" s="222"/>
      <c r="IUQ68" s="222"/>
      <c r="IUR68" s="222"/>
      <c r="IUS68" s="222"/>
      <c r="IUT68" s="222"/>
      <c r="IUU68" s="222"/>
      <c r="IUV68" s="222"/>
      <c r="IUW68" s="222"/>
      <c r="IUX68" s="222"/>
      <c r="IUY68" s="222"/>
      <c r="IUZ68" s="222"/>
      <c r="IVA68" s="222"/>
      <c r="IVB68" s="222"/>
      <c r="IVC68" s="222"/>
      <c r="IVD68" s="222"/>
      <c r="IVE68" s="222"/>
      <c r="IVF68" s="222"/>
      <c r="IVG68" s="222"/>
      <c r="IVH68" s="222"/>
      <c r="IVI68" s="222"/>
      <c r="IVJ68" s="222"/>
      <c r="IVK68" s="222"/>
      <c r="IVL68" s="222"/>
      <c r="IVM68" s="222"/>
      <c r="IVN68" s="222"/>
      <c r="IVO68" s="222"/>
      <c r="IVP68" s="222"/>
      <c r="IVQ68" s="222"/>
      <c r="IVR68" s="222"/>
      <c r="IVS68" s="222"/>
      <c r="IVT68" s="222"/>
      <c r="IVU68" s="222"/>
      <c r="IVV68" s="222"/>
      <c r="IVW68" s="222"/>
      <c r="IVX68" s="222"/>
      <c r="IVY68" s="222"/>
      <c r="IVZ68" s="222"/>
      <c r="IWA68" s="222"/>
      <c r="IWB68" s="222"/>
      <c r="IWC68" s="222"/>
      <c r="IWD68" s="222"/>
      <c r="IWE68" s="222"/>
      <c r="IWF68" s="222"/>
      <c r="IWG68" s="222"/>
      <c r="IWH68" s="222"/>
      <c r="IWI68" s="222"/>
      <c r="IWJ68" s="222"/>
      <c r="IWK68" s="222"/>
      <c r="IWL68" s="222"/>
      <c r="IWM68" s="222"/>
      <c r="IWN68" s="222"/>
      <c r="IWO68" s="222"/>
      <c r="IWP68" s="222"/>
      <c r="IWQ68" s="222"/>
      <c r="IWR68" s="222"/>
      <c r="IWS68" s="222"/>
      <c r="IWT68" s="222"/>
      <c r="IWU68" s="222"/>
      <c r="IWV68" s="222"/>
      <c r="IWW68" s="222"/>
      <c r="IWX68" s="222"/>
      <c r="IWY68" s="222"/>
      <c r="IWZ68" s="222"/>
      <c r="IXA68" s="222"/>
      <c r="IXB68" s="222"/>
      <c r="IXC68" s="222"/>
      <c r="IXD68" s="222"/>
      <c r="IXE68" s="222"/>
      <c r="IXF68" s="222"/>
      <c r="IXG68" s="222"/>
      <c r="IXH68" s="222"/>
      <c r="IXI68" s="222"/>
      <c r="IXJ68" s="222"/>
      <c r="IXK68" s="222"/>
      <c r="IXL68" s="222"/>
      <c r="IXM68" s="222"/>
      <c r="IXN68" s="222"/>
      <c r="IXO68" s="222"/>
      <c r="IXP68" s="222"/>
      <c r="IXQ68" s="222"/>
      <c r="IXR68" s="222"/>
      <c r="IXS68" s="222"/>
      <c r="IXT68" s="222"/>
      <c r="IXU68" s="222"/>
      <c r="IXV68" s="222"/>
      <c r="IXW68" s="222"/>
      <c r="IXX68" s="222"/>
      <c r="IXY68" s="222"/>
      <c r="IXZ68" s="222"/>
      <c r="IYA68" s="222"/>
      <c r="IYB68" s="222"/>
      <c r="IYC68" s="222"/>
      <c r="IYD68" s="222"/>
      <c r="IYE68" s="222"/>
      <c r="IYF68" s="222"/>
      <c r="IYG68" s="222"/>
      <c r="IYH68" s="222"/>
      <c r="IYI68" s="222"/>
      <c r="IYJ68" s="222"/>
      <c r="IYK68" s="222"/>
      <c r="IYL68" s="222"/>
      <c r="IYM68" s="222"/>
      <c r="IYN68" s="222"/>
      <c r="IYO68" s="222"/>
      <c r="IYP68" s="222"/>
      <c r="IYQ68" s="222"/>
      <c r="IYR68" s="222"/>
      <c r="IYS68" s="222"/>
      <c r="IYT68" s="222"/>
      <c r="IYU68" s="222"/>
      <c r="IYV68" s="222"/>
      <c r="IYW68" s="222"/>
      <c r="IYX68" s="222"/>
      <c r="IYY68" s="222"/>
      <c r="IYZ68" s="222"/>
      <c r="IZA68" s="222"/>
      <c r="IZB68" s="222"/>
      <c r="IZC68" s="222"/>
      <c r="IZD68" s="222"/>
      <c r="IZE68" s="222"/>
      <c r="IZF68" s="222"/>
      <c r="IZG68" s="222"/>
      <c r="IZH68" s="222"/>
      <c r="IZI68" s="222"/>
      <c r="IZJ68" s="222"/>
      <c r="IZK68" s="222"/>
      <c r="IZL68" s="222"/>
      <c r="IZM68" s="222"/>
      <c r="IZN68" s="222"/>
      <c r="IZO68" s="222"/>
      <c r="IZP68" s="222"/>
      <c r="IZQ68" s="222"/>
      <c r="IZR68" s="222"/>
      <c r="IZS68" s="222"/>
      <c r="IZT68" s="222"/>
      <c r="IZU68" s="222"/>
      <c r="IZV68" s="222"/>
      <c r="IZW68" s="222"/>
      <c r="IZX68" s="222"/>
      <c r="IZY68" s="222"/>
      <c r="IZZ68" s="222"/>
      <c r="JAA68" s="222"/>
      <c r="JAB68" s="222"/>
      <c r="JAC68" s="222"/>
      <c r="JAD68" s="222"/>
      <c r="JAE68" s="222"/>
      <c r="JAF68" s="222"/>
      <c r="JAG68" s="222"/>
      <c r="JAH68" s="222"/>
      <c r="JAI68" s="222"/>
      <c r="JAJ68" s="222"/>
      <c r="JAK68" s="222"/>
      <c r="JAL68" s="222"/>
      <c r="JAM68" s="222"/>
      <c r="JAN68" s="222"/>
      <c r="JAO68" s="222"/>
      <c r="JAP68" s="222"/>
      <c r="JAQ68" s="222"/>
      <c r="JAR68" s="222"/>
      <c r="JAS68" s="222"/>
      <c r="JAT68" s="222"/>
      <c r="JAU68" s="222"/>
      <c r="JAV68" s="222"/>
      <c r="JAW68" s="222"/>
      <c r="JAX68" s="222"/>
      <c r="JAY68" s="222"/>
      <c r="JAZ68" s="222"/>
      <c r="JBA68" s="222"/>
      <c r="JBB68" s="222"/>
      <c r="JBC68" s="222"/>
      <c r="JBD68" s="222"/>
      <c r="JBE68" s="222"/>
      <c r="JBF68" s="222"/>
      <c r="JBG68" s="222"/>
      <c r="JBH68" s="222"/>
      <c r="JBI68" s="222"/>
      <c r="JBJ68" s="222"/>
      <c r="JBK68" s="222"/>
      <c r="JBL68" s="222"/>
      <c r="JBM68" s="222"/>
      <c r="JBN68" s="222"/>
      <c r="JBO68" s="222"/>
      <c r="JBP68" s="222"/>
      <c r="JBQ68" s="222"/>
      <c r="JBR68" s="222"/>
      <c r="JBS68" s="222"/>
      <c r="JBT68" s="222"/>
      <c r="JBU68" s="222"/>
      <c r="JBV68" s="222"/>
      <c r="JBW68" s="222"/>
      <c r="JBX68" s="222"/>
      <c r="JBY68" s="222"/>
      <c r="JBZ68" s="222"/>
      <c r="JCA68" s="222"/>
      <c r="JCB68" s="222"/>
      <c r="JCC68" s="222"/>
      <c r="JCD68" s="222"/>
      <c r="JCE68" s="222"/>
      <c r="JCF68" s="222"/>
      <c r="JCG68" s="222"/>
      <c r="JCH68" s="222"/>
      <c r="JCI68" s="222"/>
      <c r="JCJ68" s="222"/>
      <c r="JCK68" s="222"/>
      <c r="JCL68" s="222"/>
      <c r="JCM68" s="222"/>
      <c r="JCN68" s="222"/>
      <c r="JCO68" s="222"/>
      <c r="JCP68" s="222"/>
      <c r="JCQ68" s="222"/>
      <c r="JCR68" s="222"/>
      <c r="JCS68" s="222"/>
      <c r="JCT68" s="222"/>
      <c r="JCU68" s="222"/>
      <c r="JCV68" s="222"/>
      <c r="JCW68" s="222"/>
      <c r="JCX68" s="222"/>
      <c r="JCY68" s="222"/>
      <c r="JCZ68" s="222"/>
      <c r="JDA68" s="222"/>
      <c r="JDB68" s="222"/>
      <c r="JDC68" s="222"/>
      <c r="JDD68" s="222"/>
      <c r="JDE68" s="222"/>
      <c r="JDF68" s="222"/>
      <c r="JDG68" s="222"/>
      <c r="JDH68" s="222"/>
      <c r="JDI68" s="222"/>
      <c r="JDJ68" s="222"/>
      <c r="JDK68" s="222"/>
      <c r="JDL68" s="222"/>
      <c r="JDM68" s="222"/>
      <c r="JDN68" s="222"/>
      <c r="JDO68" s="222"/>
      <c r="JDP68" s="222"/>
      <c r="JDQ68" s="222"/>
      <c r="JDR68" s="222"/>
      <c r="JDS68" s="222"/>
      <c r="JDT68" s="222"/>
      <c r="JDU68" s="222"/>
      <c r="JDV68" s="222"/>
      <c r="JDW68" s="222"/>
      <c r="JDX68" s="222"/>
      <c r="JDY68" s="222"/>
      <c r="JDZ68" s="222"/>
      <c r="JEA68" s="222"/>
      <c r="JEB68" s="222"/>
      <c r="JEC68" s="222"/>
      <c r="JED68" s="222"/>
      <c r="JEE68" s="222"/>
      <c r="JEF68" s="222"/>
      <c r="JEG68" s="222"/>
      <c r="JEH68" s="222"/>
      <c r="JEI68" s="222"/>
      <c r="JEJ68" s="222"/>
      <c r="JEK68" s="222"/>
      <c r="JEL68" s="222"/>
      <c r="JEM68" s="222"/>
      <c r="JEN68" s="222"/>
      <c r="JEO68" s="222"/>
      <c r="JEP68" s="222"/>
      <c r="JEQ68" s="222"/>
      <c r="JER68" s="222"/>
      <c r="JES68" s="222"/>
      <c r="JET68" s="222"/>
      <c r="JEU68" s="222"/>
      <c r="JEV68" s="222"/>
      <c r="JEW68" s="222"/>
      <c r="JEX68" s="222"/>
      <c r="JEY68" s="222"/>
      <c r="JEZ68" s="222"/>
      <c r="JFA68" s="222"/>
      <c r="JFB68" s="222"/>
      <c r="JFC68" s="222"/>
      <c r="JFD68" s="222"/>
      <c r="JFE68" s="222"/>
      <c r="JFF68" s="222"/>
      <c r="JFG68" s="222"/>
      <c r="JFH68" s="222"/>
      <c r="JFI68" s="222"/>
      <c r="JFJ68" s="222"/>
      <c r="JFK68" s="222"/>
      <c r="JFL68" s="222"/>
      <c r="JFM68" s="222"/>
      <c r="JFN68" s="222"/>
      <c r="JFO68" s="222"/>
      <c r="JFP68" s="222"/>
      <c r="JFQ68" s="222"/>
      <c r="JFR68" s="222"/>
      <c r="JFS68" s="222"/>
      <c r="JFT68" s="222"/>
      <c r="JFU68" s="222"/>
      <c r="JFV68" s="222"/>
      <c r="JFW68" s="222"/>
      <c r="JFX68" s="222"/>
      <c r="JFY68" s="222"/>
      <c r="JFZ68" s="222"/>
      <c r="JGA68" s="222"/>
      <c r="JGB68" s="222"/>
      <c r="JGC68" s="222"/>
      <c r="JGD68" s="222"/>
      <c r="JGE68" s="222"/>
      <c r="JGF68" s="222"/>
      <c r="JGG68" s="222"/>
      <c r="JGH68" s="222"/>
      <c r="JGI68" s="222"/>
      <c r="JGJ68" s="222"/>
      <c r="JGK68" s="222"/>
      <c r="JGL68" s="222"/>
      <c r="JGM68" s="222"/>
      <c r="JGN68" s="222"/>
      <c r="JGO68" s="222"/>
      <c r="JGP68" s="222"/>
      <c r="JGQ68" s="222"/>
      <c r="JGR68" s="222"/>
      <c r="JGS68" s="222"/>
      <c r="JGT68" s="222"/>
      <c r="JGU68" s="222"/>
      <c r="JGV68" s="222"/>
      <c r="JGW68" s="222"/>
      <c r="JGX68" s="222"/>
      <c r="JGY68" s="222"/>
      <c r="JGZ68" s="222"/>
      <c r="JHA68" s="222"/>
      <c r="JHB68" s="222"/>
      <c r="JHC68" s="222"/>
      <c r="JHD68" s="222"/>
      <c r="JHE68" s="222"/>
      <c r="JHF68" s="222"/>
      <c r="JHG68" s="222"/>
      <c r="JHH68" s="222"/>
      <c r="JHI68" s="222"/>
      <c r="JHJ68" s="222"/>
      <c r="JHK68" s="222"/>
      <c r="JHL68" s="222"/>
      <c r="JHM68" s="222"/>
      <c r="JHN68" s="222"/>
      <c r="JHO68" s="222"/>
      <c r="JHP68" s="222"/>
      <c r="JHQ68" s="222"/>
      <c r="JHR68" s="222"/>
      <c r="JHS68" s="222"/>
      <c r="JHT68" s="222"/>
      <c r="JHU68" s="222"/>
      <c r="JHV68" s="222"/>
      <c r="JHW68" s="222"/>
      <c r="JHX68" s="222"/>
      <c r="JHY68" s="222"/>
      <c r="JHZ68" s="222"/>
      <c r="JIA68" s="222"/>
      <c r="JIB68" s="222"/>
      <c r="JIC68" s="222"/>
      <c r="JID68" s="222"/>
      <c r="JIE68" s="222"/>
      <c r="JIF68" s="222"/>
      <c r="JIG68" s="222"/>
      <c r="JIH68" s="222"/>
      <c r="JII68" s="222"/>
      <c r="JIJ68" s="222"/>
      <c r="JIK68" s="222"/>
      <c r="JIL68" s="222"/>
      <c r="JIM68" s="222"/>
      <c r="JIN68" s="222"/>
      <c r="JIO68" s="222"/>
      <c r="JIP68" s="222"/>
      <c r="JIQ68" s="222"/>
      <c r="JIR68" s="222"/>
      <c r="JIS68" s="222"/>
      <c r="JIT68" s="222"/>
      <c r="JIU68" s="222"/>
      <c r="JIV68" s="222"/>
      <c r="JIW68" s="222"/>
      <c r="JIX68" s="222"/>
      <c r="JIY68" s="222"/>
      <c r="JIZ68" s="222"/>
      <c r="JJA68" s="222"/>
      <c r="JJB68" s="222"/>
      <c r="JJC68" s="222"/>
      <c r="JJD68" s="222"/>
      <c r="JJE68" s="222"/>
      <c r="JJF68" s="222"/>
      <c r="JJG68" s="222"/>
      <c r="JJH68" s="222"/>
      <c r="JJI68" s="222"/>
      <c r="JJJ68" s="222"/>
      <c r="JJK68" s="222"/>
      <c r="JJL68" s="222"/>
      <c r="JJM68" s="222"/>
      <c r="JJN68" s="222"/>
      <c r="JJO68" s="222"/>
      <c r="JJP68" s="222"/>
      <c r="JJQ68" s="222"/>
      <c r="JJR68" s="222"/>
      <c r="JJS68" s="222"/>
      <c r="JJT68" s="222"/>
      <c r="JJU68" s="222"/>
      <c r="JJV68" s="222"/>
      <c r="JJW68" s="222"/>
      <c r="JJX68" s="222"/>
      <c r="JJY68" s="222"/>
      <c r="JJZ68" s="222"/>
      <c r="JKA68" s="222"/>
      <c r="JKB68" s="222"/>
      <c r="JKC68" s="222"/>
      <c r="JKD68" s="222"/>
      <c r="JKE68" s="222"/>
      <c r="JKF68" s="222"/>
      <c r="JKG68" s="222"/>
      <c r="JKH68" s="222"/>
      <c r="JKI68" s="222"/>
      <c r="JKJ68" s="222"/>
      <c r="JKK68" s="222"/>
      <c r="JKL68" s="222"/>
      <c r="JKM68" s="222"/>
      <c r="JKN68" s="222"/>
      <c r="JKO68" s="222"/>
      <c r="JKP68" s="222"/>
      <c r="JKQ68" s="222"/>
      <c r="JKR68" s="222"/>
      <c r="JKS68" s="222"/>
      <c r="JKT68" s="222"/>
      <c r="JKU68" s="222"/>
      <c r="JKV68" s="222"/>
      <c r="JKW68" s="222"/>
      <c r="JKX68" s="222"/>
      <c r="JKY68" s="222"/>
      <c r="JKZ68" s="222"/>
      <c r="JLA68" s="222"/>
      <c r="JLB68" s="222"/>
      <c r="JLC68" s="222"/>
      <c r="JLD68" s="222"/>
      <c r="JLE68" s="222"/>
      <c r="JLF68" s="222"/>
      <c r="JLG68" s="222"/>
      <c r="JLH68" s="222"/>
      <c r="JLI68" s="222"/>
      <c r="JLJ68" s="222"/>
      <c r="JLK68" s="222"/>
      <c r="JLL68" s="222"/>
      <c r="JLM68" s="222"/>
      <c r="JLN68" s="222"/>
      <c r="JLO68" s="222"/>
      <c r="JLP68" s="222"/>
      <c r="JLQ68" s="222"/>
      <c r="JLR68" s="222"/>
      <c r="JLS68" s="222"/>
      <c r="JLT68" s="222"/>
      <c r="JLU68" s="222"/>
      <c r="JLV68" s="222"/>
      <c r="JLW68" s="222"/>
      <c r="JLX68" s="222"/>
      <c r="JLY68" s="222"/>
      <c r="JLZ68" s="222"/>
      <c r="JMA68" s="222"/>
      <c r="JMB68" s="222"/>
      <c r="JMC68" s="222"/>
      <c r="JMD68" s="222"/>
      <c r="JME68" s="222"/>
      <c r="JMF68" s="222"/>
      <c r="JMG68" s="222"/>
      <c r="JMH68" s="222"/>
      <c r="JMI68" s="222"/>
      <c r="JMJ68" s="222"/>
      <c r="JMK68" s="222"/>
      <c r="JML68" s="222"/>
      <c r="JMM68" s="222"/>
      <c r="JMN68" s="222"/>
      <c r="JMO68" s="222"/>
      <c r="JMP68" s="222"/>
      <c r="JMQ68" s="222"/>
      <c r="JMR68" s="222"/>
      <c r="JMS68" s="222"/>
      <c r="JMT68" s="222"/>
      <c r="JMU68" s="222"/>
      <c r="JMV68" s="222"/>
      <c r="JMW68" s="222"/>
      <c r="JMX68" s="222"/>
      <c r="JMY68" s="222"/>
      <c r="JMZ68" s="222"/>
      <c r="JNA68" s="222"/>
      <c r="JNB68" s="222"/>
      <c r="JNC68" s="222"/>
      <c r="JND68" s="222"/>
      <c r="JNE68" s="222"/>
      <c r="JNF68" s="222"/>
      <c r="JNG68" s="222"/>
      <c r="JNH68" s="222"/>
      <c r="JNI68" s="222"/>
      <c r="JNJ68" s="222"/>
      <c r="JNK68" s="222"/>
      <c r="JNL68" s="222"/>
      <c r="JNM68" s="222"/>
      <c r="JNN68" s="222"/>
      <c r="JNO68" s="222"/>
      <c r="JNP68" s="222"/>
      <c r="JNQ68" s="222"/>
      <c r="JNR68" s="222"/>
      <c r="JNS68" s="222"/>
      <c r="JNT68" s="222"/>
      <c r="JNU68" s="222"/>
      <c r="JNV68" s="222"/>
      <c r="JNW68" s="222"/>
      <c r="JNX68" s="222"/>
      <c r="JNY68" s="222"/>
      <c r="JNZ68" s="222"/>
      <c r="JOA68" s="222"/>
      <c r="JOB68" s="222"/>
      <c r="JOC68" s="222"/>
      <c r="JOD68" s="222"/>
      <c r="JOE68" s="222"/>
      <c r="JOF68" s="222"/>
      <c r="JOG68" s="222"/>
      <c r="JOH68" s="222"/>
      <c r="JOI68" s="222"/>
      <c r="JOJ68" s="222"/>
      <c r="JOK68" s="222"/>
      <c r="JOL68" s="222"/>
      <c r="JOM68" s="222"/>
      <c r="JON68" s="222"/>
      <c r="JOO68" s="222"/>
      <c r="JOP68" s="222"/>
      <c r="JOQ68" s="222"/>
      <c r="JOR68" s="222"/>
      <c r="JOS68" s="222"/>
      <c r="JOT68" s="222"/>
      <c r="JOU68" s="222"/>
      <c r="JOV68" s="222"/>
      <c r="JOW68" s="222"/>
      <c r="JOX68" s="222"/>
      <c r="JOY68" s="222"/>
      <c r="JOZ68" s="222"/>
      <c r="JPA68" s="222"/>
      <c r="JPB68" s="222"/>
      <c r="JPC68" s="222"/>
      <c r="JPD68" s="222"/>
      <c r="JPE68" s="222"/>
      <c r="JPF68" s="222"/>
      <c r="JPG68" s="222"/>
      <c r="JPH68" s="222"/>
      <c r="JPI68" s="222"/>
      <c r="JPJ68" s="222"/>
      <c r="JPK68" s="222"/>
      <c r="JPL68" s="222"/>
      <c r="JPM68" s="222"/>
      <c r="JPN68" s="222"/>
      <c r="JPO68" s="222"/>
      <c r="JPP68" s="222"/>
      <c r="JPQ68" s="222"/>
      <c r="JPR68" s="222"/>
      <c r="JPS68" s="222"/>
      <c r="JPT68" s="222"/>
      <c r="JPU68" s="222"/>
      <c r="JPV68" s="222"/>
      <c r="JPW68" s="222"/>
      <c r="JPX68" s="222"/>
      <c r="JPY68" s="222"/>
      <c r="JPZ68" s="222"/>
      <c r="JQA68" s="222"/>
      <c r="JQB68" s="222"/>
      <c r="JQC68" s="222"/>
      <c r="JQD68" s="222"/>
      <c r="JQE68" s="222"/>
      <c r="JQF68" s="222"/>
      <c r="JQG68" s="222"/>
      <c r="JQH68" s="222"/>
      <c r="JQI68" s="222"/>
      <c r="JQJ68" s="222"/>
      <c r="JQK68" s="222"/>
      <c r="JQL68" s="222"/>
      <c r="JQM68" s="222"/>
      <c r="JQN68" s="222"/>
      <c r="JQO68" s="222"/>
      <c r="JQP68" s="222"/>
      <c r="JQQ68" s="222"/>
      <c r="JQR68" s="222"/>
      <c r="JQS68" s="222"/>
      <c r="JQT68" s="222"/>
      <c r="JQU68" s="222"/>
      <c r="JQV68" s="222"/>
      <c r="JQW68" s="222"/>
      <c r="JQX68" s="222"/>
      <c r="JQY68" s="222"/>
      <c r="JQZ68" s="222"/>
      <c r="JRA68" s="222"/>
      <c r="JRB68" s="222"/>
      <c r="JRC68" s="222"/>
      <c r="JRD68" s="222"/>
      <c r="JRE68" s="222"/>
      <c r="JRF68" s="222"/>
      <c r="JRG68" s="222"/>
      <c r="JRH68" s="222"/>
      <c r="JRI68" s="222"/>
      <c r="JRJ68" s="222"/>
      <c r="JRK68" s="222"/>
      <c r="JRL68" s="222"/>
      <c r="JRM68" s="222"/>
      <c r="JRN68" s="222"/>
      <c r="JRO68" s="222"/>
      <c r="JRP68" s="222"/>
      <c r="JRQ68" s="222"/>
      <c r="JRR68" s="222"/>
      <c r="JRS68" s="222"/>
      <c r="JRT68" s="222"/>
      <c r="JRU68" s="222"/>
      <c r="JRV68" s="222"/>
      <c r="JRW68" s="222"/>
      <c r="JRX68" s="222"/>
      <c r="JRY68" s="222"/>
      <c r="JRZ68" s="222"/>
      <c r="JSA68" s="222"/>
      <c r="JSB68" s="222"/>
      <c r="JSC68" s="222"/>
      <c r="JSD68" s="222"/>
      <c r="JSE68" s="222"/>
      <c r="JSF68" s="222"/>
      <c r="JSG68" s="222"/>
      <c r="JSH68" s="222"/>
      <c r="JSI68" s="222"/>
      <c r="JSJ68" s="222"/>
      <c r="JSK68" s="222"/>
      <c r="JSL68" s="222"/>
      <c r="JSM68" s="222"/>
      <c r="JSN68" s="222"/>
      <c r="JSO68" s="222"/>
      <c r="JSP68" s="222"/>
      <c r="JSQ68" s="222"/>
      <c r="JSR68" s="222"/>
      <c r="JSS68" s="222"/>
      <c r="JST68" s="222"/>
      <c r="JSU68" s="222"/>
      <c r="JSV68" s="222"/>
      <c r="JSW68" s="222"/>
      <c r="JSX68" s="222"/>
      <c r="JSY68" s="222"/>
      <c r="JSZ68" s="222"/>
      <c r="JTA68" s="222"/>
      <c r="JTB68" s="222"/>
      <c r="JTC68" s="222"/>
      <c r="JTD68" s="222"/>
      <c r="JTE68" s="222"/>
      <c r="JTF68" s="222"/>
      <c r="JTG68" s="222"/>
      <c r="JTH68" s="222"/>
      <c r="JTI68" s="222"/>
      <c r="JTJ68" s="222"/>
      <c r="JTK68" s="222"/>
      <c r="JTL68" s="222"/>
      <c r="JTM68" s="222"/>
      <c r="JTN68" s="222"/>
      <c r="JTO68" s="222"/>
      <c r="JTP68" s="222"/>
      <c r="JTQ68" s="222"/>
      <c r="JTR68" s="222"/>
      <c r="JTS68" s="222"/>
      <c r="JTT68" s="222"/>
      <c r="JTU68" s="222"/>
      <c r="JTV68" s="222"/>
      <c r="JTW68" s="222"/>
      <c r="JTX68" s="222"/>
      <c r="JTY68" s="222"/>
      <c r="JTZ68" s="222"/>
      <c r="JUA68" s="222"/>
      <c r="JUB68" s="222"/>
      <c r="JUC68" s="222"/>
      <c r="JUD68" s="222"/>
      <c r="JUE68" s="222"/>
      <c r="JUF68" s="222"/>
      <c r="JUG68" s="222"/>
      <c r="JUH68" s="222"/>
      <c r="JUI68" s="222"/>
      <c r="JUJ68" s="222"/>
      <c r="JUK68" s="222"/>
      <c r="JUL68" s="222"/>
      <c r="JUM68" s="222"/>
      <c r="JUN68" s="222"/>
      <c r="JUO68" s="222"/>
      <c r="JUP68" s="222"/>
      <c r="JUQ68" s="222"/>
      <c r="JUR68" s="222"/>
      <c r="JUS68" s="222"/>
      <c r="JUT68" s="222"/>
      <c r="JUU68" s="222"/>
      <c r="JUV68" s="222"/>
      <c r="JUW68" s="222"/>
      <c r="JUX68" s="222"/>
      <c r="JUY68" s="222"/>
      <c r="JUZ68" s="222"/>
      <c r="JVA68" s="222"/>
      <c r="JVB68" s="222"/>
      <c r="JVC68" s="222"/>
      <c r="JVD68" s="222"/>
      <c r="JVE68" s="222"/>
      <c r="JVF68" s="222"/>
      <c r="JVG68" s="222"/>
      <c r="JVH68" s="222"/>
      <c r="JVI68" s="222"/>
      <c r="JVJ68" s="222"/>
      <c r="JVK68" s="222"/>
      <c r="JVL68" s="222"/>
      <c r="JVM68" s="222"/>
      <c r="JVN68" s="222"/>
      <c r="JVO68" s="222"/>
      <c r="JVP68" s="222"/>
      <c r="JVQ68" s="222"/>
      <c r="JVR68" s="222"/>
      <c r="JVS68" s="222"/>
      <c r="JVT68" s="222"/>
      <c r="JVU68" s="222"/>
      <c r="JVV68" s="222"/>
      <c r="JVW68" s="222"/>
      <c r="JVX68" s="222"/>
      <c r="JVY68" s="222"/>
      <c r="JVZ68" s="222"/>
      <c r="JWA68" s="222"/>
      <c r="JWB68" s="222"/>
      <c r="JWC68" s="222"/>
      <c r="JWD68" s="222"/>
      <c r="JWE68" s="222"/>
      <c r="JWF68" s="222"/>
      <c r="JWG68" s="222"/>
      <c r="JWH68" s="222"/>
      <c r="JWI68" s="222"/>
      <c r="JWJ68" s="222"/>
      <c r="JWK68" s="222"/>
      <c r="JWL68" s="222"/>
      <c r="JWM68" s="222"/>
      <c r="JWN68" s="222"/>
      <c r="JWO68" s="222"/>
      <c r="JWP68" s="222"/>
      <c r="JWQ68" s="222"/>
      <c r="JWR68" s="222"/>
      <c r="JWS68" s="222"/>
      <c r="JWT68" s="222"/>
      <c r="JWU68" s="222"/>
      <c r="JWV68" s="222"/>
      <c r="JWW68" s="222"/>
      <c r="JWX68" s="222"/>
      <c r="JWY68" s="222"/>
      <c r="JWZ68" s="222"/>
      <c r="JXA68" s="222"/>
      <c r="JXB68" s="222"/>
      <c r="JXC68" s="222"/>
      <c r="JXD68" s="222"/>
      <c r="JXE68" s="222"/>
      <c r="JXF68" s="222"/>
      <c r="JXG68" s="222"/>
      <c r="JXH68" s="222"/>
      <c r="JXI68" s="222"/>
      <c r="JXJ68" s="222"/>
      <c r="JXK68" s="222"/>
      <c r="JXL68" s="222"/>
      <c r="JXM68" s="222"/>
      <c r="JXN68" s="222"/>
      <c r="JXO68" s="222"/>
      <c r="JXP68" s="222"/>
      <c r="JXQ68" s="222"/>
      <c r="JXR68" s="222"/>
      <c r="JXS68" s="222"/>
      <c r="JXT68" s="222"/>
      <c r="JXU68" s="222"/>
      <c r="JXV68" s="222"/>
      <c r="JXW68" s="222"/>
      <c r="JXX68" s="222"/>
      <c r="JXY68" s="222"/>
      <c r="JXZ68" s="222"/>
      <c r="JYA68" s="222"/>
      <c r="JYB68" s="222"/>
      <c r="JYC68" s="222"/>
      <c r="JYD68" s="222"/>
      <c r="JYE68" s="222"/>
      <c r="JYF68" s="222"/>
      <c r="JYG68" s="222"/>
      <c r="JYH68" s="222"/>
      <c r="JYI68" s="222"/>
      <c r="JYJ68" s="222"/>
      <c r="JYK68" s="222"/>
      <c r="JYL68" s="222"/>
      <c r="JYM68" s="222"/>
      <c r="JYN68" s="222"/>
      <c r="JYO68" s="222"/>
      <c r="JYP68" s="222"/>
      <c r="JYQ68" s="222"/>
      <c r="JYR68" s="222"/>
      <c r="JYS68" s="222"/>
      <c r="JYT68" s="222"/>
      <c r="JYU68" s="222"/>
      <c r="JYV68" s="222"/>
      <c r="JYW68" s="222"/>
      <c r="JYX68" s="222"/>
      <c r="JYY68" s="222"/>
      <c r="JYZ68" s="222"/>
      <c r="JZA68" s="222"/>
      <c r="JZB68" s="222"/>
      <c r="JZC68" s="222"/>
      <c r="JZD68" s="222"/>
      <c r="JZE68" s="222"/>
      <c r="JZF68" s="222"/>
      <c r="JZG68" s="222"/>
      <c r="JZH68" s="222"/>
      <c r="JZI68" s="222"/>
      <c r="JZJ68" s="222"/>
      <c r="JZK68" s="222"/>
      <c r="JZL68" s="222"/>
      <c r="JZM68" s="222"/>
      <c r="JZN68" s="222"/>
      <c r="JZO68" s="222"/>
      <c r="JZP68" s="222"/>
      <c r="JZQ68" s="222"/>
      <c r="JZR68" s="222"/>
      <c r="JZS68" s="222"/>
      <c r="JZT68" s="222"/>
      <c r="JZU68" s="222"/>
      <c r="JZV68" s="222"/>
      <c r="JZW68" s="222"/>
      <c r="JZX68" s="222"/>
      <c r="JZY68" s="222"/>
      <c r="JZZ68" s="222"/>
      <c r="KAA68" s="222"/>
      <c r="KAB68" s="222"/>
      <c r="KAC68" s="222"/>
      <c r="KAD68" s="222"/>
      <c r="KAE68" s="222"/>
      <c r="KAF68" s="222"/>
      <c r="KAG68" s="222"/>
      <c r="KAH68" s="222"/>
      <c r="KAI68" s="222"/>
      <c r="KAJ68" s="222"/>
      <c r="KAK68" s="222"/>
      <c r="KAL68" s="222"/>
      <c r="KAM68" s="222"/>
      <c r="KAN68" s="222"/>
      <c r="KAO68" s="222"/>
      <c r="KAP68" s="222"/>
      <c r="KAQ68" s="222"/>
      <c r="KAR68" s="222"/>
      <c r="KAS68" s="222"/>
      <c r="KAT68" s="222"/>
      <c r="KAU68" s="222"/>
      <c r="KAV68" s="222"/>
      <c r="KAW68" s="222"/>
      <c r="KAX68" s="222"/>
      <c r="KAY68" s="222"/>
      <c r="KAZ68" s="222"/>
      <c r="KBA68" s="222"/>
      <c r="KBB68" s="222"/>
      <c r="KBC68" s="222"/>
      <c r="KBD68" s="222"/>
      <c r="KBE68" s="222"/>
      <c r="KBF68" s="222"/>
      <c r="KBG68" s="222"/>
      <c r="KBH68" s="222"/>
      <c r="KBI68" s="222"/>
      <c r="KBJ68" s="222"/>
      <c r="KBK68" s="222"/>
      <c r="KBL68" s="222"/>
      <c r="KBM68" s="222"/>
      <c r="KBN68" s="222"/>
      <c r="KBO68" s="222"/>
      <c r="KBP68" s="222"/>
      <c r="KBQ68" s="222"/>
      <c r="KBR68" s="222"/>
      <c r="KBS68" s="222"/>
      <c r="KBT68" s="222"/>
      <c r="KBU68" s="222"/>
      <c r="KBV68" s="222"/>
      <c r="KBW68" s="222"/>
      <c r="KBX68" s="222"/>
      <c r="KBY68" s="222"/>
      <c r="KBZ68" s="222"/>
      <c r="KCA68" s="222"/>
      <c r="KCB68" s="222"/>
      <c r="KCC68" s="222"/>
      <c r="KCD68" s="222"/>
      <c r="KCE68" s="222"/>
      <c r="KCF68" s="222"/>
      <c r="KCG68" s="222"/>
      <c r="KCH68" s="222"/>
      <c r="KCI68" s="222"/>
      <c r="KCJ68" s="222"/>
      <c r="KCK68" s="222"/>
      <c r="KCL68" s="222"/>
      <c r="KCM68" s="222"/>
      <c r="KCN68" s="222"/>
      <c r="KCO68" s="222"/>
      <c r="KCP68" s="222"/>
      <c r="KCQ68" s="222"/>
      <c r="KCR68" s="222"/>
      <c r="KCS68" s="222"/>
      <c r="KCT68" s="222"/>
      <c r="KCU68" s="222"/>
      <c r="KCV68" s="222"/>
      <c r="KCW68" s="222"/>
      <c r="KCX68" s="222"/>
      <c r="KCY68" s="222"/>
      <c r="KCZ68" s="222"/>
      <c r="KDA68" s="222"/>
      <c r="KDB68" s="222"/>
      <c r="KDC68" s="222"/>
      <c r="KDD68" s="222"/>
      <c r="KDE68" s="222"/>
      <c r="KDF68" s="222"/>
      <c r="KDG68" s="222"/>
      <c r="KDH68" s="222"/>
      <c r="KDI68" s="222"/>
      <c r="KDJ68" s="222"/>
      <c r="KDK68" s="222"/>
      <c r="KDL68" s="222"/>
      <c r="KDM68" s="222"/>
      <c r="KDN68" s="222"/>
      <c r="KDO68" s="222"/>
      <c r="KDP68" s="222"/>
      <c r="KDQ68" s="222"/>
      <c r="KDR68" s="222"/>
      <c r="KDS68" s="222"/>
      <c r="KDT68" s="222"/>
      <c r="KDU68" s="222"/>
      <c r="KDV68" s="222"/>
      <c r="KDW68" s="222"/>
      <c r="KDX68" s="222"/>
      <c r="KDY68" s="222"/>
      <c r="KDZ68" s="222"/>
      <c r="KEA68" s="222"/>
      <c r="KEB68" s="222"/>
      <c r="KEC68" s="222"/>
      <c r="KED68" s="222"/>
      <c r="KEE68" s="222"/>
      <c r="KEF68" s="222"/>
      <c r="KEG68" s="222"/>
      <c r="KEH68" s="222"/>
      <c r="KEI68" s="222"/>
      <c r="KEJ68" s="222"/>
      <c r="KEK68" s="222"/>
      <c r="KEL68" s="222"/>
      <c r="KEM68" s="222"/>
      <c r="KEN68" s="222"/>
      <c r="KEO68" s="222"/>
      <c r="KEP68" s="222"/>
      <c r="KEQ68" s="222"/>
      <c r="KER68" s="222"/>
      <c r="KES68" s="222"/>
      <c r="KET68" s="222"/>
      <c r="KEU68" s="222"/>
      <c r="KEV68" s="222"/>
      <c r="KEW68" s="222"/>
      <c r="KEX68" s="222"/>
      <c r="KEY68" s="222"/>
      <c r="KEZ68" s="222"/>
      <c r="KFA68" s="222"/>
      <c r="KFB68" s="222"/>
      <c r="KFC68" s="222"/>
      <c r="KFD68" s="222"/>
      <c r="KFE68" s="222"/>
      <c r="KFF68" s="222"/>
      <c r="KFG68" s="222"/>
      <c r="KFH68" s="222"/>
      <c r="KFI68" s="222"/>
      <c r="KFJ68" s="222"/>
      <c r="KFK68" s="222"/>
      <c r="KFL68" s="222"/>
      <c r="KFM68" s="222"/>
      <c r="KFN68" s="222"/>
      <c r="KFO68" s="222"/>
      <c r="KFP68" s="222"/>
      <c r="KFQ68" s="222"/>
      <c r="KFR68" s="222"/>
      <c r="KFS68" s="222"/>
      <c r="KFT68" s="222"/>
      <c r="KFU68" s="222"/>
      <c r="KFV68" s="222"/>
      <c r="KFW68" s="222"/>
      <c r="KFX68" s="222"/>
      <c r="KFY68" s="222"/>
      <c r="KFZ68" s="222"/>
      <c r="KGA68" s="222"/>
      <c r="KGB68" s="222"/>
      <c r="KGC68" s="222"/>
      <c r="KGD68" s="222"/>
      <c r="KGE68" s="222"/>
      <c r="KGF68" s="222"/>
      <c r="KGG68" s="222"/>
      <c r="KGH68" s="222"/>
      <c r="KGI68" s="222"/>
      <c r="KGJ68" s="222"/>
      <c r="KGK68" s="222"/>
      <c r="KGL68" s="222"/>
      <c r="KGM68" s="222"/>
      <c r="KGN68" s="222"/>
      <c r="KGO68" s="222"/>
      <c r="KGP68" s="222"/>
      <c r="KGQ68" s="222"/>
      <c r="KGR68" s="222"/>
      <c r="KGS68" s="222"/>
      <c r="KGT68" s="222"/>
      <c r="KGU68" s="222"/>
      <c r="KGV68" s="222"/>
      <c r="KGW68" s="222"/>
      <c r="KGX68" s="222"/>
      <c r="KGY68" s="222"/>
      <c r="KGZ68" s="222"/>
      <c r="KHA68" s="222"/>
      <c r="KHB68" s="222"/>
      <c r="KHC68" s="222"/>
      <c r="KHD68" s="222"/>
      <c r="KHE68" s="222"/>
      <c r="KHF68" s="222"/>
      <c r="KHG68" s="222"/>
      <c r="KHH68" s="222"/>
      <c r="KHI68" s="222"/>
      <c r="KHJ68" s="222"/>
      <c r="KHK68" s="222"/>
      <c r="KHL68" s="222"/>
      <c r="KHM68" s="222"/>
      <c r="KHN68" s="222"/>
      <c r="KHO68" s="222"/>
      <c r="KHP68" s="222"/>
      <c r="KHQ68" s="222"/>
      <c r="KHR68" s="222"/>
      <c r="KHS68" s="222"/>
      <c r="KHT68" s="222"/>
      <c r="KHU68" s="222"/>
      <c r="KHV68" s="222"/>
      <c r="KHW68" s="222"/>
      <c r="KHX68" s="222"/>
      <c r="KHY68" s="222"/>
      <c r="KHZ68" s="222"/>
      <c r="KIA68" s="222"/>
      <c r="KIB68" s="222"/>
      <c r="KIC68" s="222"/>
      <c r="KID68" s="222"/>
      <c r="KIE68" s="222"/>
      <c r="KIF68" s="222"/>
      <c r="KIG68" s="222"/>
      <c r="KIH68" s="222"/>
      <c r="KII68" s="222"/>
      <c r="KIJ68" s="222"/>
      <c r="KIK68" s="222"/>
      <c r="KIL68" s="222"/>
      <c r="KIM68" s="222"/>
      <c r="KIN68" s="222"/>
      <c r="KIO68" s="222"/>
      <c r="KIP68" s="222"/>
      <c r="KIQ68" s="222"/>
      <c r="KIR68" s="222"/>
      <c r="KIS68" s="222"/>
      <c r="KIT68" s="222"/>
      <c r="KIU68" s="222"/>
      <c r="KIV68" s="222"/>
      <c r="KIW68" s="222"/>
      <c r="KIX68" s="222"/>
      <c r="KIY68" s="222"/>
      <c r="KIZ68" s="222"/>
      <c r="KJA68" s="222"/>
      <c r="KJB68" s="222"/>
      <c r="KJC68" s="222"/>
      <c r="KJD68" s="222"/>
      <c r="KJE68" s="222"/>
      <c r="KJF68" s="222"/>
      <c r="KJG68" s="222"/>
      <c r="KJH68" s="222"/>
      <c r="KJI68" s="222"/>
      <c r="KJJ68" s="222"/>
      <c r="KJK68" s="222"/>
      <c r="KJL68" s="222"/>
      <c r="KJM68" s="222"/>
      <c r="KJN68" s="222"/>
      <c r="KJO68" s="222"/>
      <c r="KJP68" s="222"/>
      <c r="KJQ68" s="222"/>
      <c r="KJR68" s="222"/>
      <c r="KJS68" s="222"/>
      <c r="KJT68" s="222"/>
      <c r="KJU68" s="222"/>
      <c r="KJV68" s="222"/>
      <c r="KJW68" s="222"/>
      <c r="KJX68" s="222"/>
      <c r="KJY68" s="222"/>
      <c r="KJZ68" s="222"/>
      <c r="KKA68" s="222"/>
      <c r="KKB68" s="222"/>
      <c r="KKC68" s="222"/>
      <c r="KKD68" s="222"/>
      <c r="KKE68" s="222"/>
      <c r="KKF68" s="222"/>
      <c r="KKG68" s="222"/>
      <c r="KKH68" s="222"/>
      <c r="KKI68" s="222"/>
      <c r="KKJ68" s="222"/>
      <c r="KKK68" s="222"/>
      <c r="KKL68" s="222"/>
      <c r="KKM68" s="222"/>
      <c r="KKN68" s="222"/>
      <c r="KKO68" s="222"/>
      <c r="KKP68" s="222"/>
      <c r="KKQ68" s="222"/>
      <c r="KKR68" s="222"/>
      <c r="KKS68" s="222"/>
      <c r="KKT68" s="222"/>
      <c r="KKU68" s="222"/>
      <c r="KKV68" s="222"/>
      <c r="KKW68" s="222"/>
      <c r="KKX68" s="222"/>
      <c r="KKY68" s="222"/>
      <c r="KKZ68" s="222"/>
      <c r="KLA68" s="222"/>
      <c r="KLB68" s="222"/>
      <c r="KLC68" s="222"/>
      <c r="KLD68" s="222"/>
      <c r="KLE68" s="222"/>
      <c r="KLF68" s="222"/>
      <c r="KLG68" s="222"/>
      <c r="KLH68" s="222"/>
      <c r="KLI68" s="222"/>
      <c r="KLJ68" s="222"/>
      <c r="KLK68" s="222"/>
      <c r="KLL68" s="222"/>
      <c r="KLM68" s="222"/>
      <c r="KLN68" s="222"/>
      <c r="KLO68" s="222"/>
      <c r="KLP68" s="222"/>
      <c r="KLQ68" s="222"/>
      <c r="KLR68" s="222"/>
      <c r="KLS68" s="222"/>
      <c r="KLT68" s="222"/>
      <c r="KLU68" s="222"/>
      <c r="KLV68" s="222"/>
      <c r="KLW68" s="222"/>
      <c r="KLX68" s="222"/>
      <c r="KLY68" s="222"/>
      <c r="KLZ68" s="222"/>
      <c r="KMA68" s="222"/>
      <c r="KMB68" s="222"/>
      <c r="KMC68" s="222"/>
      <c r="KMD68" s="222"/>
      <c r="KME68" s="222"/>
      <c r="KMF68" s="222"/>
      <c r="KMG68" s="222"/>
      <c r="KMH68" s="222"/>
      <c r="KMI68" s="222"/>
      <c r="KMJ68" s="222"/>
      <c r="KMK68" s="222"/>
      <c r="KML68" s="222"/>
      <c r="KMM68" s="222"/>
      <c r="KMN68" s="222"/>
      <c r="KMO68" s="222"/>
      <c r="KMP68" s="222"/>
      <c r="KMQ68" s="222"/>
      <c r="KMR68" s="222"/>
      <c r="KMS68" s="222"/>
      <c r="KMT68" s="222"/>
      <c r="KMU68" s="222"/>
      <c r="KMV68" s="222"/>
      <c r="KMW68" s="222"/>
      <c r="KMX68" s="222"/>
      <c r="KMY68" s="222"/>
      <c r="KMZ68" s="222"/>
      <c r="KNA68" s="222"/>
      <c r="KNB68" s="222"/>
      <c r="KNC68" s="222"/>
      <c r="KND68" s="222"/>
      <c r="KNE68" s="222"/>
      <c r="KNF68" s="222"/>
      <c r="KNG68" s="222"/>
      <c r="KNH68" s="222"/>
      <c r="KNI68" s="222"/>
      <c r="KNJ68" s="222"/>
      <c r="KNK68" s="222"/>
      <c r="KNL68" s="222"/>
      <c r="KNM68" s="222"/>
      <c r="KNN68" s="222"/>
      <c r="KNO68" s="222"/>
      <c r="KNP68" s="222"/>
      <c r="KNQ68" s="222"/>
      <c r="KNR68" s="222"/>
      <c r="KNS68" s="222"/>
      <c r="KNT68" s="222"/>
      <c r="KNU68" s="222"/>
      <c r="KNV68" s="222"/>
      <c r="KNW68" s="222"/>
      <c r="KNX68" s="222"/>
      <c r="KNY68" s="222"/>
      <c r="KNZ68" s="222"/>
      <c r="KOA68" s="222"/>
      <c r="KOB68" s="222"/>
      <c r="KOC68" s="222"/>
      <c r="KOD68" s="222"/>
      <c r="KOE68" s="222"/>
      <c r="KOF68" s="222"/>
      <c r="KOG68" s="222"/>
      <c r="KOH68" s="222"/>
      <c r="KOI68" s="222"/>
      <c r="KOJ68" s="222"/>
      <c r="KOK68" s="222"/>
      <c r="KOL68" s="222"/>
      <c r="KOM68" s="222"/>
      <c r="KON68" s="222"/>
      <c r="KOO68" s="222"/>
      <c r="KOP68" s="222"/>
      <c r="KOQ68" s="222"/>
      <c r="KOR68" s="222"/>
      <c r="KOS68" s="222"/>
      <c r="KOT68" s="222"/>
      <c r="KOU68" s="222"/>
      <c r="KOV68" s="222"/>
      <c r="KOW68" s="222"/>
      <c r="KOX68" s="222"/>
      <c r="KOY68" s="222"/>
      <c r="KOZ68" s="222"/>
      <c r="KPA68" s="222"/>
      <c r="KPB68" s="222"/>
      <c r="KPC68" s="222"/>
      <c r="KPD68" s="222"/>
      <c r="KPE68" s="222"/>
      <c r="KPF68" s="222"/>
      <c r="KPG68" s="222"/>
      <c r="KPH68" s="222"/>
      <c r="KPI68" s="222"/>
      <c r="KPJ68" s="222"/>
      <c r="KPK68" s="222"/>
      <c r="KPL68" s="222"/>
      <c r="KPM68" s="222"/>
      <c r="KPN68" s="222"/>
      <c r="KPO68" s="222"/>
      <c r="KPP68" s="222"/>
      <c r="KPQ68" s="222"/>
      <c r="KPR68" s="222"/>
      <c r="KPS68" s="222"/>
      <c r="KPT68" s="222"/>
      <c r="KPU68" s="222"/>
      <c r="KPV68" s="222"/>
      <c r="KPW68" s="222"/>
      <c r="KPX68" s="222"/>
      <c r="KPY68" s="222"/>
      <c r="KPZ68" s="222"/>
      <c r="KQA68" s="222"/>
      <c r="KQB68" s="222"/>
      <c r="KQC68" s="222"/>
      <c r="KQD68" s="222"/>
      <c r="KQE68" s="222"/>
      <c r="KQF68" s="222"/>
      <c r="KQG68" s="222"/>
      <c r="KQH68" s="222"/>
      <c r="KQI68" s="222"/>
      <c r="KQJ68" s="222"/>
      <c r="KQK68" s="222"/>
      <c r="KQL68" s="222"/>
      <c r="KQM68" s="222"/>
      <c r="KQN68" s="222"/>
      <c r="KQO68" s="222"/>
      <c r="KQP68" s="222"/>
      <c r="KQQ68" s="222"/>
      <c r="KQR68" s="222"/>
      <c r="KQS68" s="222"/>
      <c r="KQT68" s="222"/>
      <c r="KQU68" s="222"/>
      <c r="KQV68" s="222"/>
      <c r="KQW68" s="222"/>
      <c r="KQX68" s="222"/>
      <c r="KQY68" s="222"/>
      <c r="KQZ68" s="222"/>
      <c r="KRA68" s="222"/>
      <c r="KRB68" s="222"/>
      <c r="KRC68" s="222"/>
      <c r="KRD68" s="222"/>
      <c r="KRE68" s="222"/>
      <c r="KRF68" s="222"/>
      <c r="KRG68" s="222"/>
      <c r="KRH68" s="222"/>
      <c r="KRI68" s="222"/>
      <c r="KRJ68" s="222"/>
      <c r="KRK68" s="222"/>
      <c r="KRL68" s="222"/>
      <c r="KRM68" s="222"/>
      <c r="KRN68" s="222"/>
      <c r="KRO68" s="222"/>
      <c r="KRP68" s="222"/>
      <c r="KRQ68" s="222"/>
      <c r="KRR68" s="222"/>
      <c r="KRS68" s="222"/>
      <c r="KRT68" s="222"/>
      <c r="KRU68" s="222"/>
      <c r="KRV68" s="222"/>
      <c r="KRW68" s="222"/>
      <c r="KRX68" s="222"/>
      <c r="KRY68" s="222"/>
      <c r="KRZ68" s="222"/>
      <c r="KSA68" s="222"/>
      <c r="KSB68" s="222"/>
      <c r="KSC68" s="222"/>
      <c r="KSD68" s="222"/>
      <c r="KSE68" s="222"/>
      <c r="KSF68" s="222"/>
      <c r="KSG68" s="222"/>
      <c r="KSH68" s="222"/>
      <c r="KSI68" s="222"/>
      <c r="KSJ68" s="222"/>
      <c r="KSK68" s="222"/>
      <c r="KSL68" s="222"/>
      <c r="KSM68" s="222"/>
      <c r="KSN68" s="222"/>
      <c r="KSO68" s="222"/>
      <c r="KSP68" s="222"/>
      <c r="KSQ68" s="222"/>
      <c r="KSR68" s="222"/>
      <c r="KSS68" s="222"/>
      <c r="KST68" s="222"/>
      <c r="KSU68" s="222"/>
      <c r="KSV68" s="222"/>
      <c r="KSW68" s="222"/>
      <c r="KSX68" s="222"/>
      <c r="KSY68" s="222"/>
      <c r="KSZ68" s="222"/>
      <c r="KTA68" s="222"/>
      <c r="KTB68" s="222"/>
      <c r="KTC68" s="222"/>
      <c r="KTD68" s="222"/>
      <c r="KTE68" s="222"/>
      <c r="KTF68" s="222"/>
      <c r="KTG68" s="222"/>
      <c r="KTH68" s="222"/>
      <c r="KTI68" s="222"/>
      <c r="KTJ68" s="222"/>
      <c r="KTK68" s="222"/>
      <c r="KTL68" s="222"/>
      <c r="KTM68" s="222"/>
      <c r="KTN68" s="222"/>
      <c r="KTO68" s="222"/>
      <c r="KTP68" s="222"/>
      <c r="KTQ68" s="222"/>
      <c r="KTR68" s="222"/>
      <c r="KTS68" s="222"/>
      <c r="KTT68" s="222"/>
      <c r="KTU68" s="222"/>
      <c r="KTV68" s="222"/>
      <c r="KTW68" s="222"/>
      <c r="KTX68" s="222"/>
      <c r="KTY68" s="222"/>
      <c r="KTZ68" s="222"/>
      <c r="KUA68" s="222"/>
      <c r="KUB68" s="222"/>
      <c r="KUC68" s="222"/>
      <c r="KUD68" s="222"/>
      <c r="KUE68" s="222"/>
      <c r="KUF68" s="222"/>
      <c r="KUG68" s="222"/>
      <c r="KUH68" s="222"/>
      <c r="KUI68" s="222"/>
      <c r="KUJ68" s="222"/>
      <c r="KUK68" s="222"/>
      <c r="KUL68" s="222"/>
      <c r="KUM68" s="222"/>
      <c r="KUN68" s="222"/>
      <c r="KUO68" s="222"/>
      <c r="KUP68" s="222"/>
      <c r="KUQ68" s="222"/>
      <c r="KUR68" s="222"/>
      <c r="KUS68" s="222"/>
      <c r="KUT68" s="222"/>
      <c r="KUU68" s="222"/>
      <c r="KUV68" s="222"/>
      <c r="KUW68" s="222"/>
      <c r="KUX68" s="222"/>
      <c r="KUY68" s="222"/>
      <c r="KUZ68" s="222"/>
      <c r="KVA68" s="222"/>
      <c r="KVB68" s="222"/>
      <c r="KVC68" s="222"/>
      <c r="KVD68" s="222"/>
      <c r="KVE68" s="222"/>
      <c r="KVF68" s="222"/>
      <c r="KVG68" s="222"/>
      <c r="KVH68" s="222"/>
      <c r="KVI68" s="222"/>
      <c r="KVJ68" s="222"/>
      <c r="KVK68" s="222"/>
      <c r="KVL68" s="222"/>
      <c r="KVM68" s="222"/>
      <c r="KVN68" s="222"/>
      <c r="KVO68" s="222"/>
      <c r="KVP68" s="222"/>
      <c r="KVQ68" s="222"/>
      <c r="KVR68" s="222"/>
      <c r="KVS68" s="222"/>
      <c r="KVT68" s="222"/>
      <c r="KVU68" s="222"/>
      <c r="KVV68" s="222"/>
      <c r="KVW68" s="222"/>
      <c r="KVX68" s="222"/>
      <c r="KVY68" s="222"/>
      <c r="KVZ68" s="222"/>
      <c r="KWA68" s="222"/>
      <c r="KWB68" s="222"/>
      <c r="KWC68" s="222"/>
      <c r="KWD68" s="222"/>
      <c r="KWE68" s="222"/>
      <c r="KWF68" s="222"/>
      <c r="KWG68" s="222"/>
      <c r="KWH68" s="222"/>
      <c r="KWI68" s="222"/>
      <c r="KWJ68" s="222"/>
      <c r="KWK68" s="222"/>
      <c r="KWL68" s="222"/>
      <c r="KWM68" s="222"/>
      <c r="KWN68" s="222"/>
      <c r="KWO68" s="222"/>
      <c r="KWP68" s="222"/>
      <c r="KWQ68" s="222"/>
      <c r="KWR68" s="222"/>
      <c r="KWS68" s="222"/>
      <c r="KWT68" s="222"/>
      <c r="KWU68" s="222"/>
      <c r="KWV68" s="222"/>
      <c r="KWW68" s="222"/>
      <c r="KWX68" s="222"/>
      <c r="KWY68" s="222"/>
      <c r="KWZ68" s="222"/>
      <c r="KXA68" s="222"/>
      <c r="KXB68" s="222"/>
      <c r="KXC68" s="222"/>
      <c r="KXD68" s="222"/>
      <c r="KXE68" s="222"/>
      <c r="KXF68" s="222"/>
      <c r="KXG68" s="222"/>
      <c r="KXH68" s="222"/>
      <c r="KXI68" s="222"/>
      <c r="KXJ68" s="222"/>
      <c r="KXK68" s="222"/>
      <c r="KXL68" s="222"/>
      <c r="KXM68" s="222"/>
      <c r="KXN68" s="222"/>
      <c r="KXO68" s="222"/>
      <c r="KXP68" s="222"/>
      <c r="KXQ68" s="222"/>
      <c r="KXR68" s="222"/>
      <c r="KXS68" s="222"/>
      <c r="KXT68" s="222"/>
      <c r="KXU68" s="222"/>
      <c r="KXV68" s="222"/>
      <c r="KXW68" s="222"/>
      <c r="KXX68" s="222"/>
      <c r="KXY68" s="222"/>
      <c r="KXZ68" s="222"/>
      <c r="KYA68" s="222"/>
      <c r="KYB68" s="222"/>
      <c r="KYC68" s="222"/>
      <c r="KYD68" s="222"/>
      <c r="KYE68" s="222"/>
      <c r="KYF68" s="222"/>
      <c r="KYG68" s="222"/>
      <c r="KYH68" s="222"/>
      <c r="KYI68" s="222"/>
      <c r="KYJ68" s="222"/>
      <c r="KYK68" s="222"/>
      <c r="KYL68" s="222"/>
      <c r="KYM68" s="222"/>
      <c r="KYN68" s="222"/>
      <c r="KYO68" s="222"/>
      <c r="KYP68" s="222"/>
      <c r="KYQ68" s="222"/>
      <c r="KYR68" s="222"/>
      <c r="KYS68" s="222"/>
      <c r="KYT68" s="222"/>
      <c r="KYU68" s="222"/>
      <c r="KYV68" s="222"/>
      <c r="KYW68" s="222"/>
      <c r="KYX68" s="222"/>
      <c r="KYY68" s="222"/>
      <c r="KYZ68" s="222"/>
      <c r="KZA68" s="222"/>
      <c r="KZB68" s="222"/>
      <c r="KZC68" s="222"/>
      <c r="KZD68" s="222"/>
      <c r="KZE68" s="222"/>
      <c r="KZF68" s="222"/>
      <c r="KZG68" s="222"/>
      <c r="KZH68" s="222"/>
      <c r="KZI68" s="222"/>
      <c r="KZJ68" s="222"/>
      <c r="KZK68" s="222"/>
      <c r="KZL68" s="222"/>
      <c r="KZM68" s="222"/>
      <c r="KZN68" s="222"/>
      <c r="KZO68" s="222"/>
      <c r="KZP68" s="222"/>
      <c r="KZQ68" s="222"/>
      <c r="KZR68" s="222"/>
      <c r="KZS68" s="222"/>
      <c r="KZT68" s="222"/>
      <c r="KZU68" s="222"/>
      <c r="KZV68" s="222"/>
      <c r="KZW68" s="222"/>
      <c r="KZX68" s="222"/>
      <c r="KZY68" s="222"/>
      <c r="KZZ68" s="222"/>
      <c r="LAA68" s="222"/>
      <c r="LAB68" s="222"/>
      <c r="LAC68" s="222"/>
      <c r="LAD68" s="222"/>
      <c r="LAE68" s="222"/>
      <c r="LAF68" s="222"/>
      <c r="LAG68" s="222"/>
      <c r="LAH68" s="222"/>
      <c r="LAI68" s="222"/>
      <c r="LAJ68" s="222"/>
      <c r="LAK68" s="222"/>
      <c r="LAL68" s="222"/>
      <c r="LAM68" s="222"/>
      <c r="LAN68" s="222"/>
      <c r="LAO68" s="222"/>
      <c r="LAP68" s="222"/>
      <c r="LAQ68" s="222"/>
      <c r="LAR68" s="222"/>
      <c r="LAS68" s="222"/>
      <c r="LAT68" s="222"/>
      <c r="LAU68" s="222"/>
      <c r="LAV68" s="222"/>
      <c r="LAW68" s="222"/>
      <c r="LAX68" s="222"/>
      <c r="LAY68" s="222"/>
      <c r="LAZ68" s="222"/>
      <c r="LBA68" s="222"/>
      <c r="LBB68" s="222"/>
      <c r="LBC68" s="222"/>
      <c r="LBD68" s="222"/>
      <c r="LBE68" s="222"/>
      <c r="LBF68" s="222"/>
      <c r="LBG68" s="222"/>
      <c r="LBH68" s="222"/>
      <c r="LBI68" s="222"/>
      <c r="LBJ68" s="222"/>
      <c r="LBK68" s="222"/>
      <c r="LBL68" s="222"/>
      <c r="LBM68" s="222"/>
      <c r="LBN68" s="222"/>
      <c r="LBO68" s="222"/>
      <c r="LBP68" s="222"/>
      <c r="LBQ68" s="222"/>
      <c r="LBR68" s="222"/>
      <c r="LBS68" s="222"/>
      <c r="LBT68" s="222"/>
      <c r="LBU68" s="222"/>
      <c r="LBV68" s="222"/>
      <c r="LBW68" s="222"/>
      <c r="LBX68" s="222"/>
      <c r="LBY68" s="222"/>
      <c r="LBZ68" s="222"/>
      <c r="LCA68" s="222"/>
      <c r="LCB68" s="222"/>
      <c r="LCC68" s="222"/>
      <c r="LCD68" s="222"/>
      <c r="LCE68" s="222"/>
      <c r="LCF68" s="222"/>
      <c r="LCG68" s="222"/>
      <c r="LCH68" s="222"/>
      <c r="LCI68" s="222"/>
      <c r="LCJ68" s="222"/>
      <c r="LCK68" s="222"/>
      <c r="LCL68" s="222"/>
      <c r="LCM68" s="222"/>
      <c r="LCN68" s="222"/>
      <c r="LCO68" s="222"/>
      <c r="LCP68" s="222"/>
      <c r="LCQ68" s="222"/>
      <c r="LCR68" s="222"/>
      <c r="LCS68" s="222"/>
      <c r="LCT68" s="222"/>
      <c r="LCU68" s="222"/>
      <c r="LCV68" s="222"/>
      <c r="LCW68" s="222"/>
      <c r="LCX68" s="222"/>
      <c r="LCY68" s="222"/>
      <c r="LCZ68" s="222"/>
      <c r="LDA68" s="222"/>
      <c r="LDB68" s="222"/>
      <c r="LDC68" s="222"/>
      <c r="LDD68" s="222"/>
      <c r="LDE68" s="222"/>
      <c r="LDF68" s="222"/>
      <c r="LDG68" s="222"/>
      <c r="LDH68" s="222"/>
      <c r="LDI68" s="222"/>
      <c r="LDJ68" s="222"/>
      <c r="LDK68" s="222"/>
      <c r="LDL68" s="222"/>
      <c r="LDM68" s="222"/>
      <c r="LDN68" s="222"/>
      <c r="LDO68" s="222"/>
      <c r="LDP68" s="222"/>
      <c r="LDQ68" s="222"/>
      <c r="LDR68" s="222"/>
      <c r="LDS68" s="222"/>
      <c r="LDT68" s="222"/>
      <c r="LDU68" s="222"/>
      <c r="LDV68" s="222"/>
      <c r="LDW68" s="222"/>
      <c r="LDX68" s="222"/>
      <c r="LDY68" s="222"/>
      <c r="LDZ68" s="222"/>
      <c r="LEA68" s="222"/>
      <c r="LEB68" s="222"/>
      <c r="LEC68" s="222"/>
      <c r="LED68" s="222"/>
      <c r="LEE68" s="222"/>
      <c r="LEF68" s="222"/>
      <c r="LEG68" s="222"/>
      <c r="LEH68" s="222"/>
      <c r="LEI68" s="222"/>
      <c r="LEJ68" s="222"/>
      <c r="LEK68" s="222"/>
      <c r="LEL68" s="222"/>
      <c r="LEM68" s="222"/>
      <c r="LEN68" s="222"/>
      <c r="LEO68" s="222"/>
      <c r="LEP68" s="222"/>
      <c r="LEQ68" s="222"/>
      <c r="LER68" s="222"/>
      <c r="LES68" s="222"/>
      <c r="LET68" s="222"/>
      <c r="LEU68" s="222"/>
      <c r="LEV68" s="222"/>
      <c r="LEW68" s="222"/>
      <c r="LEX68" s="222"/>
      <c r="LEY68" s="222"/>
      <c r="LEZ68" s="222"/>
      <c r="LFA68" s="222"/>
      <c r="LFB68" s="222"/>
      <c r="LFC68" s="222"/>
      <c r="LFD68" s="222"/>
      <c r="LFE68" s="222"/>
      <c r="LFF68" s="222"/>
      <c r="LFG68" s="222"/>
      <c r="LFH68" s="222"/>
      <c r="LFI68" s="222"/>
      <c r="LFJ68" s="222"/>
      <c r="LFK68" s="222"/>
      <c r="LFL68" s="222"/>
      <c r="LFM68" s="222"/>
      <c r="LFN68" s="222"/>
      <c r="LFO68" s="222"/>
      <c r="LFP68" s="222"/>
      <c r="LFQ68" s="222"/>
      <c r="LFR68" s="222"/>
      <c r="LFS68" s="222"/>
      <c r="LFT68" s="222"/>
      <c r="LFU68" s="222"/>
      <c r="LFV68" s="222"/>
      <c r="LFW68" s="222"/>
      <c r="LFX68" s="222"/>
      <c r="LFY68" s="222"/>
      <c r="LFZ68" s="222"/>
      <c r="LGA68" s="222"/>
      <c r="LGB68" s="222"/>
      <c r="LGC68" s="222"/>
      <c r="LGD68" s="222"/>
      <c r="LGE68" s="222"/>
      <c r="LGF68" s="222"/>
      <c r="LGG68" s="222"/>
      <c r="LGH68" s="222"/>
      <c r="LGI68" s="222"/>
      <c r="LGJ68" s="222"/>
      <c r="LGK68" s="222"/>
      <c r="LGL68" s="222"/>
      <c r="LGM68" s="222"/>
      <c r="LGN68" s="222"/>
      <c r="LGO68" s="222"/>
      <c r="LGP68" s="222"/>
      <c r="LGQ68" s="222"/>
      <c r="LGR68" s="222"/>
      <c r="LGS68" s="222"/>
      <c r="LGT68" s="222"/>
      <c r="LGU68" s="222"/>
      <c r="LGV68" s="222"/>
      <c r="LGW68" s="222"/>
      <c r="LGX68" s="222"/>
      <c r="LGY68" s="222"/>
      <c r="LGZ68" s="222"/>
      <c r="LHA68" s="222"/>
      <c r="LHB68" s="222"/>
      <c r="LHC68" s="222"/>
      <c r="LHD68" s="222"/>
      <c r="LHE68" s="222"/>
      <c r="LHF68" s="222"/>
      <c r="LHG68" s="222"/>
      <c r="LHH68" s="222"/>
      <c r="LHI68" s="222"/>
      <c r="LHJ68" s="222"/>
      <c r="LHK68" s="222"/>
      <c r="LHL68" s="222"/>
      <c r="LHM68" s="222"/>
      <c r="LHN68" s="222"/>
      <c r="LHO68" s="222"/>
      <c r="LHP68" s="222"/>
      <c r="LHQ68" s="222"/>
      <c r="LHR68" s="222"/>
      <c r="LHS68" s="222"/>
      <c r="LHT68" s="222"/>
      <c r="LHU68" s="222"/>
      <c r="LHV68" s="222"/>
      <c r="LHW68" s="222"/>
      <c r="LHX68" s="222"/>
      <c r="LHY68" s="222"/>
      <c r="LHZ68" s="222"/>
      <c r="LIA68" s="222"/>
      <c r="LIB68" s="222"/>
      <c r="LIC68" s="222"/>
      <c r="LID68" s="222"/>
      <c r="LIE68" s="222"/>
      <c r="LIF68" s="222"/>
      <c r="LIG68" s="222"/>
      <c r="LIH68" s="222"/>
      <c r="LII68" s="222"/>
      <c r="LIJ68" s="222"/>
      <c r="LIK68" s="222"/>
      <c r="LIL68" s="222"/>
      <c r="LIM68" s="222"/>
      <c r="LIN68" s="222"/>
      <c r="LIO68" s="222"/>
      <c r="LIP68" s="222"/>
      <c r="LIQ68" s="222"/>
      <c r="LIR68" s="222"/>
      <c r="LIS68" s="222"/>
      <c r="LIT68" s="222"/>
      <c r="LIU68" s="222"/>
      <c r="LIV68" s="222"/>
      <c r="LIW68" s="222"/>
      <c r="LIX68" s="222"/>
      <c r="LIY68" s="222"/>
      <c r="LIZ68" s="222"/>
      <c r="LJA68" s="222"/>
      <c r="LJB68" s="222"/>
      <c r="LJC68" s="222"/>
      <c r="LJD68" s="222"/>
      <c r="LJE68" s="222"/>
      <c r="LJF68" s="222"/>
      <c r="LJG68" s="222"/>
      <c r="LJH68" s="222"/>
      <c r="LJI68" s="222"/>
      <c r="LJJ68" s="222"/>
      <c r="LJK68" s="222"/>
      <c r="LJL68" s="222"/>
      <c r="LJM68" s="222"/>
      <c r="LJN68" s="222"/>
      <c r="LJO68" s="222"/>
      <c r="LJP68" s="222"/>
      <c r="LJQ68" s="222"/>
      <c r="LJR68" s="222"/>
      <c r="LJS68" s="222"/>
      <c r="LJT68" s="222"/>
      <c r="LJU68" s="222"/>
      <c r="LJV68" s="222"/>
      <c r="LJW68" s="222"/>
      <c r="LJX68" s="222"/>
      <c r="LJY68" s="222"/>
      <c r="LJZ68" s="222"/>
      <c r="LKA68" s="222"/>
      <c r="LKB68" s="222"/>
      <c r="LKC68" s="222"/>
      <c r="LKD68" s="222"/>
      <c r="LKE68" s="222"/>
      <c r="LKF68" s="222"/>
      <c r="LKG68" s="222"/>
      <c r="LKH68" s="222"/>
      <c r="LKI68" s="222"/>
      <c r="LKJ68" s="222"/>
      <c r="LKK68" s="222"/>
      <c r="LKL68" s="222"/>
      <c r="LKM68" s="222"/>
      <c r="LKN68" s="222"/>
      <c r="LKO68" s="222"/>
      <c r="LKP68" s="222"/>
      <c r="LKQ68" s="222"/>
      <c r="LKR68" s="222"/>
      <c r="LKS68" s="222"/>
      <c r="LKT68" s="222"/>
      <c r="LKU68" s="222"/>
      <c r="LKV68" s="222"/>
      <c r="LKW68" s="222"/>
      <c r="LKX68" s="222"/>
      <c r="LKY68" s="222"/>
      <c r="LKZ68" s="222"/>
      <c r="LLA68" s="222"/>
      <c r="LLB68" s="222"/>
      <c r="LLC68" s="222"/>
      <c r="LLD68" s="222"/>
      <c r="LLE68" s="222"/>
      <c r="LLF68" s="222"/>
      <c r="LLG68" s="222"/>
      <c r="LLH68" s="222"/>
      <c r="LLI68" s="222"/>
      <c r="LLJ68" s="222"/>
      <c r="LLK68" s="222"/>
      <c r="LLL68" s="222"/>
      <c r="LLM68" s="222"/>
      <c r="LLN68" s="222"/>
      <c r="LLO68" s="222"/>
      <c r="LLP68" s="222"/>
      <c r="LLQ68" s="222"/>
      <c r="LLR68" s="222"/>
      <c r="LLS68" s="222"/>
      <c r="LLT68" s="222"/>
      <c r="LLU68" s="222"/>
      <c r="LLV68" s="222"/>
      <c r="LLW68" s="222"/>
      <c r="LLX68" s="222"/>
      <c r="LLY68" s="222"/>
      <c r="LLZ68" s="222"/>
      <c r="LMA68" s="222"/>
      <c r="LMB68" s="222"/>
      <c r="LMC68" s="222"/>
      <c r="LMD68" s="222"/>
      <c r="LME68" s="222"/>
      <c r="LMF68" s="222"/>
      <c r="LMG68" s="222"/>
      <c r="LMH68" s="222"/>
      <c r="LMI68" s="222"/>
      <c r="LMJ68" s="222"/>
      <c r="LMK68" s="222"/>
      <c r="LML68" s="222"/>
      <c r="LMM68" s="222"/>
      <c r="LMN68" s="222"/>
      <c r="LMO68" s="222"/>
      <c r="LMP68" s="222"/>
      <c r="LMQ68" s="222"/>
      <c r="LMR68" s="222"/>
      <c r="LMS68" s="222"/>
      <c r="LMT68" s="222"/>
      <c r="LMU68" s="222"/>
      <c r="LMV68" s="222"/>
      <c r="LMW68" s="222"/>
      <c r="LMX68" s="222"/>
      <c r="LMY68" s="222"/>
      <c r="LMZ68" s="222"/>
      <c r="LNA68" s="222"/>
      <c r="LNB68" s="222"/>
      <c r="LNC68" s="222"/>
      <c r="LND68" s="222"/>
      <c r="LNE68" s="222"/>
      <c r="LNF68" s="222"/>
      <c r="LNG68" s="222"/>
      <c r="LNH68" s="222"/>
      <c r="LNI68" s="222"/>
      <c r="LNJ68" s="222"/>
      <c r="LNK68" s="222"/>
      <c r="LNL68" s="222"/>
      <c r="LNM68" s="222"/>
      <c r="LNN68" s="222"/>
      <c r="LNO68" s="222"/>
      <c r="LNP68" s="222"/>
      <c r="LNQ68" s="222"/>
      <c r="LNR68" s="222"/>
      <c r="LNS68" s="222"/>
      <c r="LNT68" s="222"/>
      <c r="LNU68" s="222"/>
      <c r="LNV68" s="222"/>
      <c r="LNW68" s="222"/>
      <c r="LNX68" s="222"/>
      <c r="LNY68" s="222"/>
      <c r="LNZ68" s="222"/>
      <c r="LOA68" s="222"/>
      <c r="LOB68" s="222"/>
      <c r="LOC68" s="222"/>
      <c r="LOD68" s="222"/>
      <c r="LOE68" s="222"/>
      <c r="LOF68" s="222"/>
      <c r="LOG68" s="222"/>
      <c r="LOH68" s="222"/>
      <c r="LOI68" s="222"/>
      <c r="LOJ68" s="222"/>
      <c r="LOK68" s="222"/>
      <c r="LOL68" s="222"/>
      <c r="LOM68" s="222"/>
      <c r="LON68" s="222"/>
      <c r="LOO68" s="222"/>
      <c r="LOP68" s="222"/>
      <c r="LOQ68" s="222"/>
      <c r="LOR68" s="222"/>
      <c r="LOS68" s="222"/>
      <c r="LOT68" s="222"/>
      <c r="LOU68" s="222"/>
      <c r="LOV68" s="222"/>
      <c r="LOW68" s="222"/>
      <c r="LOX68" s="222"/>
      <c r="LOY68" s="222"/>
      <c r="LOZ68" s="222"/>
      <c r="LPA68" s="222"/>
      <c r="LPB68" s="222"/>
      <c r="LPC68" s="222"/>
      <c r="LPD68" s="222"/>
      <c r="LPE68" s="222"/>
      <c r="LPF68" s="222"/>
      <c r="LPG68" s="222"/>
      <c r="LPH68" s="222"/>
      <c r="LPI68" s="222"/>
      <c r="LPJ68" s="222"/>
      <c r="LPK68" s="222"/>
      <c r="LPL68" s="222"/>
      <c r="LPM68" s="222"/>
      <c r="LPN68" s="222"/>
      <c r="LPO68" s="222"/>
      <c r="LPP68" s="222"/>
      <c r="LPQ68" s="222"/>
      <c r="LPR68" s="222"/>
      <c r="LPS68" s="222"/>
      <c r="LPT68" s="222"/>
      <c r="LPU68" s="222"/>
      <c r="LPV68" s="222"/>
      <c r="LPW68" s="222"/>
      <c r="LPX68" s="222"/>
      <c r="LPY68" s="222"/>
      <c r="LPZ68" s="222"/>
      <c r="LQA68" s="222"/>
      <c r="LQB68" s="222"/>
      <c r="LQC68" s="222"/>
      <c r="LQD68" s="222"/>
      <c r="LQE68" s="222"/>
      <c r="LQF68" s="222"/>
      <c r="LQG68" s="222"/>
      <c r="LQH68" s="222"/>
      <c r="LQI68" s="222"/>
      <c r="LQJ68" s="222"/>
      <c r="LQK68" s="222"/>
      <c r="LQL68" s="222"/>
      <c r="LQM68" s="222"/>
      <c r="LQN68" s="222"/>
      <c r="LQO68" s="222"/>
      <c r="LQP68" s="222"/>
      <c r="LQQ68" s="222"/>
      <c r="LQR68" s="222"/>
      <c r="LQS68" s="222"/>
      <c r="LQT68" s="222"/>
      <c r="LQU68" s="222"/>
      <c r="LQV68" s="222"/>
      <c r="LQW68" s="222"/>
      <c r="LQX68" s="222"/>
      <c r="LQY68" s="222"/>
      <c r="LQZ68" s="222"/>
      <c r="LRA68" s="222"/>
      <c r="LRB68" s="222"/>
      <c r="LRC68" s="222"/>
      <c r="LRD68" s="222"/>
      <c r="LRE68" s="222"/>
      <c r="LRF68" s="222"/>
      <c r="LRG68" s="222"/>
      <c r="LRH68" s="222"/>
      <c r="LRI68" s="222"/>
      <c r="LRJ68" s="222"/>
      <c r="LRK68" s="222"/>
      <c r="LRL68" s="222"/>
      <c r="LRM68" s="222"/>
      <c r="LRN68" s="222"/>
      <c r="LRO68" s="222"/>
      <c r="LRP68" s="222"/>
      <c r="LRQ68" s="222"/>
      <c r="LRR68" s="222"/>
      <c r="LRS68" s="222"/>
      <c r="LRT68" s="222"/>
      <c r="LRU68" s="222"/>
      <c r="LRV68" s="222"/>
      <c r="LRW68" s="222"/>
      <c r="LRX68" s="222"/>
      <c r="LRY68" s="222"/>
      <c r="LRZ68" s="222"/>
      <c r="LSA68" s="222"/>
      <c r="LSB68" s="222"/>
      <c r="LSC68" s="222"/>
      <c r="LSD68" s="222"/>
      <c r="LSE68" s="222"/>
      <c r="LSF68" s="222"/>
      <c r="LSG68" s="222"/>
      <c r="LSH68" s="222"/>
      <c r="LSI68" s="222"/>
      <c r="LSJ68" s="222"/>
      <c r="LSK68" s="222"/>
      <c r="LSL68" s="222"/>
      <c r="LSM68" s="222"/>
      <c r="LSN68" s="222"/>
      <c r="LSO68" s="222"/>
      <c r="LSP68" s="222"/>
      <c r="LSQ68" s="222"/>
      <c r="LSR68" s="222"/>
      <c r="LSS68" s="222"/>
      <c r="LST68" s="222"/>
      <c r="LSU68" s="222"/>
      <c r="LSV68" s="222"/>
      <c r="LSW68" s="222"/>
      <c r="LSX68" s="222"/>
      <c r="LSY68" s="222"/>
      <c r="LSZ68" s="222"/>
      <c r="LTA68" s="222"/>
      <c r="LTB68" s="222"/>
      <c r="LTC68" s="222"/>
      <c r="LTD68" s="222"/>
      <c r="LTE68" s="222"/>
      <c r="LTF68" s="222"/>
      <c r="LTG68" s="222"/>
      <c r="LTH68" s="222"/>
      <c r="LTI68" s="222"/>
      <c r="LTJ68" s="222"/>
      <c r="LTK68" s="222"/>
      <c r="LTL68" s="222"/>
      <c r="LTM68" s="222"/>
      <c r="LTN68" s="222"/>
      <c r="LTO68" s="222"/>
      <c r="LTP68" s="222"/>
      <c r="LTQ68" s="222"/>
      <c r="LTR68" s="222"/>
      <c r="LTS68" s="222"/>
      <c r="LTT68" s="222"/>
      <c r="LTU68" s="222"/>
      <c r="LTV68" s="222"/>
      <c r="LTW68" s="222"/>
      <c r="LTX68" s="222"/>
      <c r="LTY68" s="222"/>
      <c r="LTZ68" s="222"/>
      <c r="LUA68" s="222"/>
      <c r="LUB68" s="222"/>
      <c r="LUC68" s="222"/>
      <c r="LUD68" s="222"/>
      <c r="LUE68" s="222"/>
      <c r="LUF68" s="222"/>
      <c r="LUG68" s="222"/>
      <c r="LUH68" s="222"/>
      <c r="LUI68" s="222"/>
      <c r="LUJ68" s="222"/>
      <c r="LUK68" s="222"/>
      <c r="LUL68" s="222"/>
      <c r="LUM68" s="222"/>
      <c r="LUN68" s="222"/>
      <c r="LUO68" s="222"/>
      <c r="LUP68" s="222"/>
      <c r="LUQ68" s="222"/>
      <c r="LUR68" s="222"/>
      <c r="LUS68" s="222"/>
      <c r="LUT68" s="222"/>
      <c r="LUU68" s="222"/>
      <c r="LUV68" s="222"/>
      <c r="LUW68" s="222"/>
      <c r="LUX68" s="222"/>
      <c r="LUY68" s="222"/>
      <c r="LUZ68" s="222"/>
      <c r="LVA68" s="222"/>
      <c r="LVB68" s="222"/>
      <c r="LVC68" s="222"/>
      <c r="LVD68" s="222"/>
      <c r="LVE68" s="222"/>
      <c r="LVF68" s="222"/>
      <c r="LVG68" s="222"/>
      <c r="LVH68" s="222"/>
      <c r="LVI68" s="222"/>
      <c r="LVJ68" s="222"/>
      <c r="LVK68" s="222"/>
      <c r="LVL68" s="222"/>
      <c r="LVM68" s="222"/>
      <c r="LVN68" s="222"/>
      <c r="LVO68" s="222"/>
      <c r="LVP68" s="222"/>
      <c r="LVQ68" s="222"/>
      <c r="LVR68" s="222"/>
      <c r="LVS68" s="222"/>
      <c r="LVT68" s="222"/>
      <c r="LVU68" s="222"/>
      <c r="LVV68" s="222"/>
      <c r="LVW68" s="222"/>
      <c r="LVX68" s="222"/>
      <c r="LVY68" s="222"/>
      <c r="LVZ68" s="222"/>
      <c r="LWA68" s="222"/>
      <c r="LWB68" s="222"/>
      <c r="LWC68" s="222"/>
      <c r="LWD68" s="222"/>
      <c r="LWE68" s="222"/>
      <c r="LWF68" s="222"/>
      <c r="LWG68" s="222"/>
      <c r="LWH68" s="222"/>
      <c r="LWI68" s="222"/>
      <c r="LWJ68" s="222"/>
      <c r="LWK68" s="222"/>
      <c r="LWL68" s="222"/>
      <c r="LWM68" s="222"/>
      <c r="LWN68" s="222"/>
      <c r="LWO68" s="222"/>
      <c r="LWP68" s="222"/>
      <c r="LWQ68" s="222"/>
      <c r="LWR68" s="222"/>
      <c r="LWS68" s="222"/>
      <c r="LWT68" s="222"/>
      <c r="LWU68" s="222"/>
      <c r="LWV68" s="222"/>
      <c r="LWW68" s="222"/>
      <c r="LWX68" s="222"/>
      <c r="LWY68" s="222"/>
      <c r="LWZ68" s="222"/>
      <c r="LXA68" s="222"/>
      <c r="LXB68" s="222"/>
      <c r="LXC68" s="222"/>
      <c r="LXD68" s="222"/>
      <c r="LXE68" s="222"/>
      <c r="LXF68" s="222"/>
      <c r="LXG68" s="222"/>
      <c r="LXH68" s="222"/>
      <c r="LXI68" s="222"/>
      <c r="LXJ68" s="222"/>
      <c r="LXK68" s="222"/>
      <c r="LXL68" s="222"/>
      <c r="LXM68" s="222"/>
      <c r="LXN68" s="222"/>
      <c r="LXO68" s="222"/>
      <c r="LXP68" s="222"/>
      <c r="LXQ68" s="222"/>
      <c r="LXR68" s="222"/>
      <c r="LXS68" s="222"/>
      <c r="LXT68" s="222"/>
      <c r="LXU68" s="222"/>
      <c r="LXV68" s="222"/>
      <c r="LXW68" s="222"/>
      <c r="LXX68" s="222"/>
      <c r="LXY68" s="222"/>
      <c r="LXZ68" s="222"/>
      <c r="LYA68" s="222"/>
      <c r="LYB68" s="222"/>
      <c r="LYC68" s="222"/>
      <c r="LYD68" s="222"/>
      <c r="LYE68" s="222"/>
      <c r="LYF68" s="222"/>
      <c r="LYG68" s="222"/>
      <c r="LYH68" s="222"/>
      <c r="LYI68" s="222"/>
      <c r="LYJ68" s="222"/>
      <c r="LYK68" s="222"/>
      <c r="LYL68" s="222"/>
      <c r="LYM68" s="222"/>
      <c r="LYN68" s="222"/>
      <c r="LYO68" s="222"/>
      <c r="LYP68" s="222"/>
      <c r="LYQ68" s="222"/>
      <c r="LYR68" s="222"/>
      <c r="LYS68" s="222"/>
      <c r="LYT68" s="222"/>
      <c r="LYU68" s="222"/>
      <c r="LYV68" s="222"/>
      <c r="LYW68" s="222"/>
      <c r="LYX68" s="222"/>
      <c r="LYY68" s="222"/>
      <c r="LYZ68" s="222"/>
      <c r="LZA68" s="222"/>
      <c r="LZB68" s="222"/>
      <c r="LZC68" s="222"/>
      <c r="LZD68" s="222"/>
      <c r="LZE68" s="222"/>
      <c r="LZF68" s="222"/>
      <c r="LZG68" s="222"/>
      <c r="LZH68" s="222"/>
      <c r="LZI68" s="222"/>
      <c r="LZJ68" s="222"/>
      <c r="LZK68" s="222"/>
      <c r="LZL68" s="222"/>
      <c r="LZM68" s="222"/>
      <c r="LZN68" s="222"/>
      <c r="LZO68" s="222"/>
      <c r="LZP68" s="222"/>
      <c r="LZQ68" s="222"/>
      <c r="LZR68" s="222"/>
      <c r="LZS68" s="222"/>
      <c r="LZT68" s="222"/>
      <c r="LZU68" s="222"/>
      <c r="LZV68" s="222"/>
      <c r="LZW68" s="222"/>
      <c r="LZX68" s="222"/>
      <c r="LZY68" s="222"/>
      <c r="LZZ68" s="222"/>
      <c r="MAA68" s="222"/>
      <c r="MAB68" s="222"/>
      <c r="MAC68" s="222"/>
      <c r="MAD68" s="222"/>
      <c r="MAE68" s="222"/>
      <c r="MAF68" s="222"/>
      <c r="MAG68" s="222"/>
      <c r="MAH68" s="222"/>
      <c r="MAI68" s="222"/>
      <c r="MAJ68" s="222"/>
      <c r="MAK68" s="222"/>
      <c r="MAL68" s="222"/>
      <c r="MAM68" s="222"/>
      <c r="MAN68" s="222"/>
      <c r="MAO68" s="222"/>
      <c r="MAP68" s="222"/>
      <c r="MAQ68" s="222"/>
      <c r="MAR68" s="222"/>
      <c r="MAS68" s="222"/>
      <c r="MAT68" s="222"/>
      <c r="MAU68" s="222"/>
      <c r="MAV68" s="222"/>
      <c r="MAW68" s="222"/>
      <c r="MAX68" s="222"/>
      <c r="MAY68" s="222"/>
      <c r="MAZ68" s="222"/>
      <c r="MBA68" s="222"/>
      <c r="MBB68" s="222"/>
      <c r="MBC68" s="222"/>
      <c r="MBD68" s="222"/>
      <c r="MBE68" s="222"/>
      <c r="MBF68" s="222"/>
      <c r="MBG68" s="222"/>
      <c r="MBH68" s="222"/>
      <c r="MBI68" s="222"/>
      <c r="MBJ68" s="222"/>
      <c r="MBK68" s="222"/>
      <c r="MBL68" s="222"/>
      <c r="MBM68" s="222"/>
      <c r="MBN68" s="222"/>
      <c r="MBO68" s="222"/>
      <c r="MBP68" s="222"/>
      <c r="MBQ68" s="222"/>
      <c r="MBR68" s="222"/>
      <c r="MBS68" s="222"/>
      <c r="MBT68" s="222"/>
      <c r="MBU68" s="222"/>
      <c r="MBV68" s="222"/>
      <c r="MBW68" s="222"/>
      <c r="MBX68" s="222"/>
      <c r="MBY68" s="222"/>
      <c r="MBZ68" s="222"/>
      <c r="MCA68" s="222"/>
      <c r="MCB68" s="222"/>
      <c r="MCC68" s="222"/>
      <c r="MCD68" s="222"/>
      <c r="MCE68" s="222"/>
      <c r="MCF68" s="222"/>
      <c r="MCG68" s="222"/>
      <c r="MCH68" s="222"/>
      <c r="MCI68" s="222"/>
      <c r="MCJ68" s="222"/>
      <c r="MCK68" s="222"/>
      <c r="MCL68" s="222"/>
      <c r="MCM68" s="222"/>
      <c r="MCN68" s="222"/>
      <c r="MCO68" s="222"/>
      <c r="MCP68" s="222"/>
      <c r="MCQ68" s="222"/>
      <c r="MCR68" s="222"/>
      <c r="MCS68" s="222"/>
      <c r="MCT68" s="222"/>
      <c r="MCU68" s="222"/>
      <c r="MCV68" s="222"/>
      <c r="MCW68" s="222"/>
      <c r="MCX68" s="222"/>
      <c r="MCY68" s="222"/>
      <c r="MCZ68" s="222"/>
      <c r="MDA68" s="222"/>
      <c r="MDB68" s="222"/>
      <c r="MDC68" s="222"/>
      <c r="MDD68" s="222"/>
      <c r="MDE68" s="222"/>
      <c r="MDF68" s="222"/>
      <c r="MDG68" s="222"/>
      <c r="MDH68" s="222"/>
      <c r="MDI68" s="222"/>
      <c r="MDJ68" s="222"/>
      <c r="MDK68" s="222"/>
      <c r="MDL68" s="222"/>
      <c r="MDM68" s="222"/>
      <c r="MDN68" s="222"/>
      <c r="MDO68" s="222"/>
      <c r="MDP68" s="222"/>
      <c r="MDQ68" s="222"/>
      <c r="MDR68" s="222"/>
      <c r="MDS68" s="222"/>
      <c r="MDT68" s="222"/>
      <c r="MDU68" s="222"/>
      <c r="MDV68" s="222"/>
      <c r="MDW68" s="222"/>
      <c r="MDX68" s="222"/>
      <c r="MDY68" s="222"/>
      <c r="MDZ68" s="222"/>
      <c r="MEA68" s="222"/>
      <c r="MEB68" s="222"/>
      <c r="MEC68" s="222"/>
      <c r="MED68" s="222"/>
      <c r="MEE68" s="222"/>
      <c r="MEF68" s="222"/>
      <c r="MEG68" s="222"/>
      <c r="MEH68" s="222"/>
      <c r="MEI68" s="222"/>
      <c r="MEJ68" s="222"/>
      <c r="MEK68" s="222"/>
      <c r="MEL68" s="222"/>
      <c r="MEM68" s="222"/>
      <c r="MEN68" s="222"/>
      <c r="MEO68" s="222"/>
      <c r="MEP68" s="222"/>
      <c r="MEQ68" s="222"/>
      <c r="MER68" s="222"/>
      <c r="MES68" s="222"/>
      <c r="MET68" s="222"/>
      <c r="MEU68" s="222"/>
      <c r="MEV68" s="222"/>
      <c r="MEW68" s="222"/>
      <c r="MEX68" s="222"/>
      <c r="MEY68" s="222"/>
      <c r="MEZ68" s="222"/>
      <c r="MFA68" s="222"/>
      <c r="MFB68" s="222"/>
      <c r="MFC68" s="222"/>
      <c r="MFD68" s="222"/>
      <c r="MFE68" s="222"/>
      <c r="MFF68" s="222"/>
      <c r="MFG68" s="222"/>
      <c r="MFH68" s="222"/>
      <c r="MFI68" s="222"/>
      <c r="MFJ68" s="222"/>
      <c r="MFK68" s="222"/>
      <c r="MFL68" s="222"/>
      <c r="MFM68" s="222"/>
      <c r="MFN68" s="222"/>
      <c r="MFO68" s="222"/>
      <c r="MFP68" s="222"/>
      <c r="MFQ68" s="222"/>
      <c r="MFR68" s="222"/>
      <c r="MFS68" s="222"/>
      <c r="MFT68" s="222"/>
      <c r="MFU68" s="222"/>
      <c r="MFV68" s="222"/>
      <c r="MFW68" s="222"/>
      <c r="MFX68" s="222"/>
      <c r="MFY68" s="222"/>
      <c r="MFZ68" s="222"/>
      <c r="MGA68" s="222"/>
      <c r="MGB68" s="222"/>
      <c r="MGC68" s="222"/>
      <c r="MGD68" s="222"/>
      <c r="MGE68" s="222"/>
      <c r="MGF68" s="222"/>
      <c r="MGG68" s="222"/>
      <c r="MGH68" s="222"/>
      <c r="MGI68" s="222"/>
      <c r="MGJ68" s="222"/>
      <c r="MGK68" s="222"/>
      <c r="MGL68" s="222"/>
      <c r="MGM68" s="222"/>
      <c r="MGN68" s="222"/>
      <c r="MGO68" s="222"/>
      <c r="MGP68" s="222"/>
      <c r="MGQ68" s="222"/>
      <c r="MGR68" s="222"/>
      <c r="MGS68" s="222"/>
      <c r="MGT68" s="222"/>
      <c r="MGU68" s="222"/>
      <c r="MGV68" s="222"/>
      <c r="MGW68" s="222"/>
      <c r="MGX68" s="222"/>
      <c r="MGY68" s="222"/>
      <c r="MGZ68" s="222"/>
      <c r="MHA68" s="222"/>
      <c r="MHB68" s="222"/>
      <c r="MHC68" s="222"/>
      <c r="MHD68" s="222"/>
      <c r="MHE68" s="222"/>
      <c r="MHF68" s="222"/>
      <c r="MHG68" s="222"/>
      <c r="MHH68" s="222"/>
      <c r="MHI68" s="222"/>
      <c r="MHJ68" s="222"/>
      <c r="MHK68" s="222"/>
      <c r="MHL68" s="222"/>
      <c r="MHM68" s="222"/>
      <c r="MHN68" s="222"/>
      <c r="MHO68" s="222"/>
      <c r="MHP68" s="222"/>
      <c r="MHQ68" s="222"/>
      <c r="MHR68" s="222"/>
      <c r="MHS68" s="222"/>
      <c r="MHT68" s="222"/>
      <c r="MHU68" s="222"/>
      <c r="MHV68" s="222"/>
      <c r="MHW68" s="222"/>
      <c r="MHX68" s="222"/>
      <c r="MHY68" s="222"/>
      <c r="MHZ68" s="222"/>
      <c r="MIA68" s="222"/>
      <c r="MIB68" s="222"/>
      <c r="MIC68" s="222"/>
      <c r="MID68" s="222"/>
      <c r="MIE68" s="222"/>
      <c r="MIF68" s="222"/>
      <c r="MIG68" s="222"/>
      <c r="MIH68" s="222"/>
      <c r="MII68" s="222"/>
      <c r="MIJ68" s="222"/>
      <c r="MIK68" s="222"/>
      <c r="MIL68" s="222"/>
      <c r="MIM68" s="222"/>
      <c r="MIN68" s="222"/>
      <c r="MIO68" s="222"/>
      <c r="MIP68" s="222"/>
      <c r="MIQ68" s="222"/>
      <c r="MIR68" s="222"/>
      <c r="MIS68" s="222"/>
      <c r="MIT68" s="222"/>
      <c r="MIU68" s="222"/>
      <c r="MIV68" s="222"/>
      <c r="MIW68" s="222"/>
      <c r="MIX68" s="222"/>
      <c r="MIY68" s="222"/>
      <c r="MIZ68" s="222"/>
      <c r="MJA68" s="222"/>
      <c r="MJB68" s="222"/>
      <c r="MJC68" s="222"/>
      <c r="MJD68" s="222"/>
      <c r="MJE68" s="222"/>
      <c r="MJF68" s="222"/>
      <c r="MJG68" s="222"/>
      <c r="MJH68" s="222"/>
      <c r="MJI68" s="222"/>
      <c r="MJJ68" s="222"/>
      <c r="MJK68" s="222"/>
      <c r="MJL68" s="222"/>
      <c r="MJM68" s="222"/>
      <c r="MJN68" s="222"/>
      <c r="MJO68" s="222"/>
      <c r="MJP68" s="222"/>
      <c r="MJQ68" s="222"/>
      <c r="MJR68" s="222"/>
      <c r="MJS68" s="222"/>
      <c r="MJT68" s="222"/>
      <c r="MJU68" s="222"/>
      <c r="MJV68" s="222"/>
      <c r="MJW68" s="222"/>
      <c r="MJX68" s="222"/>
      <c r="MJY68" s="222"/>
      <c r="MJZ68" s="222"/>
      <c r="MKA68" s="222"/>
      <c r="MKB68" s="222"/>
      <c r="MKC68" s="222"/>
      <c r="MKD68" s="222"/>
      <c r="MKE68" s="222"/>
      <c r="MKF68" s="222"/>
      <c r="MKG68" s="222"/>
      <c r="MKH68" s="222"/>
      <c r="MKI68" s="222"/>
      <c r="MKJ68" s="222"/>
      <c r="MKK68" s="222"/>
      <c r="MKL68" s="222"/>
      <c r="MKM68" s="222"/>
      <c r="MKN68" s="222"/>
      <c r="MKO68" s="222"/>
      <c r="MKP68" s="222"/>
      <c r="MKQ68" s="222"/>
      <c r="MKR68" s="222"/>
      <c r="MKS68" s="222"/>
      <c r="MKT68" s="222"/>
      <c r="MKU68" s="222"/>
      <c r="MKV68" s="222"/>
      <c r="MKW68" s="222"/>
      <c r="MKX68" s="222"/>
      <c r="MKY68" s="222"/>
      <c r="MKZ68" s="222"/>
      <c r="MLA68" s="222"/>
      <c r="MLB68" s="222"/>
      <c r="MLC68" s="222"/>
      <c r="MLD68" s="222"/>
      <c r="MLE68" s="222"/>
      <c r="MLF68" s="222"/>
      <c r="MLG68" s="222"/>
      <c r="MLH68" s="222"/>
      <c r="MLI68" s="222"/>
      <c r="MLJ68" s="222"/>
      <c r="MLK68" s="222"/>
      <c r="MLL68" s="222"/>
      <c r="MLM68" s="222"/>
      <c r="MLN68" s="222"/>
      <c r="MLO68" s="222"/>
      <c r="MLP68" s="222"/>
      <c r="MLQ68" s="222"/>
      <c r="MLR68" s="222"/>
      <c r="MLS68" s="222"/>
      <c r="MLT68" s="222"/>
      <c r="MLU68" s="222"/>
      <c r="MLV68" s="222"/>
      <c r="MLW68" s="222"/>
      <c r="MLX68" s="222"/>
      <c r="MLY68" s="222"/>
      <c r="MLZ68" s="222"/>
      <c r="MMA68" s="222"/>
      <c r="MMB68" s="222"/>
      <c r="MMC68" s="222"/>
      <c r="MMD68" s="222"/>
      <c r="MME68" s="222"/>
      <c r="MMF68" s="222"/>
      <c r="MMG68" s="222"/>
      <c r="MMH68" s="222"/>
      <c r="MMI68" s="222"/>
      <c r="MMJ68" s="222"/>
      <c r="MMK68" s="222"/>
      <c r="MML68" s="222"/>
      <c r="MMM68" s="222"/>
      <c r="MMN68" s="222"/>
      <c r="MMO68" s="222"/>
      <c r="MMP68" s="222"/>
      <c r="MMQ68" s="222"/>
      <c r="MMR68" s="222"/>
      <c r="MMS68" s="222"/>
      <c r="MMT68" s="222"/>
      <c r="MMU68" s="222"/>
      <c r="MMV68" s="222"/>
      <c r="MMW68" s="222"/>
      <c r="MMX68" s="222"/>
      <c r="MMY68" s="222"/>
      <c r="MMZ68" s="222"/>
      <c r="MNA68" s="222"/>
      <c r="MNB68" s="222"/>
      <c r="MNC68" s="222"/>
      <c r="MND68" s="222"/>
      <c r="MNE68" s="222"/>
      <c r="MNF68" s="222"/>
      <c r="MNG68" s="222"/>
      <c r="MNH68" s="222"/>
      <c r="MNI68" s="222"/>
      <c r="MNJ68" s="222"/>
      <c r="MNK68" s="222"/>
      <c r="MNL68" s="222"/>
      <c r="MNM68" s="222"/>
      <c r="MNN68" s="222"/>
      <c r="MNO68" s="222"/>
      <c r="MNP68" s="222"/>
      <c r="MNQ68" s="222"/>
      <c r="MNR68" s="222"/>
      <c r="MNS68" s="222"/>
      <c r="MNT68" s="222"/>
      <c r="MNU68" s="222"/>
      <c r="MNV68" s="222"/>
      <c r="MNW68" s="222"/>
      <c r="MNX68" s="222"/>
      <c r="MNY68" s="222"/>
      <c r="MNZ68" s="222"/>
      <c r="MOA68" s="222"/>
      <c r="MOB68" s="222"/>
      <c r="MOC68" s="222"/>
      <c r="MOD68" s="222"/>
      <c r="MOE68" s="222"/>
      <c r="MOF68" s="222"/>
      <c r="MOG68" s="222"/>
      <c r="MOH68" s="222"/>
      <c r="MOI68" s="222"/>
      <c r="MOJ68" s="222"/>
      <c r="MOK68" s="222"/>
      <c r="MOL68" s="222"/>
      <c r="MOM68" s="222"/>
      <c r="MON68" s="222"/>
      <c r="MOO68" s="222"/>
      <c r="MOP68" s="222"/>
      <c r="MOQ68" s="222"/>
      <c r="MOR68" s="222"/>
      <c r="MOS68" s="222"/>
      <c r="MOT68" s="222"/>
      <c r="MOU68" s="222"/>
      <c r="MOV68" s="222"/>
      <c r="MOW68" s="222"/>
      <c r="MOX68" s="222"/>
      <c r="MOY68" s="222"/>
      <c r="MOZ68" s="222"/>
      <c r="MPA68" s="222"/>
      <c r="MPB68" s="222"/>
      <c r="MPC68" s="222"/>
      <c r="MPD68" s="222"/>
      <c r="MPE68" s="222"/>
      <c r="MPF68" s="222"/>
      <c r="MPG68" s="222"/>
      <c r="MPH68" s="222"/>
      <c r="MPI68" s="222"/>
      <c r="MPJ68" s="222"/>
      <c r="MPK68" s="222"/>
      <c r="MPL68" s="222"/>
      <c r="MPM68" s="222"/>
      <c r="MPN68" s="222"/>
      <c r="MPO68" s="222"/>
      <c r="MPP68" s="222"/>
      <c r="MPQ68" s="222"/>
      <c r="MPR68" s="222"/>
      <c r="MPS68" s="222"/>
      <c r="MPT68" s="222"/>
      <c r="MPU68" s="222"/>
      <c r="MPV68" s="222"/>
      <c r="MPW68" s="222"/>
      <c r="MPX68" s="222"/>
      <c r="MPY68" s="222"/>
      <c r="MPZ68" s="222"/>
      <c r="MQA68" s="222"/>
      <c r="MQB68" s="222"/>
      <c r="MQC68" s="222"/>
      <c r="MQD68" s="222"/>
      <c r="MQE68" s="222"/>
      <c r="MQF68" s="222"/>
      <c r="MQG68" s="222"/>
      <c r="MQH68" s="222"/>
      <c r="MQI68" s="222"/>
      <c r="MQJ68" s="222"/>
      <c r="MQK68" s="222"/>
      <c r="MQL68" s="222"/>
      <c r="MQM68" s="222"/>
      <c r="MQN68" s="222"/>
      <c r="MQO68" s="222"/>
      <c r="MQP68" s="222"/>
      <c r="MQQ68" s="222"/>
      <c r="MQR68" s="222"/>
      <c r="MQS68" s="222"/>
      <c r="MQT68" s="222"/>
      <c r="MQU68" s="222"/>
      <c r="MQV68" s="222"/>
      <c r="MQW68" s="222"/>
      <c r="MQX68" s="222"/>
      <c r="MQY68" s="222"/>
      <c r="MQZ68" s="222"/>
      <c r="MRA68" s="222"/>
      <c r="MRB68" s="222"/>
      <c r="MRC68" s="222"/>
      <c r="MRD68" s="222"/>
      <c r="MRE68" s="222"/>
      <c r="MRF68" s="222"/>
      <c r="MRG68" s="222"/>
      <c r="MRH68" s="222"/>
      <c r="MRI68" s="222"/>
      <c r="MRJ68" s="222"/>
      <c r="MRK68" s="222"/>
      <c r="MRL68" s="222"/>
      <c r="MRM68" s="222"/>
      <c r="MRN68" s="222"/>
      <c r="MRO68" s="222"/>
      <c r="MRP68" s="222"/>
      <c r="MRQ68" s="222"/>
      <c r="MRR68" s="222"/>
      <c r="MRS68" s="222"/>
      <c r="MRT68" s="222"/>
      <c r="MRU68" s="222"/>
      <c r="MRV68" s="222"/>
      <c r="MRW68" s="222"/>
      <c r="MRX68" s="222"/>
      <c r="MRY68" s="222"/>
      <c r="MRZ68" s="222"/>
      <c r="MSA68" s="222"/>
      <c r="MSB68" s="222"/>
      <c r="MSC68" s="222"/>
      <c r="MSD68" s="222"/>
      <c r="MSE68" s="222"/>
      <c r="MSF68" s="222"/>
      <c r="MSG68" s="222"/>
      <c r="MSH68" s="222"/>
      <c r="MSI68" s="222"/>
      <c r="MSJ68" s="222"/>
      <c r="MSK68" s="222"/>
      <c r="MSL68" s="222"/>
      <c r="MSM68" s="222"/>
      <c r="MSN68" s="222"/>
      <c r="MSO68" s="222"/>
      <c r="MSP68" s="222"/>
      <c r="MSQ68" s="222"/>
      <c r="MSR68" s="222"/>
      <c r="MSS68" s="222"/>
      <c r="MST68" s="222"/>
      <c r="MSU68" s="222"/>
      <c r="MSV68" s="222"/>
      <c r="MSW68" s="222"/>
      <c r="MSX68" s="222"/>
      <c r="MSY68" s="222"/>
      <c r="MSZ68" s="222"/>
      <c r="MTA68" s="222"/>
      <c r="MTB68" s="222"/>
      <c r="MTC68" s="222"/>
      <c r="MTD68" s="222"/>
      <c r="MTE68" s="222"/>
      <c r="MTF68" s="222"/>
      <c r="MTG68" s="222"/>
      <c r="MTH68" s="222"/>
      <c r="MTI68" s="222"/>
      <c r="MTJ68" s="222"/>
      <c r="MTK68" s="222"/>
      <c r="MTL68" s="222"/>
      <c r="MTM68" s="222"/>
      <c r="MTN68" s="222"/>
      <c r="MTO68" s="222"/>
      <c r="MTP68" s="222"/>
      <c r="MTQ68" s="222"/>
      <c r="MTR68" s="222"/>
      <c r="MTS68" s="222"/>
      <c r="MTT68" s="222"/>
      <c r="MTU68" s="222"/>
      <c r="MTV68" s="222"/>
      <c r="MTW68" s="222"/>
      <c r="MTX68" s="222"/>
      <c r="MTY68" s="222"/>
      <c r="MTZ68" s="222"/>
      <c r="MUA68" s="222"/>
      <c r="MUB68" s="222"/>
      <c r="MUC68" s="222"/>
      <c r="MUD68" s="222"/>
      <c r="MUE68" s="222"/>
      <c r="MUF68" s="222"/>
      <c r="MUG68" s="222"/>
      <c r="MUH68" s="222"/>
      <c r="MUI68" s="222"/>
      <c r="MUJ68" s="222"/>
      <c r="MUK68" s="222"/>
      <c r="MUL68" s="222"/>
      <c r="MUM68" s="222"/>
      <c r="MUN68" s="222"/>
      <c r="MUO68" s="222"/>
      <c r="MUP68" s="222"/>
      <c r="MUQ68" s="222"/>
      <c r="MUR68" s="222"/>
      <c r="MUS68" s="222"/>
      <c r="MUT68" s="222"/>
      <c r="MUU68" s="222"/>
      <c r="MUV68" s="222"/>
      <c r="MUW68" s="222"/>
      <c r="MUX68" s="222"/>
      <c r="MUY68" s="222"/>
      <c r="MUZ68" s="222"/>
      <c r="MVA68" s="222"/>
      <c r="MVB68" s="222"/>
      <c r="MVC68" s="222"/>
      <c r="MVD68" s="222"/>
      <c r="MVE68" s="222"/>
      <c r="MVF68" s="222"/>
      <c r="MVG68" s="222"/>
      <c r="MVH68" s="222"/>
      <c r="MVI68" s="222"/>
      <c r="MVJ68" s="222"/>
      <c r="MVK68" s="222"/>
      <c r="MVL68" s="222"/>
      <c r="MVM68" s="222"/>
      <c r="MVN68" s="222"/>
      <c r="MVO68" s="222"/>
      <c r="MVP68" s="222"/>
      <c r="MVQ68" s="222"/>
      <c r="MVR68" s="222"/>
      <c r="MVS68" s="222"/>
      <c r="MVT68" s="222"/>
      <c r="MVU68" s="222"/>
      <c r="MVV68" s="222"/>
      <c r="MVW68" s="222"/>
      <c r="MVX68" s="222"/>
      <c r="MVY68" s="222"/>
      <c r="MVZ68" s="222"/>
      <c r="MWA68" s="222"/>
      <c r="MWB68" s="222"/>
      <c r="MWC68" s="222"/>
      <c r="MWD68" s="222"/>
      <c r="MWE68" s="222"/>
      <c r="MWF68" s="222"/>
      <c r="MWG68" s="222"/>
      <c r="MWH68" s="222"/>
      <c r="MWI68" s="222"/>
      <c r="MWJ68" s="222"/>
      <c r="MWK68" s="222"/>
      <c r="MWL68" s="222"/>
      <c r="MWM68" s="222"/>
      <c r="MWN68" s="222"/>
      <c r="MWO68" s="222"/>
      <c r="MWP68" s="222"/>
      <c r="MWQ68" s="222"/>
      <c r="MWR68" s="222"/>
      <c r="MWS68" s="222"/>
      <c r="MWT68" s="222"/>
      <c r="MWU68" s="222"/>
      <c r="MWV68" s="222"/>
      <c r="MWW68" s="222"/>
      <c r="MWX68" s="222"/>
      <c r="MWY68" s="222"/>
      <c r="MWZ68" s="222"/>
      <c r="MXA68" s="222"/>
      <c r="MXB68" s="222"/>
      <c r="MXC68" s="222"/>
      <c r="MXD68" s="222"/>
      <c r="MXE68" s="222"/>
      <c r="MXF68" s="222"/>
      <c r="MXG68" s="222"/>
      <c r="MXH68" s="222"/>
      <c r="MXI68" s="222"/>
      <c r="MXJ68" s="222"/>
      <c r="MXK68" s="222"/>
      <c r="MXL68" s="222"/>
      <c r="MXM68" s="222"/>
      <c r="MXN68" s="222"/>
      <c r="MXO68" s="222"/>
      <c r="MXP68" s="222"/>
      <c r="MXQ68" s="222"/>
      <c r="MXR68" s="222"/>
      <c r="MXS68" s="222"/>
      <c r="MXT68" s="222"/>
      <c r="MXU68" s="222"/>
      <c r="MXV68" s="222"/>
      <c r="MXW68" s="222"/>
      <c r="MXX68" s="222"/>
      <c r="MXY68" s="222"/>
      <c r="MXZ68" s="222"/>
      <c r="MYA68" s="222"/>
      <c r="MYB68" s="222"/>
      <c r="MYC68" s="222"/>
      <c r="MYD68" s="222"/>
      <c r="MYE68" s="222"/>
      <c r="MYF68" s="222"/>
      <c r="MYG68" s="222"/>
      <c r="MYH68" s="222"/>
      <c r="MYI68" s="222"/>
      <c r="MYJ68" s="222"/>
      <c r="MYK68" s="222"/>
      <c r="MYL68" s="222"/>
      <c r="MYM68" s="222"/>
      <c r="MYN68" s="222"/>
      <c r="MYO68" s="222"/>
      <c r="MYP68" s="222"/>
      <c r="MYQ68" s="222"/>
      <c r="MYR68" s="222"/>
      <c r="MYS68" s="222"/>
      <c r="MYT68" s="222"/>
      <c r="MYU68" s="222"/>
      <c r="MYV68" s="222"/>
      <c r="MYW68" s="222"/>
      <c r="MYX68" s="222"/>
      <c r="MYY68" s="222"/>
      <c r="MYZ68" s="222"/>
      <c r="MZA68" s="222"/>
      <c r="MZB68" s="222"/>
      <c r="MZC68" s="222"/>
      <c r="MZD68" s="222"/>
      <c r="MZE68" s="222"/>
      <c r="MZF68" s="222"/>
      <c r="MZG68" s="222"/>
      <c r="MZH68" s="222"/>
      <c r="MZI68" s="222"/>
      <c r="MZJ68" s="222"/>
      <c r="MZK68" s="222"/>
      <c r="MZL68" s="222"/>
      <c r="MZM68" s="222"/>
      <c r="MZN68" s="222"/>
      <c r="MZO68" s="222"/>
      <c r="MZP68" s="222"/>
      <c r="MZQ68" s="222"/>
      <c r="MZR68" s="222"/>
      <c r="MZS68" s="222"/>
      <c r="MZT68" s="222"/>
      <c r="MZU68" s="222"/>
      <c r="MZV68" s="222"/>
      <c r="MZW68" s="222"/>
      <c r="MZX68" s="222"/>
      <c r="MZY68" s="222"/>
      <c r="MZZ68" s="222"/>
      <c r="NAA68" s="222"/>
      <c r="NAB68" s="222"/>
      <c r="NAC68" s="222"/>
      <c r="NAD68" s="222"/>
      <c r="NAE68" s="222"/>
      <c r="NAF68" s="222"/>
      <c r="NAG68" s="222"/>
      <c r="NAH68" s="222"/>
      <c r="NAI68" s="222"/>
      <c r="NAJ68" s="222"/>
      <c r="NAK68" s="222"/>
      <c r="NAL68" s="222"/>
      <c r="NAM68" s="222"/>
      <c r="NAN68" s="222"/>
      <c r="NAO68" s="222"/>
      <c r="NAP68" s="222"/>
      <c r="NAQ68" s="222"/>
      <c r="NAR68" s="222"/>
      <c r="NAS68" s="222"/>
      <c r="NAT68" s="222"/>
      <c r="NAU68" s="222"/>
      <c r="NAV68" s="222"/>
      <c r="NAW68" s="222"/>
      <c r="NAX68" s="222"/>
      <c r="NAY68" s="222"/>
      <c r="NAZ68" s="222"/>
      <c r="NBA68" s="222"/>
      <c r="NBB68" s="222"/>
      <c r="NBC68" s="222"/>
      <c r="NBD68" s="222"/>
      <c r="NBE68" s="222"/>
      <c r="NBF68" s="222"/>
      <c r="NBG68" s="222"/>
      <c r="NBH68" s="222"/>
      <c r="NBI68" s="222"/>
      <c r="NBJ68" s="222"/>
      <c r="NBK68" s="222"/>
      <c r="NBL68" s="222"/>
      <c r="NBM68" s="222"/>
      <c r="NBN68" s="222"/>
      <c r="NBO68" s="222"/>
      <c r="NBP68" s="222"/>
      <c r="NBQ68" s="222"/>
      <c r="NBR68" s="222"/>
      <c r="NBS68" s="222"/>
      <c r="NBT68" s="222"/>
      <c r="NBU68" s="222"/>
      <c r="NBV68" s="222"/>
      <c r="NBW68" s="222"/>
      <c r="NBX68" s="222"/>
      <c r="NBY68" s="222"/>
      <c r="NBZ68" s="222"/>
      <c r="NCA68" s="222"/>
      <c r="NCB68" s="222"/>
      <c r="NCC68" s="222"/>
      <c r="NCD68" s="222"/>
      <c r="NCE68" s="222"/>
      <c r="NCF68" s="222"/>
      <c r="NCG68" s="222"/>
      <c r="NCH68" s="222"/>
      <c r="NCI68" s="222"/>
      <c r="NCJ68" s="222"/>
      <c r="NCK68" s="222"/>
      <c r="NCL68" s="222"/>
      <c r="NCM68" s="222"/>
      <c r="NCN68" s="222"/>
      <c r="NCO68" s="222"/>
      <c r="NCP68" s="222"/>
      <c r="NCQ68" s="222"/>
      <c r="NCR68" s="222"/>
      <c r="NCS68" s="222"/>
      <c r="NCT68" s="222"/>
      <c r="NCU68" s="222"/>
      <c r="NCV68" s="222"/>
      <c r="NCW68" s="222"/>
      <c r="NCX68" s="222"/>
      <c r="NCY68" s="222"/>
      <c r="NCZ68" s="222"/>
      <c r="NDA68" s="222"/>
      <c r="NDB68" s="222"/>
      <c r="NDC68" s="222"/>
      <c r="NDD68" s="222"/>
      <c r="NDE68" s="222"/>
      <c r="NDF68" s="222"/>
      <c r="NDG68" s="222"/>
      <c r="NDH68" s="222"/>
      <c r="NDI68" s="222"/>
      <c r="NDJ68" s="222"/>
      <c r="NDK68" s="222"/>
      <c r="NDL68" s="222"/>
      <c r="NDM68" s="222"/>
      <c r="NDN68" s="222"/>
      <c r="NDO68" s="222"/>
      <c r="NDP68" s="222"/>
      <c r="NDQ68" s="222"/>
      <c r="NDR68" s="222"/>
      <c r="NDS68" s="222"/>
      <c r="NDT68" s="222"/>
      <c r="NDU68" s="222"/>
      <c r="NDV68" s="222"/>
      <c r="NDW68" s="222"/>
      <c r="NDX68" s="222"/>
      <c r="NDY68" s="222"/>
      <c r="NDZ68" s="222"/>
      <c r="NEA68" s="222"/>
      <c r="NEB68" s="222"/>
      <c r="NEC68" s="222"/>
      <c r="NED68" s="222"/>
      <c r="NEE68" s="222"/>
      <c r="NEF68" s="222"/>
      <c r="NEG68" s="222"/>
      <c r="NEH68" s="222"/>
      <c r="NEI68" s="222"/>
      <c r="NEJ68" s="222"/>
      <c r="NEK68" s="222"/>
      <c r="NEL68" s="222"/>
      <c r="NEM68" s="222"/>
      <c r="NEN68" s="222"/>
      <c r="NEO68" s="222"/>
      <c r="NEP68" s="222"/>
      <c r="NEQ68" s="222"/>
      <c r="NER68" s="222"/>
      <c r="NES68" s="222"/>
      <c r="NET68" s="222"/>
      <c r="NEU68" s="222"/>
      <c r="NEV68" s="222"/>
      <c r="NEW68" s="222"/>
      <c r="NEX68" s="222"/>
      <c r="NEY68" s="222"/>
      <c r="NEZ68" s="222"/>
      <c r="NFA68" s="222"/>
      <c r="NFB68" s="222"/>
      <c r="NFC68" s="222"/>
      <c r="NFD68" s="222"/>
      <c r="NFE68" s="222"/>
      <c r="NFF68" s="222"/>
      <c r="NFG68" s="222"/>
      <c r="NFH68" s="222"/>
      <c r="NFI68" s="222"/>
      <c r="NFJ68" s="222"/>
      <c r="NFK68" s="222"/>
      <c r="NFL68" s="222"/>
      <c r="NFM68" s="222"/>
      <c r="NFN68" s="222"/>
      <c r="NFO68" s="222"/>
      <c r="NFP68" s="222"/>
      <c r="NFQ68" s="222"/>
      <c r="NFR68" s="222"/>
      <c r="NFS68" s="222"/>
      <c r="NFT68" s="222"/>
      <c r="NFU68" s="222"/>
      <c r="NFV68" s="222"/>
      <c r="NFW68" s="222"/>
      <c r="NFX68" s="222"/>
      <c r="NFY68" s="222"/>
      <c r="NFZ68" s="222"/>
      <c r="NGA68" s="222"/>
      <c r="NGB68" s="222"/>
      <c r="NGC68" s="222"/>
      <c r="NGD68" s="222"/>
      <c r="NGE68" s="222"/>
      <c r="NGF68" s="222"/>
      <c r="NGG68" s="222"/>
      <c r="NGH68" s="222"/>
      <c r="NGI68" s="222"/>
      <c r="NGJ68" s="222"/>
      <c r="NGK68" s="222"/>
      <c r="NGL68" s="222"/>
      <c r="NGM68" s="222"/>
      <c r="NGN68" s="222"/>
      <c r="NGO68" s="222"/>
      <c r="NGP68" s="222"/>
      <c r="NGQ68" s="222"/>
      <c r="NGR68" s="222"/>
      <c r="NGS68" s="222"/>
      <c r="NGT68" s="222"/>
      <c r="NGU68" s="222"/>
      <c r="NGV68" s="222"/>
      <c r="NGW68" s="222"/>
      <c r="NGX68" s="222"/>
      <c r="NGY68" s="222"/>
      <c r="NGZ68" s="222"/>
      <c r="NHA68" s="222"/>
      <c r="NHB68" s="222"/>
      <c r="NHC68" s="222"/>
      <c r="NHD68" s="222"/>
      <c r="NHE68" s="222"/>
      <c r="NHF68" s="222"/>
      <c r="NHG68" s="222"/>
      <c r="NHH68" s="222"/>
      <c r="NHI68" s="222"/>
      <c r="NHJ68" s="222"/>
      <c r="NHK68" s="222"/>
      <c r="NHL68" s="222"/>
      <c r="NHM68" s="222"/>
      <c r="NHN68" s="222"/>
      <c r="NHO68" s="222"/>
      <c r="NHP68" s="222"/>
      <c r="NHQ68" s="222"/>
      <c r="NHR68" s="222"/>
      <c r="NHS68" s="222"/>
      <c r="NHT68" s="222"/>
      <c r="NHU68" s="222"/>
      <c r="NHV68" s="222"/>
      <c r="NHW68" s="222"/>
      <c r="NHX68" s="222"/>
      <c r="NHY68" s="222"/>
      <c r="NHZ68" s="222"/>
      <c r="NIA68" s="222"/>
      <c r="NIB68" s="222"/>
      <c r="NIC68" s="222"/>
      <c r="NID68" s="222"/>
      <c r="NIE68" s="222"/>
      <c r="NIF68" s="222"/>
      <c r="NIG68" s="222"/>
      <c r="NIH68" s="222"/>
      <c r="NII68" s="222"/>
      <c r="NIJ68" s="222"/>
      <c r="NIK68" s="222"/>
      <c r="NIL68" s="222"/>
      <c r="NIM68" s="222"/>
      <c r="NIN68" s="222"/>
      <c r="NIO68" s="222"/>
      <c r="NIP68" s="222"/>
      <c r="NIQ68" s="222"/>
      <c r="NIR68" s="222"/>
      <c r="NIS68" s="222"/>
      <c r="NIT68" s="222"/>
      <c r="NIU68" s="222"/>
      <c r="NIV68" s="222"/>
      <c r="NIW68" s="222"/>
      <c r="NIX68" s="222"/>
      <c r="NIY68" s="222"/>
      <c r="NIZ68" s="222"/>
      <c r="NJA68" s="222"/>
      <c r="NJB68" s="222"/>
      <c r="NJC68" s="222"/>
      <c r="NJD68" s="222"/>
      <c r="NJE68" s="222"/>
      <c r="NJF68" s="222"/>
      <c r="NJG68" s="222"/>
      <c r="NJH68" s="222"/>
      <c r="NJI68" s="222"/>
      <c r="NJJ68" s="222"/>
      <c r="NJK68" s="222"/>
      <c r="NJL68" s="222"/>
      <c r="NJM68" s="222"/>
      <c r="NJN68" s="222"/>
      <c r="NJO68" s="222"/>
      <c r="NJP68" s="222"/>
      <c r="NJQ68" s="222"/>
      <c r="NJR68" s="222"/>
      <c r="NJS68" s="222"/>
      <c r="NJT68" s="222"/>
      <c r="NJU68" s="222"/>
      <c r="NJV68" s="222"/>
      <c r="NJW68" s="222"/>
      <c r="NJX68" s="222"/>
      <c r="NJY68" s="222"/>
      <c r="NJZ68" s="222"/>
      <c r="NKA68" s="222"/>
      <c r="NKB68" s="222"/>
      <c r="NKC68" s="222"/>
      <c r="NKD68" s="222"/>
      <c r="NKE68" s="222"/>
      <c r="NKF68" s="222"/>
      <c r="NKG68" s="222"/>
      <c r="NKH68" s="222"/>
      <c r="NKI68" s="222"/>
      <c r="NKJ68" s="222"/>
      <c r="NKK68" s="222"/>
      <c r="NKL68" s="222"/>
      <c r="NKM68" s="222"/>
      <c r="NKN68" s="222"/>
      <c r="NKO68" s="222"/>
      <c r="NKP68" s="222"/>
      <c r="NKQ68" s="222"/>
      <c r="NKR68" s="222"/>
      <c r="NKS68" s="222"/>
      <c r="NKT68" s="222"/>
      <c r="NKU68" s="222"/>
      <c r="NKV68" s="222"/>
      <c r="NKW68" s="222"/>
      <c r="NKX68" s="222"/>
      <c r="NKY68" s="222"/>
      <c r="NKZ68" s="222"/>
      <c r="NLA68" s="222"/>
      <c r="NLB68" s="222"/>
      <c r="NLC68" s="222"/>
      <c r="NLD68" s="222"/>
      <c r="NLE68" s="222"/>
      <c r="NLF68" s="222"/>
      <c r="NLG68" s="222"/>
      <c r="NLH68" s="222"/>
      <c r="NLI68" s="222"/>
      <c r="NLJ68" s="222"/>
      <c r="NLK68" s="222"/>
      <c r="NLL68" s="222"/>
      <c r="NLM68" s="222"/>
      <c r="NLN68" s="222"/>
      <c r="NLO68" s="222"/>
      <c r="NLP68" s="222"/>
      <c r="NLQ68" s="222"/>
      <c r="NLR68" s="222"/>
      <c r="NLS68" s="222"/>
      <c r="NLT68" s="222"/>
      <c r="NLU68" s="222"/>
      <c r="NLV68" s="222"/>
      <c r="NLW68" s="222"/>
      <c r="NLX68" s="222"/>
      <c r="NLY68" s="222"/>
      <c r="NLZ68" s="222"/>
      <c r="NMA68" s="222"/>
      <c r="NMB68" s="222"/>
      <c r="NMC68" s="222"/>
      <c r="NMD68" s="222"/>
      <c r="NME68" s="222"/>
      <c r="NMF68" s="222"/>
      <c r="NMG68" s="222"/>
      <c r="NMH68" s="222"/>
      <c r="NMI68" s="222"/>
      <c r="NMJ68" s="222"/>
      <c r="NMK68" s="222"/>
      <c r="NML68" s="222"/>
      <c r="NMM68" s="222"/>
      <c r="NMN68" s="222"/>
      <c r="NMO68" s="222"/>
      <c r="NMP68" s="222"/>
      <c r="NMQ68" s="222"/>
      <c r="NMR68" s="222"/>
      <c r="NMS68" s="222"/>
      <c r="NMT68" s="222"/>
      <c r="NMU68" s="222"/>
      <c r="NMV68" s="222"/>
      <c r="NMW68" s="222"/>
      <c r="NMX68" s="222"/>
      <c r="NMY68" s="222"/>
      <c r="NMZ68" s="222"/>
      <c r="NNA68" s="222"/>
      <c r="NNB68" s="222"/>
      <c r="NNC68" s="222"/>
      <c r="NND68" s="222"/>
      <c r="NNE68" s="222"/>
      <c r="NNF68" s="222"/>
      <c r="NNG68" s="222"/>
      <c r="NNH68" s="222"/>
      <c r="NNI68" s="222"/>
      <c r="NNJ68" s="222"/>
      <c r="NNK68" s="222"/>
      <c r="NNL68" s="222"/>
      <c r="NNM68" s="222"/>
      <c r="NNN68" s="222"/>
      <c r="NNO68" s="222"/>
      <c r="NNP68" s="222"/>
      <c r="NNQ68" s="222"/>
      <c r="NNR68" s="222"/>
      <c r="NNS68" s="222"/>
      <c r="NNT68" s="222"/>
      <c r="NNU68" s="222"/>
      <c r="NNV68" s="222"/>
      <c r="NNW68" s="222"/>
      <c r="NNX68" s="222"/>
      <c r="NNY68" s="222"/>
      <c r="NNZ68" s="222"/>
      <c r="NOA68" s="222"/>
      <c r="NOB68" s="222"/>
      <c r="NOC68" s="222"/>
      <c r="NOD68" s="222"/>
      <c r="NOE68" s="222"/>
      <c r="NOF68" s="222"/>
      <c r="NOG68" s="222"/>
      <c r="NOH68" s="222"/>
      <c r="NOI68" s="222"/>
      <c r="NOJ68" s="222"/>
      <c r="NOK68" s="222"/>
      <c r="NOL68" s="222"/>
      <c r="NOM68" s="222"/>
      <c r="NON68" s="222"/>
      <c r="NOO68" s="222"/>
      <c r="NOP68" s="222"/>
      <c r="NOQ68" s="222"/>
      <c r="NOR68" s="222"/>
      <c r="NOS68" s="222"/>
      <c r="NOT68" s="222"/>
      <c r="NOU68" s="222"/>
      <c r="NOV68" s="222"/>
      <c r="NOW68" s="222"/>
      <c r="NOX68" s="222"/>
      <c r="NOY68" s="222"/>
      <c r="NOZ68" s="222"/>
      <c r="NPA68" s="222"/>
      <c r="NPB68" s="222"/>
      <c r="NPC68" s="222"/>
      <c r="NPD68" s="222"/>
      <c r="NPE68" s="222"/>
      <c r="NPF68" s="222"/>
      <c r="NPG68" s="222"/>
      <c r="NPH68" s="222"/>
      <c r="NPI68" s="222"/>
      <c r="NPJ68" s="222"/>
      <c r="NPK68" s="222"/>
      <c r="NPL68" s="222"/>
      <c r="NPM68" s="222"/>
      <c r="NPN68" s="222"/>
      <c r="NPO68" s="222"/>
      <c r="NPP68" s="222"/>
      <c r="NPQ68" s="222"/>
      <c r="NPR68" s="222"/>
      <c r="NPS68" s="222"/>
      <c r="NPT68" s="222"/>
      <c r="NPU68" s="222"/>
      <c r="NPV68" s="222"/>
      <c r="NPW68" s="222"/>
      <c r="NPX68" s="222"/>
      <c r="NPY68" s="222"/>
      <c r="NPZ68" s="222"/>
      <c r="NQA68" s="222"/>
      <c r="NQB68" s="222"/>
      <c r="NQC68" s="222"/>
      <c r="NQD68" s="222"/>
      <c r="NQE68" s="222"/>
      <c r="NQF68" s="222"/>
      <c r="NQG68" s="222"/>
      <c r="NQH68" s="222"/>
      <c r="NQI68" s="222"/>
      <c r="NQJ68" s="222"/>
      <c r="NQK68" s="222"/>
      <c r="NQL68" s="222"/>
      <c r="NQM68" s="222"/>
      <c r="NQN68" s="222"/>
      <c r="NQO68" s="222"/>
      <c r="NQP68" s="222"/>
      <c r="NQQ68" s="222"/>
      <c r="NQR68" s="222"/>
      <c r="NQS68" s="222"/>
      <c r="NQT68" s="222"/>
      <c r="NQU68" s="222"/>
      <c r="NQV68" s="222"/>
      <c r="NQW68" s="222"/>
      <c r="NQX68" s="222"/>
      <c r="NQY68" s="222"/>
      <c r="NQZ68" s="222"/>
      <c r="NRA68" s="222"/>
      <c r="NRB68" s="222"/>
      <c r="NRC68" s="222"/>
      <c r="NRD68" s="222"/>
      <c r="NRE68" s="222"/>
      <c r="NRF68" s="222"/>
      <c r="NRG68" s="222"/>
      <c r="NRH68" s="222"/>
      <c r="NRI68" s="222"/>
      <c r="NRJ68" s="222"/>
      <c r="NRK68" s="222"/>
      <c r="NRL68" s="222"/>
      <c r="NRM68" s="222"/>
      <c r="NRN68" s="222"/>
      <c r="NRO68" s="222"/>
      <c r="NRP68" s="222"/>
      <c r="NRQ68" s="222"/>
      <c r="NRR68" s="222"/>
      <c r="NRS68" s="222"/>
      <c r="NRT68" s="222"/>
      <c r="NRU68" s="222"/>
      <c r="NRV68" s="222"/>
      <c r="NRW68" s="222"/>
      <c r="NRX68" s="222"/>
      <c r="NRY68" s="222"/>
      <c r="NRZ68" s="222"/>
      <c r="NSA68" s="222"/>
      <c r="NSB68" s="222"/>
      <c r="NSC68" s="222"/>
      <c r="NSD68" s="222"/>
      <c r="NSE68" s="222"/>
      <c r="NSF68" s="222"/>
      <c r="NSG68" s="222"/>
      <c r="NSH68" s="222"/>
      <c r="NSI68" s="222"/>
      <c r="NSJ68" s="222"/>
      <c r="NSK68" s="222"/>
      <c r="NSL68" s="222"/>
      <c r="NSM68" s="222"/>
      <c r="NSN68" s="222"/>
      <c r="NSO68" s="222"/>
      <c r="NSP68" s="222"/>
      <c r="NSQ68" s="222"/>
      <c r="NSR68" s="222"/>
      <c r="NSS68" s="222"/>
      <c r="NST68" s="222"/>
      <c r="NSU68" s="222"/>
      <c r="NSV68" s="222"/>
      <c r="NSW68" s="222"/>
      <c r="NSX68" s="222"/>
      <c r="NSY68" s="222"/>
      <c r="NSZ68" s="222"/>
      <c r="NTA68" s="222"/>
      <c r="NTB68" s="222"/>
      <c r="NTC68" s="222"/>
      <c r="NTD68" s="222"/>
      <c r="NTE68" s="222"/>
      <c r="NTF68" s="222"/>
      <c r="NTG68" s="222"/>
      <c r="NTH68" s="222"/>
      <c r="NTI68" s="222"/>
      <c r="NTJ68" s="222"/>
      <c r="NTK68" s="222"/>
      <c r="NTL68" s="222"/>
      <c r="NTM68" s="222"/>
      <c r="NTN68" s="222"/>
      <c r="NTO68" s="222"/>
      <c r="NTP68" s="222"/>
      <c r="NTQ68" s="222"/>
      <c r="NTR68" s="222"/>
      <c r="NTS68" s="222"/>
      <c r="NTT68" s="222"/>
      <c r="NTU68" s="222"/>
      <c r="NTV68" s="222"/>
      <c r="NTW68" s="222"/>
      <c r="NTX68" s="222"/>
      <c r="NTY68" s="222"/>
      <c r="NTZ68" s="222"/>
      <c r="NUA68" s="222"/>
      <c r="NUB68" s="222"/>
      <c r="NUC68" s="222"/>
      <c r="NUD68" s="222"/>
      <c r="NUE68" s="222"/>
      <c r="NUF68" s="222"/>
      <c r="NUG68" s="222"/>
      <c r="NUH68" s="222"/>
      <c r="NUI68" s="222"/>
      <c r="NUJ68" s="222"/>
      <c r="NUK68" s="222"/>
      <c r="NUL68" s="222"/>
      <c r="NUM68" s="222"/>
      <c r="NUN68" s="222"/>
      <c r="NUO68" s="222"/>
      <c r="NUP68" s="222"/>
      <c r="NUQ68" s="222"/>
      <c r="NUR68" s="222"/>
      <c r="NUS68" s="222"/>
      <c r="NUT68" s="222"/>
      <c r="NUU68" s="222"/>
      <c r="NUV68" s="222"/>
      <c r="NUW68" s="222"/>
      <c r="NUX68" s="222"/>
      <c r="NUY68" s="222"/>
      <c r="NUZ68" s="222"/>
      <c r="NVA68" s="222"/>
      <c r="NVB68" s="222"/>
      <c r="NVC68" s="222"/>
      <c r="NVD68" s="222"/>
      <c r="NVE68" s="222"/>
      <c r="NVF68" s="222"/>
      <c r="NVG68" s="222"/>
      <c r="NVH68" s="222"/>
      <c r="NVI68" s="222"/>
      <c r="NVJ68" s="222"/>
      <c r="NVK68" s="222"/>
      <c r="NVL68" s="222"/>
      <c r="NVM68" s="222"/>
      <c r="NVN68" s="222"/>
      <c r="NVO68" s="222"/>
      <c r="NVP68" s="222"/>
      <c r="NVQ68" s="222"/>
      <c r="NVR68" s="222"/>
      <c r="NVS68" s="222"/>
      <c r="NVT68" s="222"/>
      <c r="NVU68" s="222"/>
      <c r="NVV68" s="222"/>
      <c r="NVW68" s="222"/>
      <c r="NVX68" s="222"/>
      <c r="NVY68" s="222"/>
      <c r="NVZ68" s="222"/>
      <c r="NWA68" s="222"/>
      <c r="NWB68" s="222"/>
      <c r="NWC68" s="222"/>
      <c r="NWD68" s="222"/>
      <c r="NWE68" s="222"/>
      <c r="NWF68" s="222"/>
      <c r="NWG68" s="222"/>
      <c r="NWH68" s="222"/>
      <c r="NWI68" s="222"/>
      <c r="NWJ68" s="222"/>
      <c r="NWK68" s="222"/>
      <c r="NWL68" s="222"/>
      <c r="NWM68" s="222"/>
      <c r="NWN68" s="222"/>
      <c r="NWO68" s="222"/>
      <c r="NWP68" s="222"/>
      <c r="NWQ68" s="222"/>
      <c r="NWR68" s="222"/>
      <c r="NWS68" s="222"/>
      <c r="NWT68" s="222"/>
      <c r="NWU68" s="222"/>
      <c r="NWV68" s="222"/>
      <c r="NWW68" s="222"/>
      <c r="NWX68" s="222"/>
      <c r="NWY68" s="222"/>
      <c r="NWZ68" s="222"/>
      <c r="NXA68" s="222"/>
      <c r="NXB68" s="222"/>
      <c r="NXC68" s="222"/>
      <c r="NXD68" s="222"/>
      <c r="NXE68" s="222"/>
      <c r="NXF68" s="222"/>
      <c r="NXG68" s="222"/>
      <c r="NXH68" s="222"/>
      <c r="NXI68" s="222"/>
      <c r="NXJ68" s="222"/>
      <c r="NXK68" s="222"/>
      <c r="NXL68" s="222"/>
      <c r="NXM68" s="222"/>
      <c r="NXN68" s="222"/>
      <c r="NXO68" s="222"/>
      <c r="NXP68" s="222"/>
      <c r="NXQ68" s="222"/>
      <c r="NXR68" s="222"/>
      <c r="NXS68" s="222"/>
      <c r="NXT68" s="222"/>
      <c r="NXU68" s="222"/>
      <c r="NXV68" s="222"/>
      <c r="NXW68" s="222"/>
      <c r="NXX68" s="222"/>
      <c r="NXY68" s="222"/>
      <c r="NXZ68" s="222"/>
      <c r="NYA68" s="222"/>
      <c r="NYB68" s="222"/>
      <c r="NYC68" s="222"/>
      <c r="NYD68" s="222"/>
      <c r="NYE68" s="222"/>
      <c r="NYF68" s="222"/>
      <c r="NYG68" s="222"/>
      <c r="NYH68" s="222"/>
      <c r="NYI68" s="222"/>
      <c r="NYJ68" s="222"/>
      <c r="NYK68" s="222"/>
      <c r="NYL68" s="222"/>
      <c r="NYM68" s="222"/>
      <c r="NYN68" s="222"/>
      <c r="NYO68" s="222"/>
      <c r="NYP68" s="222"/>
      <c r="NYQ68" s="222"/>
      <c r="NYR68" s="222"/>
      <c r="NYS68" s="222"/>
      <c r="NYT68" s="222"/>
      <c r="NYU68" s="222"/>
      <c r="NYV68" s="222"/>
      <c r="NYW68" s="222"/>
      <c r="NYX68" s="222"/>
      <c r="NYY68" s="222"/>
      <c r="NYZ68" s="222"/>
      <c r="NZA68" s="222"/>
      <c r="NZB68" s="222"/>
      <c r="NZC68" s="222"/>
      <c r="NZD68" s="222"/>
      <c r="NZE68" s="222"/>
      <c r="NZF68" s="222"/>
      <c r="NZG68" s="222"/>
      <c r="NZH68" s="222"/>
      <c r="NZI68" s="222"/>
      <c r="NZJ68" s="222"/>
      <c r="NZK68" s="222"/>
      <c r="NZL68" s="222"/>
      <c r="NZM68" s="222"/>
      <c r="NZN68" s="222"/>
      <c r="NZO68" s="222"/>
      <c r="NZP68" s="222"/>
      <c r="NZQ68" s="222"/>
      <c r="NZR68" s="222"/>
      <c r="NZS68" s="222"/>
      <c r="NZT68" s="222"/>
      <c r="NZU68" s="222"/>
      <c r="NZV68" s="222"/>
      <c r="NZW68" s="222"/>
      <c r="NZX68" s="222"/>
      <c r="NZY68" s="222"/>
      <c r="NZZ68" s="222"/>
      <c r="OAA68" s="222"/>
      <c r="OAB68" s="222"/>
      <c r="OAC68" s="222"/>
      <c r="OAD68" s="222"/>
      <c r="OAE68" s="222"/>
      <c r="OAF68" s="222"/>
      <c r="OAG68" s="222"/>
      <c r="OAH68" s="222"/>
      <c r="OAI68" s="222"/>
      <c r="OAJ68" s="222"/>
      <c r="OAK68" s="222"/>
      <c r="OAL68" s="222"/>
      <c r="OAM68" s="222"/>
      <c r="OAN68" s="222"/>
      <c r="OAO68" s="222"/>
      <c r="OAP68" s="222"/>
      <c r="OAQ68" s="222"/>
      <c r="OAR68" s="222"/>
      <c r="OAS68" s="222"/>
      <c r="OAT68" s="222"/>
      <c r="OAU68" s="222"/>
      <c r="OAV68" s="222"/>
      <c r="OAW68" s="222"/>
      <c r="OAX68" s="222"/>
      <c r="OAY68" s="222"/>
      <c r="OAZ68" s="222"/>
      <c r="OBA68" s="222"/>
      <c r="OBB68" s="222"/>
      <c r="OBC68" s="222"/>
      <c r="OBD68" s="222"/>
      <c r="OBE68" s="222"/>
      <c r="OBF68" s="222"/>
      <c r="OBG68" s="222"/>
      <c r="OBH68" s="222"/>
      <c r="OBI68" s="222"/>
      <c r="OBJ68" s="222"/>
      <c r="OBK68" s="222"/>
      <c r="OBL68" s="222"/>
      <c r="OBM68" s="222"/>
      <c r="OBN68" s="222"/>
      <c r="OBO68" s="222"/>
      <c r="OBP68" s="222"/>
      <c r="OBQ68" s="222"/>
      <c r="OBR68" s="222"/>
      <c r="OBS68" s="222"/>
      <c r="OBT68" s="222"/>
      <c r="OBU68" s="222"/>
      <c r="OBV68" s="222"/>
      <c r="OBW68" s="222"/>
      <c r="OBX68" s="222"/>
      <c r="OBY68" s="222"/>
      <c r="OBZ68" s="222"/>
      <c r="OCA68" s="222"/>
      <c r="OCB68" s="222"/>
      <c r="OCC68" s="222"/>
      <c r="OCD68" s="222"/>
      <c r="OCE68" s="222"/>
      <c r="OCF68" s="222"/>
      <c r="OCG68" s="222"/>
      <c r="OCH68" s="222"/>
      <c r="OCI68" s="222"/>
      <c r="OCJ68" s="222"/>
      <c r="OCK68" s="222"/>
      <c r="OCL68" s="222"/>
      <c r="OCM68" s="222"/>
      <c r="OCN68" s="222"/>
      <c r="OCO68" s="222"/>
      <c r="OCP68" s="222"/>
      <c r="OCQ68" s="222"/>
      <c r="OCR68" s="222"/>
      <c r="OCS68" s="222"/>
      <c r="OCT68" s="222"/>
      <c r="OCU68" s="222"/>
      <c r="OCV68" s="222"/>
      <c r="OCW68" s="222"/>
      <c r="OCX68" s="222"/>
      <c r="OCY68" s="222"/>
      <c r="OCZ68" s="222"/>
      <c r="ODA68" s="222"/>
      <c r="ODB68" s="222"/>
      <c r="ODC68" s="222"/>
      <c r="ODD68" s="222"/>
      <c r="ODE68" s="222"/>
      <c r="ODF68" s="222"/>
      <c r="ODG68" s="222"/>
      <c r="ODH68" s="222"/>
      <c r="ODI68" s="222"/>
      <c r="ODJ68" s="222"/>
      <c r="ODK68" s="222"/>
      <c r="ODL68" s="222"/>
      <c r="ODM68" s="222"/>
      <c r="ODN68" s="222"/>
      <c r="ODO68" s="222"/>
      <c r="ODP68" s="222"/>
      <c r="ODQ68" s="222"/>
      <c r="ODR68" s="222"/>
      <c r="ODS68" s="222"/>
      <c r="ODT68" s="222"/>
      <c r="ODU68" s="222"/>
      <c r="ODV68" s="222"/>
      <c r="ODW68" s="222"/>
      <c r="ODX68" s="222"/>
      <c r="ODY68" s="222"/>
      <c r="ODZ68" s="222"/>
      <c r="OEA68" s="222"/>
      <c r="OEB68" s="222"/>
      <c r="OEC68" s="222"/>
      <c r="OED68" s="222"/>
      <c r="OEE68" s="222"/>
      <c r="OEF68" s="222"/>
      <c r="OEG68" s="222"/>
      <c r="OEH68" s="222"/>
      <c r="OEI68" s="222"/>
      <c r="OEJ68" s="222"/>
      <c r="OEK68" s="222"/>
      <c r="OEL68" s="222"/>
      <c r="OEM68" s="222"/>
      <c r="OEN68" s="222"/>
      <c r="OEO68" s="222"/>
      <c r="OEP68" s="222"/>
      <c r="OEQ68" s="222"/>
      <c r="OER68" s="222"/>
      <c r="OES68" s="222"/>
      <c r="OET68" s="222"/>
      <c r="OEU68" s="222"/>
      <c r="OEV68" s="222"/>
      <c r="OEW68" s="222"/>
      <c r="OEX68" s="222"/>
      <c r="OEY68" s="222"/>
      <c r="OEZ68" s="222"/>
      <c r="OFA68" s="222"/>
      <c r="OFB68" s="222"/>
      <c r="OFC68" s="222"/>
      <c r="OFD68" s="222"/>
      <c r="OFE68" s="222"/>
      <c r="OFF68" s="222"/>
      <c r="OFG68" s="222"/>
      <c r="OFH68" s="222"/>
      <c r="OFI68" s="222"/>
      <c r="OFJ68" s="222"/>
      <c r="OFK68" s="222"/>
      <c r="OFL68" s="222"/>
      <c r="OFM68" s="222"/>
      <c r="OFN68" s="222"/>
      <c r="OFO68" s="222"/>
      <c r="OFP68" s="222"/>
      <c r="OFQ68" s="222"/>
      <c r="OFR68" s="222"/>
      <c r="OFS68" s="222"/>
      <c r="OFT68" s="222"/>
      <c r="OFU68" s="222"/>
      <c r="OFV68" s="222"/>
      <c r="OFW68" s="222"/>
      <c r="OFX68" s="222"/>
      <c r="OFY68" s="222"/>
      <c r="OFZ68" s="222"/>
      <c r="OGA68" s="222"/>
      <c r="OGB68" s="222"/>
      <c r="OGC68" s="222"/>
      <c r="OGD68" s="222"/>
      <c r="OGE68" s="222"/>
      <c r="OGF68" s="222"/>
      <c r="OGG68" s="222"/>
      <c r="OGH68" s="222"/>
      <c r="OGI68" s="222"/>
      <c r="OGJ68" s="222"/>
      <c r="OGK68" s="222"/>
      <c r="OGL68" s="222"/>
      <c r="OGM68" s="222"/>
      <c r="OGN68" s="222"/>
      <c r="OGO68" s="222"/>
      <c r="OGP68" s="222"/>
      <c r="OGQ68" s="222"/>
      <c r="OGR68" s="222"/>
      <c r="OGS68" s="222"/>
      <c r="OGT68" s="222"/>
      <c r="OGU68" s="222"/>
      <c r="OGV68" s="222"/>
      <c r="OGW68" s="222"/>
      <c r="OGX68" s="222"/>
      <c r="OGY68" s="222"/>
      <c r="OGZ68" s="222"/>
      <c r="OHA68" s="222"/>
      <c r="OHB68" s="222"/>
      <c r="OHC68" s="222"/>
      <c r="OHD68" s="222"/>
      <c r="OHE68" s="222"/>
      <c r="OHF68" s="222"/>
      <c r="OHG68" s="222"/>
      <c r="OHH68" s="222"/>
      <c r="OHI68" s="222"/>
      <c r="OHJ68" s="222"/>
      <c r="OHK68" s="222"/>
      <c r="OHL68" s="222"/>
      <c r="OHM68" s="222"/>
      <c r="OHN68" s="222"/>
      <c r="OHO68" s="222"/>
      <c r="OHP68" s="222"/>
      <c r="OHQ68" s="222"/>
      <c r="OHR68" s="222"/>
      <c r="OHS68" s="222"/>
      <c r="OHT68" s="222"/>
      <c r="OHU68" s="222"/>
      <c r="OHV68" s="222"/>
      <c r="OHW68" s="222"/>
      <c r="OHX68" s="222"/>
      <c r="OHY68" s="222"/>
      <c r="OHZ68" s="222"/>
      <c r="OIA68" s="222"/>
      <c r="OIB68" s="222"/>
      <c r="OIC68" s="222"/>
      <c r="OID68" s="222"/>
      <c r="OIE68" s="222"/>
      <c r="OIF68" s="222"/>
      <c r="OIG68" s="222"/>
      <c r="OIH68" s="222"/>
      <c r="OII68" s="222"/>
      <c r="OIJ68" s="222"/>
      <c r="OIK68" s="222"/>
      <c r="OIL68" s="222"/>
      <c r="OIM68" s="222"/>
      <c r="OIN68" s="222"/>
      <c r="OIO68" s="222"/>
      <c r="OIP68" s="222"/>
      <c r="OIQ68" s="222"/>
      <c r="OIR68" s="222"/>
      <c r="OIS68" s="222"/>
      <c r="OIT68" s="222"/>
      <c r="OIU68" s="222"/>
      <c r="OIV68" s="222"/>
      <c r="OIW68" s="222"/>
      <c r="OIX68" s="222"/>
      <c r="OIY68" s="222"/>
      <c r="OIZ68" s="222"/>
      <c r="OJA68" s="222"/>
      <c r="OJB68" s="222"/>
      <c r="OJC68" s="222"/>
      <c r="OJD68" s="222"/>
      <c r="OJE68" s="222"/>
      <c r="OJF68" s="222"/>
      <c r="OJG68" s="222"/>
      <c r="OJH68" s="222"/>
      <c r="OJI68" s="222"/>
      <c r="OJJ68" s="222"/>
      <c r="OJK68" s="222"/>
      <c r="OJL68" s="222"/>
      <c r="OJM68" s="222"/>
      <c r="OJN68" s="222"/>
      <c r="OJO68" s="222"/>
      <c r="OJP68" s="222"/>
      <c r="OJQ68" s="222"/>
      <c r="OJR68" s="222"/>
      <c r="OJS68" s="222"/>
      <c r="OJT68" s="222"/>
      <c r="OJU68" s="222"/>
      <c r="OJV68" s="222"/>
      <c r="OJW68" s="222"/>
      <c r="OJX68" s="222"/>
      <c r="OJY68" s="222"/>
      <c r="OJZ68" s="222"/>
      <c r="OKA68" s="222"/>
      <c r="OKB68" s="222"/>
      <c r="OKC68" s="222"/>
      <c r="OKD68" s="222"/>
      <c r="OKE68" s="222"/>
      <c r="OKF68" s="222"/>
      <c r="OKG68" s="222"/>
      <c r="OKH68" s="222"/>
      <c r="OKI68" s="222"/>
      <c r="OKJ68" s="222"/>
      <c r="OKK68" s="222"/>
      <c r="OKL68" s="222"/>
      <c r="OKM68" s="222"/>
      <c r="OKN68" s="222"/>
      <c r="OKO68" s="222"/>
      <c r="OKP68" s="222"/>
      <c r="OKQ68" s="222"/>
      <c r="OKR68" s="222"/>
      <c r="OKS68" s="222"/>
      <c r="OKT68" s="222"/>
      <c r="OKU68" s="222"/>
      <c r="OKV68" s="222"/>
      <c r="OKW68" s="222"/>
      <c r="OKX68" s="222"/>
      <c r="OKY68" s="222"/>
      <c r="OKZ68" s="222"/>
      <c r="OLA68" s="222"/>
      <c r="OLB68" s="222"/>
      <c r="OLC68" s="222"/>
      <c r="OLD68" s="222"/>
      <c r="OLE68" s="222"/>
      <c r="OLF68" s="222"/>
      <c r="OLG68" s="222"/>
      <c r="OLH68" s="222"/>
      <c r="OLI68" s="222"/>
      <c r="OLJ68" s="222"/>
      <c r="OLK68" s="222"/>
      <c r="OLL68" s="222"/>
      <c r="OLM68" s="222"/>
      <c r="OLN68" s="222"/>
      <c r="OLO68" s="222"/>
      <c r="OLP68" s="222"/>
      <c r="OLQ68" s="222"/>
      <c r="OLR68" s="222"/>
      <c r="OLS68" s="222"/>
      <c r="OLT68" s="222"/>
      <c r="OLU68" s="222"/>
      <c r="OLV68" s="222"/>
      <c r="OLW68" s="222"/>
      <c r="OLX68" s="222"/>
      <c r="OLY68" s="222"/>
      <c r="OLZ68" s="222"/>
      <c r="OMA68" s="222"/>
      <c r="OMB68" s="222"/>
      <c r="OMC68" s="222"/>
      <c r="OMD68" s="222"/>
      <c r="OME68" s="222"/>
      <c r="OMF68" s="222"/>
      <c r="OMG68" s="222"/>
      <c r="OMH68" s="222"/>
      <c r="OMI68" s="222"/>
      <c r="OMJ68" s="222"/>
      <c r="OMK68" s="222"/>
      <c r="OML68" s="222"/>
      <c r="OMM68" s="222"/>
      <c r="OMN68" s="222"/>
      <c r="OMO68" s="222"/>
      <c r="OMP68" s="222"/>
      <c r="OMQ68" s="222"/>
      <c r="OMR68" s="222"/>
      <c r="OMS68" s="222"/>
      <c r="OMT68" s="222"/>
      <c r="OMU68" s="222"/>
      <c r="OMV68" s="222"/>
      <c r="OMW68" s="222"/>
      <c r="OMX68" s="222"/>
      <c r="OMY68" s="222"/>
      <c r="OMZ68" s="222"/>
      <c r="ONA68" s="222"/>
      <c r="ONB68" s="222"/>
      <c r="ONC68" s="222"/>
      <c r="OND68" s="222"/>
      <c r="ONE68" s="222"/>
      <c r="ONF68" s="222"/>
      <c r="ONG68" s="222"/>
      <c r="ONH68" s="222"/>
      <c r="ONI68" s="222"/>
      <c r="ONJ68" s="222"/>
      <c r="ONK68" s="222"/>
      <c r="ONL68" s="222"/>
      <c r="ONM68" s="222"/>
      <c r="ONN68" s="222"/>
      <c r="ONO68" s="222"/>
      <c r="ONP68" s="222"/>
      <c r="ONQ68" s="222"/>
      <c r="ONR68" s="222"/>
      <c r="ONS68" s="222"/>
      <c r="ONT68" s="222"/>
      <c r="ONU68" s="222"/>
      <c r="ONV68" s="222"/>
      <c r="ONW68" s="222"/>
      <c r="ONX68" s="222"/>
      <c r="ONY68" s="222"/>
      <c r="ONZ68" s="222"/>
      <c r="OOA68" s="222"/>
      <c r="OOB68" s="222"/>
      <c r="OOC68" s="222"/>
      <c r="OOD68" s="222"/>
      <c r="OOE68" s="222"/>
      <c r="OOF68" s="222"/>
      <c r="OOG68" s="222"/>
      <c r="OOH68" s="222"/>
      <c r="OOI68" s="222"/>
      <c r="OOJ68" s="222"/>
      <c r="OOK68" s="222"/>
      <c r="OOL68" s="222"/>
      <c r="OOM68" s="222"/>
      <c r="OON68" s="222"/>
      <c r="OOO68" s="222"/>
      <c r="OOP68" s="222"/>
      <c r="OOQ68" s="222"/>
      <c r="OOR68" s="222"/>
      <c r="OOS68" s="222"/>
      <c r="OOT68" s="222"/>
      <c r="OOU68" s="222"/>
      <c r="OOV68" s="222"/>
      <c r="OOW68" s="222"/>
      <c r="OOX68" s="222"/>
      <c r="OOY68" s="222"/>
      <c r="OOZ68" s="222"/>
      <c r="OPA68" s="222"/>
      <c r="OPB68" s="222"/>
      <c r="OPC68" s="222"/>
      <c r="OPD68" s="222"/>
      <c r="OPE68" s="222"/>
      <c r="OPF68" s="222"/>
      <c r="OPG68" s="222"/>
      <c r="OPH68" s="222"/>
      <c r="OPI68" s="222"/>
      <c r="OPJ68" s="222"/>
      <c r="OPK68" s="222"/>
      <c r="OPL68" s="222"/>
      <c r="OPM68" s="222"/>
      <c r="OPN68" s="222"/>
      <c r="OPO68" s="222"/>
      <c r="OPP68" s="222"/>
      <c r="OPQ68" s="222"/>
      <c r="OPR68" s="222"/>
      <c r="OPS68" s="222"/>
      <c r="OPT68" s="222"/>
      <c r="OPU68" s="222"/>
      <c r="OPV68" s="222"/>
      <c r="OPW68" s="222"/>
      <c r="OPX68" s="222"/>
      <c r="OPY68" s="222"/>
      <c r="OPZ68" s="222"/>
      <c r="OQA68" s="222"/>
      <c r="OQB68" s="222"/>
      <c r="OQC68" s="222"/>
      <c r="OQD68" s="222"/>
      <c r="OQE68" s="222"/>
      <c r="OQF68" s="222"/>
      <c r="OQG68" s="222"/>
      <c r="OQH68" s="222"/>
      <c r="OQI68" s="222"/>
      <c r="OQJ68" s="222"/>
      <c r="OQK68" s="222"/>
      <c r="OQL68" s="222"/>
      <c r="OQM68" s="222"/>
      <c r="OQN68" s="222"/>
      <c r="OQO68" s="222"/>
      <c r="OQP68" s="222"/>
      <c r="OQQ68" s="222"/>
      <c r="OQR68" s="222"/>
      <c r="OQS68" s="222"/>
      <c r="OQT68" s="222"/>
      <c r="OQU68" s="222"/>
      <c r="OQV68" s="222"/>
      <c r="OQW68" s="222"/>
      <c r="OQX68" s="222"/>
      <c r="OQY68" s="222"/>
      <c r="OQZ68" s="222"/>
      <c r="ORA68" s="222"/>
      <c r="ORB68" s="222"/>
      <c r="ORC68" s="222"/>
      <c r="ORD68" s="222"/>
      <c r="ORE68" s="222"/>
      <c r="ORF68" s="222"/>
      <c r="ORG68" s="222"/>
      <c r="ORH68" s="222"/>
      <c r="ORI68" s="222"/>
      <c r="ORJ68" s="222"/>
      <c r="ORK68" s="222"/>
      <c r="ORL68" s="222"/>
      <c r="ORM68" s="222"/>
      <c r="ORN68" s="222"/>
      <c r="ORO68" s="222"/>
      <c r="ORP68" s="222"/>
      <c r="ORQ68" s="222"/>
      <c r="ORR68" s="222"/>
      <c r="ORS68" s="222"/>
      <c r="ORT68" s="222"/>
      <c r="ORU68" s="222"/>
      <c r="ORV68" s="222"/>
      <c r="ORW68" s="222"/>
      <c r="ORX68" s="222"/>
      <c r="ORY68" s="222"/>
      <c r="ORZ68" s="222"/>
      <c r="OSA68" s="222"/>
      <c r="OSB68" s="222"/>
      <c r="OSC68" s="222"/>
      <c r="OSD68" s="222"/>
      <c r="OSE68" s="222"/>
      <c r="OSF68" s="222"/>
      <c r="OSG68" s="222"/>
      <c r="OSH68" s="222"/>
      <c r="OSI68" s="222"/>
      <c r="OSJ68" s="222"/>
      <c r="OSK68" s="222"/>
      <c r="OSL68" s="222"/>
      <c r="OSM68" s="222"/>
      <c r="OSN68" s="222"/>
      <c r="OSO68" s="222"/>
      <c r="OSP68" s="222"/>
      <c r="OSQ68" s="222"/>
      <c r="OSR68" s="222"/>
      <c r="OSS68" s="222"/>
      <c r="OST68" s="222"/>
      <c r="OSU68" s="222"/>
      <c r="OSV68" s="222"/>
      <c r="OSW68" s="222"/>
      <c r="OSX68" s="222"/>
      <c r="OSY68" s="222"/>
      <c r="OSZ68" s="222"/>
      <c r="OTA68" s="222"/>
      <c r="OTB68" s="222"/>
      <c r="OTC68" s="222"/>
      <c r="OTD68" s="222"/>
      <c r="OTE68" s="222"/>
      <c r="OTF68" s="222"/>
      <c r="OTG68" s="222"/>
      <c r="OTH68" s="222"/>
      <c r="OTI68" s="222"/>
      <c r="OTJ68" s="222"/>
      <c r="OTK68" s="222"/>
      <c r="OTL68" s="222"/>
      <c r="OTM68" s="222"/>
      <c r="OTN68" s="222"/>
      <c r="OTO68" s="222"/>
      <c r="OTP68" s="222"/>
      <c r="OTQ68" s="222"/>
      <c r="OTR68" s="222"/>
      <c r="OTS68" s="222"/>
      <c r="OTT68" s="222"/>
      <c r="OTU68" s="222"/>
      <c r="OTV68" s="222"/>
      <c r="OTW68" s="222"/>
      <c r="OTX68" s="222"/>
      <c r="OTY68" s="222"/>
      <c r="OTZ68" s="222"/>
      <c r="OUA68" s="222"/>
      <c r="OUB68" s="222"/>
      <c r="OUC68" s="222"/>
      <c r="OUD68" s="222"/>
      <c r="OUE68" s="222"/>
      <c r="OUF68" s="222"/>
      <c r="OUG68" s="222"/>
      <c r="OUH68" s="222"/>
      <c r="OUI68" s="222"/>
      <c r="OUJ68" s="222"/>
      <c r="OUK68" s="222"/>
      <c r="OUL68" s="222"/>
      <c r="OUM68" s="222"/>
      <c r="OUN68" s="222"/>
      <c r="OUO68" s="222"/>
      <c r="OUP68" s="222"/>
      <c r="OUQ68" s="222"/>
      <c r="OUR68" s="222"/>
      <c r="OUS68" s="222"/>
      <c r="OUT68" s="222"/>
      <c r="OUU68" s="222"/>
      <c r="OUV68" s="222"/>
      <c r="OUW68" s="222"/>
      <c r="OUX68" s="222"/>
      <c r="OUY68" s="222"/>
      <c r="OUZ68" s="222"/>
      <c r="OVA68" s="222"/>
      <c r="OVB68" s="222"/>
      <c r="OVC68" s="222"/>
      <c r="OVD68" s="222"/>
      <c r="OVE68" s="222"/>
      <c r="OVF68" s="222"/>
      <c r="OVG68" s="222"/>
      <c r="OVH68" s="222"/>
      <c r="OVI68" s="222"/>
      <c r="OVJ68" s="222"/>
      <c r="OVK68" s="222"/>
      <c r="OVL68" s="222"/>
      <c r="OVM68" s="222"/>
      <c r="OVN68" s="222"/>
      <c r="OVO68" s="222"/>
      <c r="OVP68" s="222"/>
      <c r="OVQ68" s="222"/>
      <c r="OVR68" s="222"/>
      <c r="OVS68" s="222"/>
      <c r="OVT68" s="222"/>
      <c r="OVU68" s="222"/>
      <c r="OVV68" s="222"/>
      <c r="OVW68" s="222"/>
      <c r="OVX68" s="222"/>
      <c r="OVY68" s="222"/>
      <c r="OVZ68" s="222"/>
      <c r="OWA68" s="222"/>
      <c r="OWB68" s="222"/>
      <c r="OWC68" s="222"/>
      <c r="OWD68" s="222"/>
      <c r="OWE68" s="222"/>
      <c r="OWF68" s="222"/>
      <c r="OWG68" s="222"/>
      <c r="OWH68" s="222"/>
      <c r="OWI68" s="222"/>
      <c r="OWJ68" s="222"/>
      <c r="OWK68" s="222"/>
      <c r="OWL68" s="222"/>
      <c r="OWM68" s="222"/>
      <c r="OWN68" s="222"/>
      <c r="OWO68" s="222"/>
      <c r="OWP68" s="222"/>
      <c r="OWQ68" s="222"/>
      <c r="OWR68" s="222"/>
      <c r="OWS68" s="222"/>
      <c r="OWT68" s="222"/>
      <c r="OWU68" s="222"/>
      <c r="OWV68" s="222"/>
      <c r="OWW68" s="222"/>
      <c r="OWX68" s="222"/>
      <c r="OWY68" s="222"/>
      <c r="OWZ68" s="222"/>
      <c r="OXA68" s="222"/>
      <c r="OXB68" s="222"/>
      <c r="OXC68" s="222"/>
      <c r="OXD68" s="222"/>
      <c r="OXE68" s="222"/>
      <c r="OXF68" s="222"/>
      <c r="OXG68" s="222"/>
      <c r="OXH68" s="222"/>
      <c r="OXI68" s="222"/>
      <c r="OXJ68" s="222"/>
      <c r="OXK68" s="222"/>
      <c r="OXL68" s="222"/>
      <c r="OXM68" s="222"/>
      <c r="OXN68" s="222"/>
      <c r="OXO68" s="222"/>
      <c r="OXP68" s="222"/>
      <c r="OXQ68" s="222"/>
      <c r="OXR68" s="222"/>
      <c r="OXS68" s="222"/>
      <c r="OXT68" s="222"/>
      <c r="OXU68" s="222"/>
      <c r="OXV68" s="222"/>
      <c r="OXW68" s="222"/>
      <c r="OXX68" s="222"/>
      <c r="OXY68" s="222"/>
      <c r="OXZ68" s="222"/>
      <c r="OYA68" s="222"/>
      <c r="OYB68" s="222"/>
      <c r="OYC68" s="222"/>
      <c r="OYD68" s="222"/>
      <c r="OYE68" s="222"/>
      <c r="OYF68" s="222"/>
      <c r="OYG68" s="222"/>
      <c r="OYH68" s="222"/>
      <c r="OYI68" s="222"/>
      <c r="OYJ68" s="222"/>
      <c r="OYK68" s="222"/>
      <c r="OYL68" s="222"/>
      <c r="OYM68" s="222"/>
      <c r="OYN68" s="222"/>
      <c r="OYO68" s="222"/>
      <c r="OYP68" s="222"/>
      <c r="OYQ68" s="222"/>
      <c r="OYR68" s="222"/>
      <c r="OYS68" s="222"/>
      <c r="OYT68" s="222"/>
      <c r="OYU68" s="222"/>
      <c r="OYV68" s="222"/>
      <c r="OYW68" s="222"/>
      <c r="OYX68" s="222"/>
      <c r="OYY68" s="222"/>
      <c r="OYZ68" s="222"/>
      <c r="OZA68" s="222"/>
      <c r="OZB68" s="222"/>
      <c r="OZC68" s="222"/>
      <c r="OZD68" s="222"/>
      <c r="OZE68" s="222"/>
      <c r="OZF68" s="222"/>
      <c r="OZG68" s="222"/>
      <c r="OZH68" s="222"/>
      <c r="OZI68" s="222"/>
      <c r="OZJ68" s="222"/>
      <c r="OZK68" s="222"/>
      <c r="OZL68" s="222"/>
      <c r="OZM68" s="222"/>
      <c r="OZN68" s="222"/>
      <c r="OZO68" s="222"/>
      <c r="OZP68" s="222"/>
      <c r="OZQ68" s="222"/>
      <c r="OZR68" s="222"/>
      <c r="OZS68" s="222"/>
      <c r="OZT68" s="222"/>
      <c r="OZU68" s="222"/>
      <c r="OZV68" s="222"/>
      <c r="OZW68" s="222"/>
      <c r="OZX68" s="222"/>
      <c r="OZY68" s="222"/>
      <c r="OZZ68" s="222"/>
      <c r="PAA68" s="222"/>
      <c r="PAB68" s="222"/>
      <c r="PAC68" s="222"/>
      <c r="PAD68" s="222"/>
      <c r="PAE68" s="222"/>
      <c r="PAF68" s="222"/>
      <c r="PAG68" s="222"/>
      <c r="PAH68" s="222"/>
      <c r="PAI68" s="222"/>
      <c r="PAJ68" s="222"/>
      <c r="PAK68" s="222"/>
      <c r="PAL68" s="222"/>
      <c r="PAM68" s="222"/>
      <c r="PAN68" s="222"/>
      <c r="PAO68" s="222"/>
      <c r="PAP68" s="222"/>
      <c r="PAQ68" s="222"/>
      <c r="PAR68" s="222"/>
      <c r="PAS68" s="222"/>
      <c r="PAT68" s="222"/>
      <c r="PAU68" s="222"/>
      <c r="PAV68" s="222"/>
      <c r="PAW68" s="222"/>
      <c r="PAX68" s="222"/>
      <c r="PAY68" s="222"/>
      <c r="PAZ68" s="222"/>
      <c r="PBA68" s="222"/>
      <c r="PBB68" s="222"/>
      <c r="PBC68" s="222"/>
      <c r="PBD68" s="222"/>
      <c r="PBE68" s="222"/>
      <c r="PBF68" s="222"/>
      <c r="PBG68" s="222"/>
      <c r="PBH68" s="222"/>
      <c r="PBI68" s="222"/>
      <c r="PBJ68" s="222"/>
      <c r="PBK68" s="222"/>
      <c r="PBL68" s="222"/>
      <c r="PBM68" s="222"/>
      <c r="PBN68" s="222"/>
      <c r="PBO68" s="222"/>
      <c r="PBP68" s="222"/>
      <c r="PBQ68" s="222"/>
      <c r="PBR68" s="222"/>
      <c r="PBS68" s="222"/>
      <c r="PBT68" s="222"/>
      <c r="PBU68" s="222"/>
      <c r="PBV68" s="222"/>
      <c r="PBW68" s="222"/>
      <c r="PBX68" s="222"/>
      <c r="PBY68" s="222"/>
      <c r="PBZ68" s="222"/>
      <c r="PCA68" s="222"/>
      <c r="PCB68" s="222"/>
      <c r="PCC68" s="222"/>
      <c r="PCD68" s="222"/>
      <c r="PCE68" s="222"/>
      <c r="PCF68" s="222"/>
      <c r="PCG68" s="222"/>
      <c r="PCH68" s="222"/>
      <c r="PCI68" s="222"/>
      <c r="PCJ68" s="222"/>
      <c r="PCK68" s="222"/>
      <c r="PCL68" s="222"/>
      <c r="PCM68" s="222"/>
      <c r="PCN68" s="222"/>
      <c r="PCO68" s="222"/>
      <c r="PCP68" s="222"/>
      <c r="PCQ68" s="222"/>
      <c r="PCR68" s="222"/>
      <c r="PCS68" s="222"/>
      <c r="PCT68" s="222"/>
      <c r="PCU68" s="222"/>
      <c r="PCV68" s="222"/>
      <c r="PCW68" s="222"/>
      <c r="PCX68" s="222"/>
      <c r="PCY68" s="222"/>
      <c r="PCZ68" s="222"/>
      <c r="PDA68" s="222"/>
      <c r="PDB68" s="222"/>
      <c r="PDC68" s="222"/>
      <c r="PDD68" s="222"/>
      <c r="PDE68" s="222"/>
      <c r="PDF68" s="222"/>
      <c r="PDG68" s="222"/>
      <c r="PDH68" s="222"/>
      <c r="PDI68" s="222"/>
      <c r="PDJ68" s="222"/>
      <c r="PDK68" s="222"/>
      <c r="PDL68" s="222"/>
      <c r="PDM68" s="222"/>
      <c r="PDN68" s="222"/>
      <c r="PDO68" s="222"/>
      <c r="PDP68" s="222"/>
      <c r="PDQ68" s="222"/>
      <c r="PDR68" s="222"/>
      <c r="PDS68" s="222"/>
      <c r="PDT68" s="222"/>
      <c r="PDU68" s="222"/>
      <c r="PDV68" s="222"/>
      <c r="PDW68" s="222"/>
      <c r="PDX68" s="222"/>
      <c r="PDY68" s="222"/>
      <c r="PDZ68" s="222"/>
      <c r="PEA68" s="222"/>
      <c r="PEB68" s="222"/>
      <c r="PEC68" s="222"/>
      <c r="PED68" s="222"/>
      <c r="PEE68" s="222"/>
      <c r="PEF68" s="222"/>
      <c r="PEG68" s="222"/>
      <c r="PEH68" s="222"/>
      <c r="PEI68" s="222"/>
      <c r="PEJ68" s="222"/>
      <c r="PEK68" s="222"/>
      <c r="PEL68" s="222"/>
      <c r="PEM68" s="222"/>
      <c r="PEN68" s="222"/>
      <c r="PEO68" s="222"/>
      <c r="PEP68" s="222"/>
      <c r="PEQ68" s="222"/>
      <c r="PER68" s="222"/>
      <c r="PES68" s="222"/>
      <c r="PET68" s="222"/>
      <c r="PEU68" s="222"/>
      <c r="PEV68" s="222"/>
      <c r="PEW68" s="222"/>
      <c r="PEX68" s="222"/>
      <c r="PEY68" s="222"/>
      <c r="PEZ68" s="222"/>
      <c r="PFA68" s="222"/>
      <c r="PFB68" s="222"/>
      <c r="PFC68" s="222"/>
      <c r="PFD68" s="222"/>
      <c r="PFE68" s="222"/>
      <c r="PFF68" s="222"/>
      <c r="PFG68" s="222"/>
      <c r="PFH68" s="222"/>
      <c r="PFI68" s="222"/>
      <c r="PFJ68" s="222"/>
      <c r="PFK68" s="222"/>
      <c r="PFL68" s="222"/>
      <c r="PFM68" s="222"/>
      <c r="PFN68" s="222"/>
      <c r="PFO68" s="222"/>
      <c r="PFP68" s="222"/>
      <c r="PFQ68" s="222"/>
      <c r="PFR68" s="222"/>
      <c r="PFS68" s="222"/>
      <c r="PFT68" s="222"/>
      <c r="PFU68" s="222"/>
      <c r="PFV68" s="222"/>
      <c r="PFW68" s="222"/>
      <c r="PFX68" s="222"/>
      <c r="PFY68" s="222"/>
      <c r="PFZ68" s="222"/>
      <c r="PGA68" s="222"/>
      <c r="PGB68" s="222"/>
      <c r="PGC68" s="222"/>
      <c r="PGD68" s="222"/>
      <c r="PGE68" s="222"/>
      <c r="PGF68" s="222"/>
      <c r="PGG68" s="222"/>
      <c r="PGH68" s="222"/>
      <c r="PGI68" s="222"/>
      <c r="PGJ68" s="222"/>
      <c r="PGK68" s="222"/>
      <c r="PGL68" s="222"/>
      <c r="PGM68" s="222"/>
      <c r="PGN68" s="222"/>
      <c r="PGO68" s="222"/>
      <c r="PGP68" s="222"/>
      <c r="PGQ68" s="222"/>
      <c r="PGR68" s="222"/>
      <c r="PGS68" s="222"/>
      <c r="PGT68" s="222"/>
      <c r="PGU68" s="222"/>
      <c r="PGV68" s="222"/>
      <c r="PGW68" s="222"/>
      <c r="PGX68" s="222"/>
      <c r="PGY68" s="222"/>
      <c r="PGZ68" s="222"/>
      <c r="PHA68" s="222"/>
      <c r="PHB68" s="222"/>
      <c r="PHC68" s="222"/>
      <c r="PHD68" s="222"/>
      <c r="PHE68" s="222"/>
      <c r="PHF68" s="222"/>
      <c r="PHG68" s="222"/>
      <c r="PHH68" s="222"/>
      <c r="PHI68" s="222"/>
      <c r="PHJ68" s="222"/>
      <c r="PHK68" s="222"/>
      <c r="PHL68" s="222"/>
      <c r="PHM68" s="222"/>
      <c r="PHN68" s="222"/>
      <c r="PHO68" s="222"/>
      <c r="PHP68" s="222"/>
      <c r="PHQ68" s="222"/>
      <c r="PHR68" s="222"/>
      <c r="PHS68" s="222"/>
      <c r="PHT68" s="222"/>
      <c r="PHU68" s="222"/>
      <c r="PHV68" s="222"/>
      <c r="PHW68" s="222"/>
      <c r="PHX68" s="222"/>
      <c r="PHY68" s="222"/>
      <c r="PHZ68" s="222"/>
      <c r="PIA68" s="222"/>
      <c r="PIB68" s="222"/>
      <c r="PIC68" s="222"/>
      <c r="PID68" s="222"/>
      <c r="PIE68" s="222"/>
      <c r="PIF68" s="222"/>
      <c r="PIG68" s="222"/>
      <c r="PIH68" s="222"/>
      <c r="PII68" s="222"/>
      <c r="PIJ68" s="222"/>
      <c r="PIK68" s="222"/>
      <c r="PIL68" s="222"/>
      <c r="PIM68" s="222"/>
      <c r="PIN68" s="222"/>
      <c r="PIO68" s="222"/>
      <c r="PIP68" s="222"/>
      <c r="PIQ68" s="222"/>
      <c r="PIR68" s="222"/>
      <c r="PIS68" s="222"/>
      <c r="PIT68" s="222"/>
      <c r="PIU68" s="222"/>
      <c r="PIV68" s="222"/>
      <c r="PIW68" s="222"/>
      <c r="PIX68" s="222"/>
      <c r="PIY68" s="222"/>
      <c r="PIZ68" s="222"/>
      <c r="PJA68" s="222"/>
      <c r="PJB68" s="222"/>
      <c r="PJC68" s="222"/>
      <c r="PJD68" s="222"/>
      <c r="PJE68" s="222"/>
      <c r="PJF68" s="222"/>
      <c r="PJG68" s="222"/>
      <c r="PJH68" s="222"/>
      <c r="PJI68" s="222"/>
      <c r="PJJ68" s="222"/>
      <c r="PJK68" s="222"/>
      <c r="PJL68" s="222"/>
      <c r="PJM68" s="222"/>
      <c r="PJN68" s="222"/>
      <c r="PJO68" s="222"/>
      <c r="PJP68" s="222"/>
      <c r="PJQ68" s="222"/>
      <c r="PJR68" s="222"/>
      <c r="PJS68" s="222"/>
      <c r="PJT68" s="222"/>
      <c r="PJU68" s="222"/>
      <c r="PJV68" s="222"/>
      <c r="PJW68" s="222"/>
      <c r="PJX68" s="222"/>
      <c r="PJY68" s="222"/>
      <c r="PJZ68" s="222"/>
      <c r="PKA68" s="222"/>
      <c r="PKB68" s="222"/>
      <c r="PKC68" s="222"/>
      <c r="PKD68" s="222"/>
      <c r="PKE68" s="222"/>
      <c r="PKF68" s="222"/>
      <c r="PKG68" s="222"/>
      <c r="PKH68" s="222"/>
      <c r="PKI68" s="222"/>
      <c r="PKJ68" s="222"/>
      <c r="PKK68" s="222"/>
      <c r="PKL68" s="222"/>
      <c r="PKM68" s="222"/>
      <c r="PKN68" s="222"/>
      <c r="PKO68" s="222"/>
      <c r="PKP68" s="222"/>
      <c r="PKQ68" s="222"/>
      <c r="PKR68" s="222"/>
      <c r="PKS68" s="222"/>
      <c r="PKT68" s="222"/>
      <c r="PKU68" s="222"/>
      <c r="PKV68" s="222"/>
      <c r="PKW68" s="222"/>
      <c r="PKX68" s="222"/>
      <c r="PKY68" s="222"/>
      <c r="PKZ68" s="222"/>
      <c r="PLA68" s="222"/>
      <c r="PLB68" s="222"/>
      <c r="PLC68" s="222"/>
      <c r="PLD68" s="222"/>
      <c r="PLE68" s="222"/>
      <c r="PLF68" s="222"/>
      <c r="PLG68" s="222"/>
      <c r="PLH68" s="222"/>
      <c r="PLI68" s="222"/>
      <c r="PLJ68" s="222"/>
      <c r="PLK68" s="222"/>
      <c r="PLL68" s="222"/>
      <c r="PLM68" s="222"/>
      <c r="PLN68" s="222"/>
      <c r="PLO68" s="222"/>
      <c r="PLP68" s="222"/>
      <c r="PLQ68" s="222"/>
      <c r="PLR68" s="222"/>
      <c r="PLS68" s="222"/>
      <c r="PLT68" s="222"/>
      <c r="PLU68" s="222"/>
      <c r="PLV68" s="222"/>
      <c r="PLW68" s="222"/>
      <c r="PLX68" s="222"/>
      <c r="PLY68" s="222"/>
      <c r="PLZ68" s="222"/>
      <c r="PMA68" s="222"/>
      <c r="PMB68" s="222"/>
      <c r="PMC68" s="222"/>
      <c r="PMD68" s="222"/>
      <c r="PME68" s="222"/>
      <c r="PMF68" s="222"/>
      <c r="PMG68" s="222"/>
      <c r="PMH68" s="222"/>
      <c r="PMI68" s="222"/>
      <c r="PMJ68" s="222"/>
      <c r="PMK68" s="222"/>
      <c r="PML68" s="222"/>
      <c r="PMM68" s="222"/>
      <c r="PMN68" s="222"/>
      <c r="PMO68" s="222"/>
      <c r="PMP68" s="222"/>
      <c r="PMQ68" s="222"/>
      <c r="PMR68" s="222"/>
      <c r="PMS68" s="222"/>
      <c r="PMT68" s="222"/>
      <c r="PMU68" s="222"/>
      <c r="PMV68" s="222"/>
      <c r="PMW68" s="222"/>
      <c r="PMX68" s="222"/>
      <c r="PMY68" s="222"/>
      <c r="PMZ68" s="222"/>
      <c r="PNA68" s="222"/>
      <c r="PNB68" s="222"/>
      <c r="PNC68" s="222"/>
      <c r="PND68" s="222"/>
      <c r="PNE68" s="222"/>
      <c r="PNF68" s="222"/>
      <c r="PNG68" s="222"/>
      <c r="PNH68" s="222"/>
      <c r="PNI68" s="222"/>
      <c r="PNJ68" s="222"/>
      <c r="PNK68" s="222"/>
      <c r="PNL68" s="222"/>
      <c r="PNM68" s="222"/>
      <c r="PNN68" s="222"/>
      <c r="PNO68" s="222"/>
      <c r="PNP68" s="222"/>
      <c r="PNQ68" s="222"/>
      <c r="PNR68" s="222"/>
      <c r="PNS68" s="222"/>
      <c r="PNT68" s="222"/>
      <c r="PNU68" s="222"/>
      <c r="PNV68" s="222"/>
      <c r="PNW68" s="222"/>
      <c r="PNX68" s="222"/>
      <c r="PNY68" s="222"/>
      <c r="PNZ68" s="222"/>
      <c r="POA68" s="222"/>
      <c r="POB68" s="222"/>
      <c r="POC68" s="222"/>
      <c r="POD68" s="222"/>
      <c r="POE68" s="222"/>
      <c r="POF68" s="222"/>
      <c r="POG68" s="222"/>
      <c r="POH68" s="222"/>
      <c r="POI68" s="222"/>
      <c r="POJ68" s="222"/>
      <c r="POK68" s="222"/>
      <c r="POL68" s="222"/>
      <c r="POM68" s="222"/>
      <c r="PON68" s="222"/>
      <c r="POO68" s="222"/>
      <c r="POP68" s="222"/>
      <c r="POQ68" s="222"/>
      <c r="POR68" s="222"/>
      <c r="POS68" s="222"/>
      <c r="POT68" s="222"/>
      <c r="POU68" s="222"/>
      <c r="POV68" s="222"/>
      <c r="POW68" s="222"/>
      <c r="POX68" s="222"/>
      <c r="POY68" s="222"/>
      <c r="POZ68" s="222"/>
      <c r="PPA68" s="222"/>
      <c r="PPB68" s="222"/>
      <c r="PPC68" s="222"/>
      <c r="PPD68" s="222"/>
      <c r="PPE68" s="222"/>
      <c r="PPF68" s="222"/>
      <c r="PPG68" s="222"/>
      <c r="PPH68" s="222"/>
      <c r="PPI68" s="222"/>
      <c r="PPJ68" s="222"/>
      <c r="PPK68" s="222"/>
      <c r="PPL68" s="222"/>
      <c r="PPM68" s="222"/>
      <c r="PPN68" s="222"/>
      <c r="PPO68" s="222"/>
      <c r="PPP68" s="222"/>
      <c r="PPQ68" s="222"/>
      <c r="PPR68" s="222"/>
      <c r="PPS68" s="222"/>
      <c r="PPT68" s="222"/>
      <c r="PPU68" s="222"/>
      <c r="PPV68" s="222"/>
      <c r="PPW68" s="222"/>
      <c r="PPX68" s="222"/>
      <c r="PPY68" s="222"/>
      <c r="PPZ68" s="222"/>
      <c r="PQA68" s="222"/>
      <c r="PQB68" s="222"/>
      <c r="PQC68" s="222"/>
      <c r="PQD68" s="222"/>
      <c r="PQE68" s="222"/>
      <c r="PQF68" s="222"/>
      <c r="PQG68" s="222"/>
      <c r="PQH68" s="222"/>
      <c r="PQI68" s="222"/>
      <c r="PQJ68" s="222"/>
      <c r="PQK68" s="222"/>
      <c r="PQL68" s="222"/>
      <c r="PQM68" s="222"/>
      <c r="PQN68" s="222"/>
      <c r="PQO68" s="222"/>
      <c r="PQP68" s="222"/>
      <c r="PQQ68" s="222"/>
      <c r="PQR68" s="222"/>
      <c r="PQS68" s="222"/>
      <c r="PQT68" s="222"/>
      <c r="PQU68" s="222"/>
      <c r="PQV68" s="222"/>
      <c r="PQW68" s="222"/>
      <c r="PQX68" s="222"/>
      <c r="PQY68" s="222"/>
      <c r="PQZ68" s="222"/>
      <c r="PRA68" s="222"/>
      <c r="PRB68" s="222"/>
      <c r="PRC68" s="222"/>
      <c r="PRD68" s="222"/>
      <c r="PRE68" s="222"/>
      <c r="PRF68" s="222"/>
      <c r="PRG68" s="222"/>
      <c r="PRH68" s="222"/>
      <c r="PRI68" s="222"/>
      <c r="PRJ68" s="222"/>
      <c r="PRK68" s="222"/>
      <c r="PRL68" s="222"/>
      <c r="PRM68" s="222"/>
      <c r="PRN68" s="222"/>
      <c r="PRO68" s="222"/>
      <c r="PRP68" s="222"/>
      <c r="PRQ68" s="222"/>
      <c r="PRR68" s="222"/>
      <c r="PRS68" s="222"/>
      <c r="PRT68" s="222"/>
      <c r="PRU68" s="222"/>
      <c r="PRV68" s="222"/>
      <c r="PRW68" s="222"/>
      <c r="PRX68" s="222"/>
      <c r="PRY68" s="222"/>
      <c r="PRZ68" s="222"/>
      <c r="PSA68" s="222"/>
      <c r="PSB68" s="222"/>
      <c r="PSC68" s="222"/>
      <c r="PSD68" s="222"/>
      <c r="PSE68" s="222"/>
      <c r="PSF68" s="222"/>
      <c r="PSG68" s="222"/>
      <c r="PSH68" s="222"/>
      <c r="PSI68" s="222"/>
      <c r="PSJ68" s="222"/>
      <c r="PSK68" s="222"/>
      <c r="PSL68" s="222"/>
      <c r="PSM68" s="222"/>
      <c r="PSN68" s="222"/>
      <c r="PSO68" s="222"/>
      <c r="PSP68" s="222"/>
      <c r="PSQ68" s="222"/>
      <c r="PSR68" s="222"/>
      <c r="PSS68" s="222"/>
      <c r="PST68" s="222"/>
      <c r="PSU68" s="222"/>
      <c r="PSV68" s="222"/>
      <c r="PSW68" s="222"/>
      <c r="PSX68" s="222"/>
      <c r="PSY68" s="222"/>
      <c r="PSZ68" s="222"/>
      <c r="PTA68" s="222"/>
      <c r="PTB68" s="222"/>
      <c r="PTC68" s="222"/>
      <c r="PTD68" s="222"/>
      <c r="PTE68" s="222"/>
      <c r="PTF68" s="222"/>
      <c r="PTG68" s="222"/>
      <c r="PTH68" s="222"/>
      <c r="PTI68" s="222"/>
      <c r="PTJ68" s="222"/>
      <c r="PTK68" s="222"/>
      <c r="PTL68" s="222"/>
      <c r="PTM68" s="222"/>
      <c r="PTN68" s="222"/>
      <c r="PTO68" s="222"/>
      <c r="PTP68" s="222"/>
      <c r="PTQ68" s="222"/>
      <c r="PTR68" s="222"/>
      <c r="PTS68" s="222"/>
      <c r="PTT68" s="222"/>
      <c r="PTU68" s="222"/>
      <c r="PTV68" s="222"/>
      <c r="PTW68" s="222"/>
      <c r="PTX68" s="222"/>
      <c r="PTY68" s="222"/>
      <c r="PTZ68" s="222"/>
      <c r="PUA68" s="222"/>
      <c r="PUB68" s="222"/>
      <c r="PUC68" s="222"/>
      <c r="PUD68" s="222"/>
      <c r="PUE68" s="222"/>
      <c r="PUF68" s="222"/>
      <c r="PUG68" s="222"/>
      <c r="PUH68" s="222"/>
      <c r="PUI68" s="222"/>
      <c r="PUJ68" s="222"/>
      <c r="PUK68" s="222"/>
      <c r="PUL68" s="222"/>
      <c r="PUM68" s="222"/>
      <c r="PUN68" s="222"/>
      <c r="PUO68" s="222"/>
      <c r="PUP68" s="222"/>
      <c r="PUQ68" s="222"/>
      <c r="PUR68" s="222"/>
      <c r="PUS68" s="222"/>
      <c r="PUT68" s="222"/>
      <c r="PUU68" s="222"/>
      <c r="PUV68" s="222"/>
      <c r="PUW68" s="222"/>
      <c r="PUX68" s="222"/>
      <c r="PUY68" s="222"/>
      <c r="PUZ68" s="222"/>
      <c r="PVA68" s="222"/>
      <c r="PVB68" s="222"/>
      <c r="PVC68" s="222"/>
      <c r="PVD68" s="222"/>
      <c r="PVE68" s="222"/>
      <c r="PVF68" s="222"/>
      <c r="PVG68" s="222"/>
      <c r="PVH68" s="222"/>
      <c r="PVI68" s="222"/>
      <c r="PVJ68" s="222"/>
      <c r="PVK68" s="222"/>
      <c r="PVL68" s="222"/>
      <c r="PVM68" s="222"/>
      <c r="PVN68" s="222"/>
      <c r="PVO68" s="222"/>
      <c r="PVP68" s="222"/>
      <c r="PVQ68" s="222"/>
      <c r="PVR68" s="222"/>
      <c r="PVS68" s="222"/>
      <c r="PVT68" s="222"/>
      <c r="PVU68" s="222"/>
      <c r="PVV68" s="222"/>
      <c r="PVW68" s="222"/>
      <c r="PVX68" s="222"/>
      <c r="PVY68" s="222"/>
      <c r="PVZ68" s="222"/>
      <c r="PWA68" s="222"/>
      <c r="PWB68" s="222"/>
      <c r="PWC68" s="222"/>
      <c r="PWD68" s="222"/>
      <c r="PWE68" s="222"/>
      <c r="PWF68" s="222"/>
      <c r="PWG68" s="222"/>
      <c r="PWH68" s="222"/>
      <c r="PWI68" s="222"/>
      <c r="PWJ68" s="222"/>
      <c r="PWK68" s="222"/>
      <c r="PWL68" s="222"/>
      <c r="PWM68" s="222"/>
      <c r="PWN68" s="222"/>
      <c r="PWO68" s="222"/>
      <c r="PWP68" s="222"/>
      <c r="PWQ68" s="222"/>
      <c r="PWR68" s="222"/>
      <c r="PWS68" s="222"/>
      <c r="PWT68" s="222"/>
      <c r="PWU68" s="222"/>
      <c r="PWV68" s="222"/>
      <c r="PWW68" s="222"/>
      <c r="PWX68" s="222"/>
      <c r="PWY68" s="222"/>
      <c r="PWZ68" s="222"/>
      <c r="PXA68" s="222"/>
      <c r="PXB68" s="222"/>
      <c r="PXC68" s="222"/>
      <c r="PXD68" s="222"/>
      <c r="PXE68" s="222"/>
      <c r="PXF68" s="222"/>
      <c r="PXG68" s="222"/>
      <c r="PXH68" s="222"/>
      <c r="PXI68" s="222"/>
      <c r="PXJ68" s="222"/>
      <c r="PXK68" s="222"/>
      <c r="PXL68" s="222"/>
      <c r="PXM68" s="222"/>
      <c r="PXN68" s="222"/>
      <c r="PXO68" s="222"/>
      <c r="PXP68" s="222"/>
      <c r="PXQ68" s="222"/>
      <c r="PXR68" s="222"/>
      <c r="PXS68" s="222"/>
      <c r="PXT68" s="222"/>
      <c r="PXU68" s="222"/>
      <c r="PXV68" s="222"/>
      <c r="PXW68" s="222"/>
      <c r="PXX68" s="222"/>
      <c r="PXY68" s="222"/>
      <c r="PXZ68" s="222"/>
      <c r="PYA68" s="222"/>
      <c r="PYB68" s="222"/>
      <c r="PYC68" s="222"/>
      <c r="PYD68" s="222"/>
      <c r="PYE68" s="222"/>
      <c r="PYF68" s="222"/>
      <c r="PYG68" s="222"/>
      <c r="PYH68" s="222"/>
      <c r="PYI68" s="222"/>
      <c r="PYJ68" s="222"/>
      <c r="PYK68" s="222"/>
      <c r="PYL68" s="222"/>
      <c r="PYM68" s="222"/>
      <c r="PYN68" s="222"/>
      <c r="PYO68" s="222"/>
      <c r="PYP68" s="222"/>
      <c r="PYQ68" s="222"/>
      <c r="PYR68" s="222"/>
      <c r="PYS68" s="222"/>
      <c r="PYT68" s="222"/>
      <c r="PYU68" s="222"/>
      <c r="PYV68" s="222"/>
      <c r="PYW68" s="222"/>
      <c r="PYX68" s="222"/>
      <c r="PYY68" s="222"/>
      <c r="PYZ68" s="222"/>
      <c r="PZA68" s="222"/>
      <c r="PZB68" s="222"/>
      <c r="PZC68" s="222"/>
      <c r="PZD68" s="222"/>
      <c r="PZE68" s="222"/>
      <c r="PZF68" s="222"/>
      <c r="PZG68" s="222"/>
      <c r="PZH68" s="222"/>
      <c r="PZI68" s="222"/>
      <c r="PZJ68" s="222"/>
      <c r="PZK68" s="222"/>
      <c r="PZL68" s="222"/>
      <c r="PZM68" s="222"/>
      <c r="PZN68" s="222"/>
      <c r="PZO68" s="222"/>
      <c r="PZP68" s="222"/>
      <c r="PZQ68" s="222"/>
      <c r="PZR68" s="222"/>
      <c r="PZS68" s="222"/>
      <c r="PZT68" s="222"/>
      <c r="PZU68" s="222"/>
      <c r="PZV68" s="222"/>
      <c r="PZW68" s="222"/>
      <c r="PZX68" s="222"/>
      <c r="PZY68" s="222"/>
      <c r="PZZ68" s="222"/>
      <c r="QAA68" s="222"/>
      <c r="QAB68" s="222"/>
      <c r="QAC68" s="222"/>
      <c r="QAD68" s="222"/>
      <c r="QAE68" s="222"/>
      <c r="QAF68" s="222"/>
      <c r="QAG68" s="222"/>
      <c r="QAH68" s="222"/>
      <c r="QAI68" s="222"/>
      <c r="QAJ68" s="222"/>
      <c r="QAK68" s="222"/>
      <c r="QAL68" s="222"/>
      <c r="QAM68" s="222"/>
      <c r="QAN68" s="222"/>
      <c r="QAO68" s="222"/>
      <c r="QAP68" s="222"/>
      <c r="QAQ68" s="222"/>
      <c r="QAR68" s="222"/>
      <c r="QAS68" s="222"/>
      <c r="QAT68" s="222"/>
      <c r="QAU68" s="222"/>
      <c r="QAV68" s="222"/>
      <c r="QAW68" s="222"/>
      <c r="QAX68" s="222"/>
      <c r="QAY68" s="222"/>
      <c r="QAZ68" s="222"/>
      <c r="QBA68" s="222"/>
      <c r="QBB68" s="222"/>
      <c r="QBC68" s="222"/>
      <c r="QBD68" s="222"/>
      <c r="QBE68" s="222"/>
      <c r="QBF68" s="222"/>
      <c r="QBG68" s="222"/>
      <c r="QBH68" s="222"/>
      <c r="QBI68" s="222"/>
      <c r="QBJ68" s="222"/>
      <c r="QBK68" s="222"/>
      <c r="QBL68" s="222"/>
      <c r="QBM68" s="222"/>
      <c r="QBN68" s="222"/>
      <c r="QBO68" s="222"/>
      <c r="QBP68" s="222"/>
      <c r="QBQ68" s="222"/>
      <c r="QBR68" s="222"/>
      <c r="QBS68" s="222"/>
      <c r="QBT68" s="222"/>
      <c r="QBU68" s="222"/>
      <c r="QBV68" s="222"/>
      <c r="QBW68" s="222"/>
      <c r="QBX68" s="222"/>
      <c r="QBY68" s="222"/>
      <c r="QBZ68" s="222"/>
      <c r="QCA68" s="222"/>
      <c r="QCB68" s="222"/>
      <c r="QCC68" s="222"/>
      <c r="QCD68" s="222"/>
      <c r="QCE68" s="222"/>
      <c r="QCF68" s="222"/>
      <c r="QCG68" s="222"/>
      <c r="QCH68" s="222"/>
      <c r="QCI68" s="222"/>
      <c r="QCJ68" s="222"/>
      <c r="QCK68" s="222"/>
      <c r="QCL68" s="222"/>
      <c r="QCM68" s="222"/>
      <c r="QCN68" s="222"/>
      <c r="QCO68" s="222"/>
      <c r="QCP68" s="222"/>
      <c r="QCQ68" s="222"/>
      <c r="QCR68" s="222"/>
      <c r="QCS68" s="222"/>
      <c r="QCT68" s="222"/>
      <c r="QCU68" s="222"/>
      <c r="QCV68" s="222"/>
      <c r="QCW68" s="222"/>
      <c r="QCX68" s="222"/>
      <c r="QCY68" s="222"/>
      <c r="QCZ68" s="222"/>
      <c r="QDA68" s="222"/>
      <c r="QDB68" s="222"/>
      <c r="QDC68" s="222"/>
      <c r="QDD68" s="222"/>
      <c r="QDE68" s="222"/>
      <c r="QDF68" s="222"/>
      <c r="QDG68" s="222"/>
      <c r="QDH68" s="222"/>
      <c r="QDI68" s="222"/>
      <c r="QDJ68" s="222"/>
      <c r="QDK68" s="222"/>
      <c r="QDL68" s="222"/>
      <c r="QDM68" s="222"/>
      <c r="QDN68" s="222"/>
      <c r="QDO68" s="222"/>
      <c r="QDP68" s="222"/>
      <c r="QDQ68" s="222"/>
      <c r="QDR68" s="222"/>
      <c r="QDS68" s="222"/>
      <c r="QDT68" s="222"/>
      <c r="QDU68" s="222"/>
      <c r="QDV68" s="222"/>
      <c r="QDW68" s="222"/>
      <c r="QDX68" s="222"/>
      <c r="QDY68" s="222"/>
      <c r="QDZ68" s="222"/>
      <c r="QEA68" s="222"/>
      <c r="QEB68" s="222"/>
      <c r="QEC68" s="222"/>
      <c r="QED68" s="222"/>
      <c r="QEE68" s="222"/>
      <c r="QEF68" s="222"/>
      <c r="QEG68" s="222"/>
      <c r="QEH68" s="222"/>
      <c r="QEI68" s="222"/>
      <c r="QEJ68" s="222"/>
      <c r="QEK68" s="222"/>
      <c r="QEL68" s="222"/>
      <c r="QEM68" s="222"/>
      <c r="QEN68" s="222"/>
      <c r="QEO68" s="222"/>
      <c r="QEP68" s="222"/>
      <c r="QEQ68" s="222"/>
      <c r="QER68" s="222"/>
      <c r="QES68" s="222"/>
      <c r="QET68" s="222"/>
      <c r="QEU68" s="222"/>
      <c r="QEV68" s="222"/>
      <c r="QEW68" s="222"/>
      <c r="QEX68" s="222"/>
      <c r="QEY68" s="222"/>
      <c r="QEZ68" s="222"/>
      <c r="QFA68" s="222"/>
      <c r="QFB68" s="222"/>
      <c r="QFC68" s="222"/>
      <c r="QFD68" s="222"/>
      <c r="QFE68" s="222"/>
      <c r="QFF68" s="222"/>
      <c r="QFG68" s="222"/>
      <c r="QFH68" s="222"/>
      <c r="QFI68" s="222"/>
      <c r="QFJ68" s="222"/>
      <c r="QFK68" s="222"/>
      <c r="QFL68" s="222"/>
      <c r="QFM68" s="222"/>
      <c r="QFN68" s="222"/>
      <c r="QFO68" s="222"/>
      <c r="QFP68" s="222"/>
      <c r="QFQ68" s="222"/>
      <c r="QFR68" s="222"/>
      <c r="QFS68" s="222"/>
      <c r="QFT68" s="222"/>
      <c r="QFU68" s="222"/>
      <c r="QFV68" s="222"/>
      <c r="QFW68" s="222"/>
      <c r="QFX68" s="222"/>
      <c r="QFY68" s="222"/>
      <c r="QFZ68" s="222"/>
      <c r="QGA68" s="222"/>
      <c r="QGB68" s="222"/>
      <c r="QGC68" s="222"/>
      <c r="QGD68" s="222"/>
      <c r="QGE68" s="222"/>
      <c r="QGF68" s="222"/>
      <c r="QGG68" s="222"/>
      <c r="QGH68" s="222"/>
      <c r="QGI68" s="222"/>
      <c r="QGJ68" s="222"/>
      <c r="QGK68" s="222"/>
      <c r="QGL68" s="222"/>
      <c r="QGM68" s="222"/>
      <c r="QGN68" s="222"/>
      <c r="QGO68" s="222"/>
      <c r="QGP68" s="222"/>
      <c r="QGQ68" s="222"/>
      <c r="QGR68" s="222"/>
      <c r="QGS68" s="222"/>
      <c r="QGT68" s="222"/>
      <c r="QGU68" s="222"/>
      <c r="QGV68" s="222"/>
      <c r="QGW68" s="222"/>
      <c r="QGX68" s="222"/>
      <c r="QGY68" s="222"/>
      <c r="QGZ68" s="222"/>
      <c r="QHA68" s="222"/>
      <c r="QHB68" s="222"/>
      <c r="QHC68" s="222"/>
      <c r="QHD68" s="222"/>
      <c r="QHE68" s="222"/>
      <c r="QHF68" s="222"/>
      <c r="QHG68" s="222"/>
      <c r="QHH68" s="222"/>
      <c r="QHI68" s="222"/>
      <c r="QHJ68" s="222"/>
      <c r="QHK68" s="222"/>
      <c r="QHL68" s="222"/>
      <c r="QHM68" s="222"/>
      <c r="QHN68" s="222"/>
      <c r="QHO68" s="222"/>
      <c r="QHP68" s="222"/>
      <c r="QHQ68" s="222"/>
      <c r="QHR68" s="222"/>
      <c r="QHS68" s="222"/>
      <c r="QHT68" s="222"/>
      <c r="QHU68" s="222"/>
      <c r="QHV68" s="222"/>
      <c r="QHW68" s="222"/>
      <c r="QHX68" s="222"/>
      <c r="QHY68" s="222"/>
      <c r="QHZ68" s="222"/>
      <c r="QIA68" s="222"/>
      <c r="QIB68" s="222"/>
      <c r="QIC68" s="222"/>
      <c r="QID68" s="222"/>
      <c r="QIE68" s="222"/>
      <c r="QIF68" s="222"/>
      <c r="QIG68" s="222"/>
      <c r="QIH68" s="222"/>
      <c r="QII68" s="222"/>
      <c r="QIJ68" s="222"/>
      <c r="QIK68" s="222"/>
      <c r="QIL68" s="222"/>
      <c r="QIM68" s="222"/>
      <c r="QIN68" s="222"/>
      <c r="QIO68" s="222"/>
      <c r="QIP68" s="222"/>
      <c r="QIQ68" s="222"/>
      <c r="QIR68" s="222"/>
      <c r="QIS68" s="222"/>
      <c r="QIT68" s="222"/>
      <c r="QIU68" s="222"/>
      <c r="QIV68" s="222"/>
      <c r="QIW68" s="222"/>
      <c r="QIX68" s="222"/>
      <c r="QIY68" s="222"/>
      <c r="QIZ68" s="222"/>
      <c r="QJA68" s="222"/>
      <c r="QJB68" s="222"/>
      <c r="QJC68" s="222"/>
      <c r="QJD68" s="222"/>
      <c r="QJE68" s="222"/>
      <c r="QJF68" s="222"/>
      <c r="QJG68" s="222"/>
      <c r="QJH68" s="222"/>
      <c r="QJI68" s="222"/>
      <c r="QJJ68" s="222"/>
      <c r="QJK68" s="222"/>
      <c r="QJL68" s="222"/>
      <c r="QJM68" s="222"/>
      <c r="QJN68" s="222"/>
      <c r="QJO68" s="222"/>
      <c r="QJP68" s="222"/>
      <c r="QJQ68" s="222"/>
      <c r="QJR68" s="222"/>
      <c r="QJS68" s="222"/>
      <c r="QJT68" s="222"/>
      <c r="QJU68" s="222"/>
      <c r="QJV68" s="222"/>
      <c r="QJW68" s="222"/>
      <c r="QJX68" s="222"/>
      <c r="QJY68" s="222"/>
      <c r="QJZ68" s="222"/>
      <c r="QKA68" s="222"/>
      <c r="QKB68" s="222"/>
      <c r="QKC68" s="222"/>
      <c r="QKD68" s="222"/>
      <c r="QKE68" s="222"/>
      <c r="QKF68" s="222"/>
      <c r="QKG68" s="222"/>
      <c r="QKH68" s="222"/>
      <c r="QKI68" s="222"/>
      <c r="QKJ68" s="222"/>
      <c r="QKK68" s="222"/>
      <c r="QKL68" s="222"/>
      <c r="QKM68" s="222"/>
      <c r="QKN68" s="222"/>
      <c r="QKO68" s="222"/>
      <c r="QKP68" s="222"/>
      <c r="QKQ68" s="222"/>
      <c r="QKR68" s="222"/>
      <c r="QKS68" s="222"/>
      <c r="QKT68" s="222"/>
      <c r="QKU68" s="222"/>
      <c r="QKV68" s="222"/>
      <c r="QKW68" s="222"/>
      <c r="QKX68" s="222"/>
      <c r="QKY68" s="222"/>
      <c r="QKZ68" s="222"/>
      <c r="QLA68" s="222"/>
      <c r="QLB68" s="222"/>
      <c r="QLC68" s="222"/>
      <c r="QLD68" s="222"/>
      <c r="QLE68" s="222"/>
      <c r="QLF68" s="222"/>
      <c r="QLG68" s="222"/>
      <c r="QLH68" s="222"/>
      <c r="QLI68" s="222"/>
      <c r="QLJ68" s="222"/>
      <c r="QLK68" s="222"/>
      <c r="QLL68" s="222"/>
      <c r="QLM68" s="222"/>
      <c r="QLN68" s="222"/>
      <c r="QLO68" s="222"/>
      <c r="QLP68" s="222"/>
      <c r="QLQ68" s="222"/>
      <c r="QLR68" s="222"/>
      <c r="QLS68" s="222"/>
      <c r="QLT68" s="222"/>
      <c r="QLU68" s="222"/>
      <c r="QLV68" s="222"/>
      <c r="QLW68" s="222"/>
      <c r="QLX68" s="222"/>
      <c r="QLY68" s="222"/>
      <c r="QLZ68" s="222"/>
      <c r="QMA68" s="222"/>
      <c r="QMB68" s="222"/>
      <c r="QMC68" s="222"/>
      <c r="QMD68" s="222"/>
      <c r="QME68" s="222"/>
      <c r="QMF68" s="222"/>
      <c r="QMG68" s="222"/>
      <c r="QMH68" s="222"/>
      <c r="QMI68" s="222"/>
      <c r="QMJ68" s="222"/>
      <c r="QMK68" s="222"/>
      <c r="QML68" s="222"/>
      <c r="QMM68" s="222"/>
      <c r="QMN68" s="222"/>
      <c r="QMO68" s="222"/>
      <c r="QMP68" s="222"/>
      <c r="QMQ68" s="222"/>
      <c r="QMR68" s="222"/>
      <c r="QMS68" s="222"/>
      <c r="QMT68" s="222"/>
      <c r="QMU68" s="222"/>
      <c r="QMV68" s="222"/>
      <c r="QMW68" s="222"/>
      <c r="QMX68" s="222"/>
      <c r="QMY68" s="222"/>
      <c r="QMZ68" s="222"/>
      <c r="QNA68" s="222"/>
      <c r="QNB68" s="222"/>
      <c r="QNC68" s="222"/>
      <c r="QND68" s="222"/>
      <c r="QNE68" s="222"/>
      <c r="QNF68" s="222"/>
      <c r="QNG68" s="222"/>
      <c r="QNH68" s="222"/>
      <c r="QNI68" s="222"/>
      <c r="QNJ68" s="222"/>
      <c r="QNK68" s="222"/>
      <c r="QNL68" s="222"/>
      <c r="QNM68" s="222"/>
      <c r="QNN68" s="222"/>
      <c r="QNO68" s="222"/>
      <c r="QNP68" s="222"/>
      <c r="QNQ68" s="222"/>
      <c r="QNR68" s="222"/>
      <c r="QNS68" s="222"/>
      <c r="QNT68" s="222"/>
      <c r="QNU68" s="222"/>
      <c r="QNV68" s="222"/>
      <c r="QNW68" s="222"/>
      <c r="QNX68" s="222"/>
      <c r="QNY68" s="222"/>
      <c r="QNZ68" s="222"/>
      <c r="QOA68" s="222"/>
      <c r="QOB68" s="222"/>
      <c r="QOC68" s="222"/>
      <c r="QOD68" s="222"/>
      <c r="QOE68" s="222"/>
      <c r="QOF68" s="222"/>
      <c r="QOG68" s="222"/>
      <c r="QOH68" s="222"/>
      <c r="QOI68" s="222"/>
      <c r="QOJ68" s="222"/>
      <c r="QOK68" s="222"/>
      <c r="QOL68" s="222"/>
      <c r="QOM68" s="222"/>
      <c r="QON68" s="222"/>
      <c r="QOO68" s="222"/>
      <c r="QOP68" s="222"/>
      <c r="QOQ68" s="222"/>
      <c r="QOR68" s="222"/>
      <c r="QOS68" s="222"/>
      <c r="QOT68" s="222"/>
      <c r="QOU68" s="222"/>
      <c r="QOV68" s="222"/>
      <c r="QOW68" s="222"/>
      <c r="QOX68" s="222"/>
      <c r="QOY68" s="222"/>
      <c r="QOZ68" s="222"/>
      <c r="QPA68" s="222"/>
      <c r="QPB68" s="222"/>
      <c r="QPC68" s="222"/>
      <c r="QPD68" s="222"/>
      <c r="QPE68" s="222"/>
      <c r="QPF68" s="222"/>
      <c r="QPG68" s="222"/>
      <c r="QPH68" s="222"/>
      <c r="QPI68" s="222"/>
      <c r="QPJ68" s="222"/>
      <c r="QPK68" s="222"/>
      <c r="QPL68" s="222"/>
      <c r="QPM68" s="222"/>
      <c r="QPN68" s="222"/>
      <c r="QPO68" s="222"/>
      <c r="QPP68" s="222"/>
      <c r="QPQ68" s="222"/>
      <c r="QPR68" s="222"/>
      <c r="QPS68" s="222"/>
      <c r="QPT68" s="222"/>
      <c r="QPU68" s="222"/>
      <c r="QPV68" s="222"/>
      <c r="QPW68" s="222"/>
      <c r="QPX68" s="222"/>
      <c r="QPY68" s="222"/>
      <c r="QPZ68" s="222"/>
      <c r="QQA68" s="222"/>
      <c r="QQB68" s="222"/>
      <c r="QQC68" s="222"/>
      <c r="QQD68" s="222"/>
      <c r="QQE68" s="222"/>
      <c r="QQF68" s="222"/>
      <c r="QQG68" s="222"/>
      <c r="QQH68" s="222"/>
      <c r="QQI68" s="222"/>
      <c r="QQJ68" s="222"/>
      <c r="QQK68" s="222"/>
      <c r="QQL68" s="222"/>
      <c r="QQM68" s="222"/>
      <c r="QQN68" s="222"/>
      <c r="QQO68" s="222"/>
      <c r="QQP68" s="222"/>
      <c r="QQQ68" s="222"/>
      <c r="QQR68" s="222"/>
      <c r="QQS68" s="222"/>
      <c r="QQT68" s="222"/>
      <c r="QQU68" s="222"/>
      <c r="QQV68" s="222"/>
      <c r="QQW68" s="222"/>
      <c r="QQX68" s="222"/>
      <c r="QQY68" s="222"/>
      <c r="QQZ68" s="222"/>
      <c r="QRA68" s="222"/>
      <c r="QRB68" s="222"/>
      <c r="QRC68" s="222"/>
      <c r="QRD68" s="222"/>
      <c r="QRE68" s="222"/>
      <c r="QRF68" s="222"/>
      <c r="QRG68" s="222"/>
      <c r="QRH68" s="222"/>
      <c r="QRI68" s="222"/>
      <c r="QRJ68" s="222"/>
      <c r="QRK68" s="222"/>
      <c r="QRL68" s="222"/>
      <c r="QRM68" s="222"/>
      <c r="QRN68" s="222"/>
      <c r="QRO68" s="222"/>
      <c r="QRP68" s="222"/>
      <c r="QRQ68" s="222"/>
      <c r="QRR68" s="222"/>
      <c r="QRS68" s="222"/>
      <c r="QRT68" s="222"/>
      <c r="QRU68" s="222"/>
      <c r="QRV68" s="222"/>
      <c r="QRW68" s="222"/>
      <c r="QRX68" s="222"/>
      <c r="QRY68" s="222"/>
      <c r="QRZ68" s="222"/>
      <c r="QSA68" s="222"/>
      <c r="QSB68" s="222"/>
      <c r="QSC68" s="222"/>
      <c r="QSD68" s="222"/>
      <c r="QSE68" s="222"/>
      <c r="QSF68" s="222"/>
      <c r="QSG68" s="222"/>
      <c r="QSH68" s="222"/>
      <c r="QSI68" s="222"/>
      <c r="QSJ68" s="222"/>
      <c r="QSK68" s="222"/>
      <c r="QSL68" s="222"/>
      <c r="QSM68" s="222"/>
      <c r="QSN68" s="222"/>
      <c r="QSO68" s="222"/>
      <c r="QSP68" s="222"/>
      <c r="QSQ68" s="222"/>
      <c r="QSR68" s="222"/>
      <c r="QSS68" s="222"/>
      <c r="QST68" s="222"/>
      <c r="QSU68" s="222"/>
      <c r="QSV68" s="222"/>
      <c r="QSW68" s="222"/>
      <c r="QSX68" s="222"/>
      <c r="QSY68" s="222"/>
      <c r="QSZ68" s="222"/>
      <c r="QTA68" s="222"/>
      <c r="QTB68" s="222"/>
      <c r="QTC68" s="222"/>
      <c r="QTD68" s="222"/>
      <c r="QTE68" s="222"/>
      <c r="QTF68" s="222"/>
      <c r="QTG68" s="222"/>
      <c r="QTH68" s="222"/>
      <c r="QTI68" s="222"/>
      <c r="QTJ68" s="222"/>
      <c r="QTK68" s="222"/>
      <c r="QTL68" s="222"/>
      <c r="QTM68" s="222"/>
      <c r="QTN68" s="222"/>
      <c r="QTO68" s="222"/>
      <c r="QTP68" s="222"/>
      <c r="QTQ68" s="222"/>
      <c r="QTR68" s="222"/>
      <c r="QTS68" s="222"/>
      <c r="QTT68" s="222"/>
      <c r="QTU68" s="222"/>
      <c r="QTV68" s="222"/>
      <c r="QTW68" s="222"/>
      <c r="QTX68" s="222"/>
      <c r="QTY68" s="222"/>
      <c r="QTZ68" s="222"/>
      <c r="QUA68" s="222"/>
      <c r="QUB68" s="222"/>
      <c r="QUC68" s="222"/>
      <c r="QUD68" s="222"/>
      <c r="QUE68" s="222"/>
      <c r="QUF68" s="222"/>
      <c r="QUG68" s="222"/>
      <c r="QUH68" s="222"/>
      <c r="QUI68" s="222"/>
      <c r="QUJ68" s="222"/>
      <c r="QUK68" s="222"/>
      <c r="QUL68" s="222"/>
      <c r="QUM68" s="222"/>
      <c r="QUN68" s="222"/>
      <c r="QUO68" s="222"/>
      <c r="QUP68" s="222"/>
      <c r="QUQ68" s="222"/>
      <c r="QUR68" s="222"/>
      <c r="QUS68" s="222"/>
      <c r="QUT68" s="222"/>
      <c r="QUU68" s="222"/>
      <c r="QUV68" s="222"/>
      <c r="QUW68" s="222"/>
      <c r="QUX68" s="222"/>
      <c r="QUY68" s="222"/>
      <c r="QUZ68" s="222"/>
      <c r="QVA68" s="222"/>
      <c r="QVB68" s="222"/>
      <c r="QVC68" s="222"/>
      <c r="QVD68" s="222"/>
      <c r="QVE68" s="222"/>
      <c r="QVF68" s="222"/>
      <c r="QVG68" s="222"/>
      <c r="QVH68" s="222"/>
      <c r="QVI68" s="222"/>
      <c r="QVJ68" s="222"/>
      <c r="QVK68" s="222"/>
      <c r="QVL68" s="222"/>
      <c r="QVM68" s="222"/>
      <c r="QVN68" s="222"/>
      <c r="QVO68" s="222"/>
      <c r="QVP68" s="222"/>
      <c r="QVQ68" s="222"/>
      <c r="QVR68" s="222"/>
      <c r="QVS68" s="222"/>
      <c r="QVT68" s="222"/>
      <c r="QVU68" s="222"/>
      <c r="QVV68" s="222"/>
      <c r="QVW68" s="222"/>
      <c r="QVX68" s="222"/>
      <c r="QVY68" s="222"/>
      <c r="QVZ68" s="222"/>
      <c r="QWA68" s="222"/>
      <c r="QWB68" s="222"/>
      <c r="QWC68" s="222"/>
      <c r="QWD68" s="222"/>
      <c r="QWE68" s="222"/>
      <c r="QWF68" s="222"/>
      <c r="QWG68" s="222"/>
      <c r="QWH68" s="222"/>
      <c r="QWI68" s="222"/>
      <c r="QWJ68" s="222"/>
      <c r="QWK68" s="222"/>
      <c r="QWL68" s="222"/>
      <c r="QWM68" s="222"/>
      <c r="QWN68" s="222"/>
      <c r="QWO68" s="222"/>
      <c r="QWP68" s="222"/>
      <c r="QWQ68" s="222"/>
      <c r="QWR68" s="222"/>
      <c r="QWS68" s="222"/>
      <c r="QWT68" s="222"/>
      <c r="QWU68" s="222"/>
      <c r="QWV68" s="222"/>
      <c r="QWW68" s="222"/>
      <c r="QWX68" s="222"/>
      <c r="QWY68" s="222"/>
      <c r="QWZ68" s="222"/>
      <c r="QXA68" s="222"/>
      <c r="QXB68" s="222"/>
      <c r="QXC68" s="222"/>
      <c r="QXD68" s="222"/>
      <c r="QXE68" s="222"/>
      <c r="QXF68" s="222"/>
      <c r="QXG68" s="222"/>
      <c r="QXH68" s="222"/>
      <c r="QXI68" s="222"/>
      <c r="QXJ68" s="222"/>
      <c r="QXK68" s="222"/>
      <c r="QXL68" s="222"/>
      <c r="QXM68" s="222"/>
      <c r="QXN68" s="222"/>
      <c r="QXO68" s="222"/>
      <c r="QXP68" s="222"/>
      <c r="QXQ68" s="222"/>
      <c r="QXR68" s="222"/>
      <c r="QXS68" s="222"/>
      <c r="QXT68" s="222"/>
      <c r="QXU68" s="222"/>
      <c r="QXV68" s="222"/>
      <c r="QXW68" s="222"/>
      <c r="QXX68" s="222"/>
      <c r="QXY68" s="222"/>
      <c r="QXZ68" s="222"/>
      <c r="QYA68" s="222"/>
      <c r="QYB68" s="222"/>
      <c r="QYC68" s="222"/>
      <c r="QYD68" s="222"/>
      <c r="QYE68" s="222"/>
      <c r="QYF68" s="222"/>
      <c r="QYG68" s="222"/>
      <c r="QYH68" s="222"/>
      <c r="QYI68" s="222"/>
      <c r="QYJ68" s="222"/>
      <c r="QYK68" s="222"/>
      <c r="QYL68" s="222"/>
      <c r="QYM68" s="222"/>
      <c r="QYN68" s="222"/>
      <c r="QYO68" s="222"/>
      <c r="QYP68" s="222"/>
      <c r="QYQ68" s="222"/>
      <c r="QYR68" s="222"/>
      <c r="QYS68" s="222"/>
      <c r="QYT68" s="222"/>
      <c r="QYU68" s="222"/>
      <c r="QYV68" s="222"/>
      <c r="QYW68" s="222"/>
      <c r="QYX68" s="222"/>
      <c r="QYY68" s="222"/>
      <c r="QYZ68" s="222"/>
      <c r="QZA68" s="222"/>
      <c r="QZB68" s="222"/>
      <c r="QZC68" s="222"/>
      <c r="QZD68" s="222"/>
      <c r="QZE68" s="222"/>
      <c r="QZF68" s="222"/>
      <c r="QZG68" s="222"/>
      <c r="QZH68" s="222"/>
      <c r="QZI68" s="222"/>
      <c r="QZJ68" s="222"/>
      <c r="QZK68" s="222"/>
      <c r="QZL68" s="222"/>
      <c r="QZM68" s="222"/>
      <c r="QZN68" s="222"/>
      <c r="QZO68" s="222"/>
      <c r="QZP68" s="222"/>
      <c r="QZQ68" s="222"/>
      <c r="QZR68" s="222"/>
      <c r="QZS68" s="222"/>
      <c r="QZT68" s="222"/>
      <c r="QZU68" s="222"/>
      <c r="QZV68" s="222"/>
      <c r="QZW68" s="222"/>
      <c r="QZX68" s="222"/>
      <c r="QZY68" s="222"/>
      <c r="QZZ68" s="222"/>
      <c r="RAA68" s="222"/>
      <c r="RAB68" s="222"/>
      <c r="RAC68" s="222"/>
      <c r="RAD68" s="222"/>
      <c r="RAE68" s="222"/>
      <c r="RAF68" s="222"/>
      <c r="RAG68" s="222"/>
      <c r="RAH68" s="222"/>
      <c r="RAI68" s="222"/>
      <c r="RAJ68" s="222"/>
      <c r="RAK68" s="222"/>
      <c r="RAL68" s="222"/>
      <c r="RAM68" s="222"/>
      <c r="RAN68" s="222"/>
      <c r="RAO68" s="222"/>
      <c r="RAP68" s="222"/>
      <c r="RAQ68" s="222"/>
      <c r="RAR68" s="222"/>
      <c r="RAS68" s="222"/>
      <c r="RAT68" s="222"/>
      <c r="RAU68" s="222"/>
      <c r="RAV68" s="222"/>
      <c r="RAW68" s="222"/>
      <c r="RAX68" s="222"/>
      <c r="RAY68" s="222"/>
      <c r="RAZ68" s="222"/>
      <c r="RBA68" s="222"/>
      <c r="RBB68" s="222"/>
      <c r="RBC68" s="222"/>
      <c r="RBD68" s="222"/>
      <c r="RBE68" s="222"/>
      <c r="RBF68" s="222"/>
      <c r="RBG68" s="222"/>
      <c r="RBH68" s="222"/>
      <c r="RBI68" s="222"/>
      <c r="RBJ68" s="222"/>
      <c r="RBK68" s="222"/>
      <c r="RBL68" s="222"/>
      <c r="RBM68" s="222"/>
      <c r="RBN68" s="222"/>
      <c r="RBO68" s="222"/>
      <c r="RBP68" s="222"/>
      <c r="RBQ68" s="222"/>
      <c r="RBR68" s="222"/>
      <c r="RBS68" s="222"/>
      <c r="RBT68" s="222"/>
      <c r="RBU68" s="222"/>
      <c r="RBV68" s="222"/>
      <c r="RBW68" s="222"/>
      <c r="RBX68" s="222"/>
      <c r="RBY68" s="222"/>
      <c r="RBZ68" s="222"/>
      <c r="RCA68" s="222"/>
      <c r="RCB68" s="222"/>
      <c r="RCC68" s="222"/>
      <c r="RCD68" s="222"/>
      <c r="RCE68" s="222"/>
      <c r="RCF68" s="222"/>
      <c r="RCG68" s="222"/>
      <c r="RCH68" s="222"/>
      <c r="RCI68" s="222"/>
      <c r="RCJ68" s="222"/>
      <c r="RCK68" s="222"/>
      <c r="RCL68" s="222"/>
      <c r="RCM68" s="222"/>
      <c r="RCN68" s="222"/>
      <c r="RCO68" s="222"/>
      <c r="RCP68" s="222"/>
      <c r="RCQ68" s="222"/>
      <c r="RCR68" s="222"/>
      <c r="RCS68" s="222"/>
      <c r="RCT68" s="222"/>
      <c r="RCU68" s="222"/>
      <c r="RCV68" s="222"/>
      <c r="RCW68" s="222"/>
      <c r="RCX68" s="222"/>
      <c r="RCY68" s="222"/>
      <c r="RCZ68" s="222"/>
      <c r="RDA68" s="222"/>
      <c r="RDB68" s="222"/>
      <c r="RDC68" s="222"/>
      <c r="RDD68" s="222"/>
      <c r="RDE68" s="222"/>
      <c r="RDF68" s="222"/>
      <c r="RDG68" s="222"/>
      <c r="RDH68" s="222"/>
      <c r="RDI68" s="222"/>
      <c r="RDJ68" s="222"/>
      <c r="RDK68" s="222"/>
      <c r="RDL68" s="222"/>
      <c r="RDM68" s="222"/>
      <c r="RDN68" s="222"/>
      <c r="RDO68" s="222"/>
      <c r="RDP68" s="222"/>
      <c r="RDQ68" s="222"/>
      <c r="RDR68" s="222"/>
      <c r="RDS68" s="222"/>
      <c r="RDT68" s="222"/>
      <c r="RDU68" s="222"/>
      <c r="RDV68" s="222"/>
      <c r="RDW68" s="222"/>
      <c r="RDX68" s="222"/>
      <c r="RDY68" s="222"/>
      <c r="RDZ68" s="222"/>
      <c r="REA68" s="222"/>
      <c r="REB68" s="222"/>
      <c r="REC68" s="222"/>
      <c r="RED68" s="222"/>
      <c r="REE68" s="222"/>
      <c r="REF68" s="222"/>
      <c r="REG68" s="222"/>
      <c r="REH68" s="222"/>
      <c r="REI68" s="222"/>
      <c r="REJ68" s="222"/>
      <c r="REK68" s="222"/>
      <c r="REL68" s="222"/>
      <c r="REM68" s="222"/>
      <c r="REN68" s="222"/>
      <c r="REO68" s="222"/>
      <c r="REP68" s="222"/>
      <c r="REQ68" s="222"/>
      <c r="RER68" s="222"/>
      <c r="RES68" s="222"/>
      <c r="RET68" s="222"/>
      <c r="REU68" s="222"/>
      <c r="REV68" s="222"/>
      <c r="REW68" s="222"/>
      <c r="REX68" s="222"/>
      <c r="REY68" s="222"/>
      <c r="REZ68" s="222"/>
      <c r="RFA68" s="222"/>
      <c r="RFB68" s="222"/>
      <c r="RFC68" s="222"/>
      <c r="RFD68" s="222"/>
      <c r="RFE68" s="222"/>
      <c r="RFF68" s="222"/>
      <c r="RFG68" s="222"/>
      <c r="RFH68" s="222"/>
      <c r="RFI68" s="222"/>
      <c r="RFJ68" s="222"/>
      <c r="RFK68" s="222"/>
      <c r="RFL68" s="222"/>
      <c r="RFM68" s="222"/>
      <c r="RFN68" s="222"/>
      <c r="RFO68" s="222"/>
      <c r="RFP68" s="222"/>
      <c r="RFQ68" s="222"/>
      <c r="RFR68" s="222"/>
      <c r="RFS68" s="222"/>
      <c r="RFT68" s="222"/>
      <c r="RFU68" s="222"/>
      <c r="RFV68" s="222"/>
      <c r="RFW68" s="222"/>
      <c r="RFX68" s="222"/>
      <c r="RFY68" s="222"/>
      <c r="RFZ68" s="222"/>
      <c r="RGA68" s="222"/>
      <c r="RGB68" s="222"/>
      <c r="RGC68" s="222"/>
      <c r="RGD68" s="222"/>
      <c r="RGE68" s="222"/>
      <c r="RGF68" s="222"/>
      <c r="RGG68" s="222"/>
      <c r="RGH68" s="222"/>
      <c r="RGI68" s="222"/>
      <c r="RGJ68" s="222"/>
      <c r="RGK68" s="222"/>
      <c r="RGL68" s="222"/>
      <c r="RGM68" s="222"/>
      <c r="RGN68" s="222"/>
      <c r="RGO68" s="222"/>
      <c r="RGP68" s="222"/>
      <c r="RGQ68" s="222"/>
      <c r="RGR68" s="222"/>
      <c r="RGS68" s="222"/>
      <c r="RGT68" s="222"/>
      <c r="RGU68" s="222"/>
      <c r="RGV68" s="222"/>
      <c r="RGW68" s="222"/>
      <c r="RGX68" s="222"/>
      <c r="RGY68" s="222"/>
      <c r="RGZ68" s="222"/>
      <c r="RHA68" s="222"/>
      <c r="RHB68" s="222"/>
      <c r="RHC68" s="222"/>
      <c r="RHD68" s="222"/>
      <c r="RHE68" s="222"/>
      <c r="RHF68" s="222"/>
      <c r="RHG68" s="222"/>
      <c r="RHH68" s="222"/>
      <c r="RHI68" s="222"/>
      <c r="RHJ68" s="222"/>
      <c r="RHK68" s="222"/>
      <c r="RHL68" s="222"/>
      <c r="RHM68" s="222"/>
      <c r="RHN68" s="222"/>
      <c r="RHO68" s="222"/>
      <c r="RHP68" s="222"/>
      <c r="RHQ68" s="222"/>
      <c r="RHR68" s="222"/>
      <c r="RHS68" s="222"/>
      <c r="RHT68" s="222"/>
      <c r="RHU68" s="222"/>
      <c r="RHV68" s="222"/>
      <c r="RHW68" s="222"/>
      <c r="RHX68" s="222"/>
      <c r="RHY68" s="222"/>
      <c r="RHZ68" s="222"/>
      <c r="RIA68" s="222"/>
      <c r="RIB68" s="222"/>
      <c r="RIC68" s="222"/>
      <c r="RID68" s="222"/>
      <c r="RIE68" s="222"/>
      <c r="RIF68" s="222"/>
      <c r="RIG68" s="222"/>
      <c r="RIH68" s="222"/>
      <c r="RII68" s="222"/>
      <c r="RIJ68" s="222"/>
      <c r="RIK68" s="222"/>
      <c r="RIL68" s="222"/>
      <c r="RIM68" s="222"/>
      <c r="RIN68" s="222"/>
      <c r="RIO68" s="222"/>
      <c r="RIP68" s="222"/>
      <c r="RIQ68" s="222"/>
      <c r="RIR68" s="222"/>
      <c r="RIS68" s="222"/>
      <c r="RIT68" s="222"/>
      <c r="RIU68" s="222"/>
      <c r="RIV68" s="222"/>
      <c r="RIW68" s="222"/>
      <c r="RIX68" s="222"/>
      <c r="RIY68" s="222"/>
      <c r="RIZ68" s="222"/>
      <c r="RJA68" s="222"/>
      <c r="RJB68" s="222"/>
      <c r="RJC68" s="222"/>
      <c r="RJD68" s="222"/>
      <c r="RJE68" s="222"/>
      <c r="RJF68" s="222"/>
      <c r="RJG68" s="222"/>
      <c r="RJH68" s="222"/>
      <c r="RJI68" s="222"/>
      <c r="RJJ68" s="222"/>
      <c r="RJK68" s="222"/>
      <c r="RJL68" s="222"/>
      <c r="RJM68" s="222"/>
      <c r="RJN68" s="222"/>
      <c r="RJO68" s="222"/>
      <c r="RJP68" s="222"/>
      <c r="RJQ68" s="222"/>
      <c r="RJR68" s="222"/>
      <c r="RJS68" s="222"/>
      <c r="RJT68" s="222"/>
      <c r="RJU68" s="222"/>
      <c r="RJV68" s="222"/>
      <c r="RJW68" s="222"/>
      <c r="RJX68" s="222"/>
      <c r="RJY68" s="222"/>
      <c r="RJZ68" s="222"/>
      <c r="RKA68" s="222"/>
      <c r="RKB68" s="222"/>
      <c r="RKC68" s="222"/>
      <c r="RKD68" s="222"/>
      <c r="RKE68" s="222"/>
      <c r="RKF68" s="222"/>
      <c r="RKG68" s="222"/>
      <c r="RKH68" s="222"/>
      <c r="RKI68" s="222"/>
      <c r="RKJ68" s="222"/>
      <c r="RKK68" s="222"/>
      <c r="RKL68" s="222"/>
      <c r="RKM68" s="222"/>
      <c r="RKN68" s="222"/>
      <c r="RKO68" s="222"/>
      <c r="RKP68" s="222"/>
      <c r="RKQ68" s="222"/>
      <c r="RKR68" s="222"/>
      <c r="RKS68" s="222"/>
      <c r="RKT68" s="222"/>
      <c r="RKU68" s="222"/>
      <c r="RKV68" s="222"/>
      <c r="RKW68" s="222"/>
      <c r="RKX68" s="222"/>
      <c r="RKY68" s="222"/>
      <c r="RKZ68" s="222"/>
      <c r="RLA68" s="222"/>
      <c r="RLB68" s="222"/>
      <c r="RLC68" s="222"/>
      <c r="RLD68" s="222"/>
      <c r="RLE68" s="222"/>
      <c r="RLF68" s="222"/>
      <c r="RLG68" s="222"/>
      <c r="RLH68" s="222"/>
      <c r="RLI68" s="222"/>
      <c r="RLJ68" s="222"/>
      <c r="RLK68" s="222"/>
      <c r="RLL68" s="222"/>
      <c r="RLM68" s="222"/>
      <c r="RLN68" s="222"/>
      <c r="RLO68" s="222"/>
      <c r="RLP68" s="222"/>
      <c r="RLQ68" s="222"/>
      <c r="RLR68" s="222"/>
      <c r="RLS68" s="222"/>
      <c r="RLT68" s="222"/>
      <c r="RLU68" s="222"/>
      <c r="RLV68" s="222"/>
      <c r="RLW68" s="222"/>
      <c r="RLX68" s="222"/>
      <c r="RLY68" s="222"/>
      <c r="RLZ68" s="222"/>
      <c r="RMA68" s="222"/>
      <c r="RMB68" s="222"/>
      <c r="RMC68" s="222"/>
      <c r="RMD68" s="222"/>
      <c r="RME68" s="222"/>
      <c r="RMF68" s="222"/>
      <c r="RMG68" s="222"/>
      <c r="RMH68" s="222"/>
      <c r="RMI68" s="222"/>
      <c r="RMJ68" s="222"/>
      <c r="RMK68" s="222"/>
      <c r="RML68" s="222"/>
      <c r="RMM68" s="222"/>
      <c r="RMN68" s="222"/>
      <c r="RMO68" s="222"/>
      <c r="RMP68" s="222"/>
      <c r="RMQ68" s="222"/>
      <c r="RMR68" s="222"/>
      <c r="RMS68" s="222"/>
      <c r="RMT68" s="222"/>
      <c r="RMU68" s="222"/>
      <c r="RMV68" s="222"/>
      <c r="RMW68" s="222"/>
      <c r="RMX68" s="222"/>
      <c r="RMY68" s="222"/>
      <c r="RMZ68" s="222"/>
      <c r="RNA68" s="222"/>
      <c r="RNB68" s="222"/>
      <c r="RNC68" s="222"/>
      <c r="RND68" s="222"/>
      <c r="RNE68" s="222"/>
      <c r="RNF68" s="222"/>
      <c r="RNG68" s="222"/>
      <c r="RNH68" s="222"/>
      <c r="RNI68" s="222"/>
      <c r="RNJ68" s="222"/>
      <c r="RNK68" s="222"/>
      <c r="RNL68" s="222"/>
      <c r="RNM68" s="222"/>
      <c r="RNN68" s="222"/>
      <c r="RNO68" s="222"/>
      <c r="RNP68" s="222"/>
      <c r="RNQ68" s="222"/>
      <c r="RNR68" s="222"/>
      <c r="RNS68" s="222"/>
      <c r="RNT68" s="222"/>
      <c r="RNU68" s="222"/>
      <c r="RNV68" s="222"/>
      <c r="RNW68" s="222"/>
      <c r="RNX68" s="222"/>
      <c r="RNY68" s="222"/>
      <c r="RNZ68" s="222"/>
      <c r="ROA68" s="222"/>
      <c r="ROB68" s="222"/>
      <c r="ROC68" s="222"/>
      <c r="ROD68" s="222"/>
      <c r="ROE68" s="222"/>
      <c r="ROF68" s="222"/>
      <c r="ROG68" s="222"/>
      <c r="ROH68" s="222"/>
      <c r="ROI68" s="222"/>
      <c r="ROJ68" s="222"/>
      <c r="ROK68" s="222"/>
      <c r="ROL68" s="222"/>
      <c r="ROM68" s="222"/>
      <c r="RON68" s="222"/>
      <c r="ROO68" s="222"/>
      <c r="ROP68" s="222"/>
      <c r="ROQ68" s="222"/>
      <c r="ROR68" s="222"/>
      <c r="ROS68" s="222"/>
      <c r="ROT68" s="222"/>
      <c r="ROU68" s="222"/>
      <c r="ROV68" s="222"/>
      <c r="ROW68" s="222"/>
      <c r="ROX68" s="222"/>
      <c r="ROY68" s="222"/>
      <c r="ROZ68" s="222"/>
      <c r="RPA68" s="222"/>
      <c r="RPB68" s="222"/>
      <c r="RPC68" s="222"/>
      <c r="RPD68" s="222"/>
      <c r="RPE68" s="222"/>
      <c r="RPF68" s="222"/>
      <c r="RPG68" s="222"/>
      <c r="RPH68" s="222"/>
      <c r="RPI68" s="222"/>
      <c r="RPJ68" s="222"/>
      <c r="RPK68" s="222"/>
      <c r="RPL68" s="222"/>
      <c r="RPM68" s="222"/>
      <c r="RPN68" s="222"/>
      <c r="RPO68" s="222"/>
      <c r="RPP68" s="222"/>
      <c r="RPQ68" s="222"/>
      <c r="RPR68" s="222"/>
      <c r="RPS68" s="222"/>
      <c r="RPT68" s="222"/>
      <c r="RPU68" s="222"/>
      <c r="RPV68" s="222"/>
      <c r="RPW68" s="222"/>
      <c r="RPX68" s="222"/>
      <c r="RPY68" s="222"/>
      <c r="RPZ68" s="222"/>
      <c r="RQA68" s="222"/>
      <c r="RQB68" s="222"/>
      <c r="RQC68" s="222"/>
      <c r="RQD68" s="222"/>
      <c r="RQE68" s="222"/>
      <c r="RQF68" s="222"/>
      <c r="RQG68" s="222"/>
      <c r="RQH68" s="222"/>
      <c r="RQI68" s="222"/>
      <c r="RQJ68" s="222"/>
      <c r="RQK68" s="222"/>
      <c r="RQL68" s="222"/>
      <c r="RQM68" s="222"/>
      <c r="RQN68" s="222"/>
      <c r="RQO68" s="222"/>
      <c r="RQP68" s="222"/>
      <c r="RQQ68" s="222"/>
      <c r="RQR68" s="222"/>
      <c r="RQS68" s="222"/>
      <c r="RQT68" s="222"/>
      <c r="RQU68" s="222"/>
      <c r="RQV68" s="222"/>
      <c r="RQW68" s="222"/>
      <c r="RQX68" s="222"/>
      <c r="RQY68" s="222"/>
      <c r="RQZ68" s="222"/>
      <c r="RRA68" s="222"/>
      <c r="RRB68" s="222"/>
      <c r="RRC68" s="222"/>
      <c r="RRD68" s="222"/>
      <c r="RRE68" s="222"/>
      <c r="RRF68" s="222"/>
      <c r="RRG68" s="222"/>
      <c r="RRH68" s="222"/>
      <c r="RRI68" s="222"/>
      <c r="RRJ68" s="222"/>
      <c r="RRK68" s="222"/>
      <c r="RRL68" s="222"/>
      <c r="RRM68" s="222"/>
      <c r="RRN68" s="222"/>
      <c r="RRO68" s="222"/>
      <c r="RRP68" s="222"/>
      <c r="RRQ68" s="222"/>
      <c r="RRR68" s="222"/>
      <c r="RRS68" s="222"/>
      <c r="RRT68" s="222"/>
      <c r="RRU68" s="222"/>
      <c r="RRV68" s="222"/>
      <c r="RRW68" s="222"/>
      <c r="RRX68" s="222"/>
      <c r="RRY68" s="222"/>
      <c r="RRZ68" s="222"/>
      <c r="RSA68" s="222"/>
      <c r="RSB68" s="222"/>
      <c r="RSC68" s="222"/>
      <c r="RSD68" s="222"/>
      <c r="RSE68" s="222"/>
      <c r="RSF68" s="222"/>
      <c r="RSG68" s="222"/>
      <c r="RSH68" s="222"/>
      <c r="RSI68" s="222"/>
      <c r="RSJ68" s="222"/>
      <c r="RSK68" s="222"/>
      <c r="RSL68" s="222"/>
      <c r="RSM68" s="222"/>
      <c r="RSN68" s="222"/>
      <c r="RSO68" s="222"/>
      <c r="RSP68" s="222"/>
      <c r="RSQ68" s="222"/>
      <c r="RSR68" s="222"/>
      <c r="RSS68" s="222"/>
      <c r="RST68" s="222"/>
      <c r="RSU68" s="222"/>
      <c r="RSV68" s="222"/>
      <c r="RSW68" s="222"/>
      <c r="RSX68" s="222"/>
      <c r="RSY68" s="222"/>
      <c r="RSZ68" s="222"/>
      <c r="RTA68" s="222"/>
      <c r="RTB68" s="222"/>
      <c r="RTC68" s="222"/>
      <c r="RTD68" s="222"/>
      <c r="RTE68" s="222"/>
      <c r="RTF68" s="222"/>
      <c r="RTG68" s="222"/>
      <c r="RTH68" s="222"/>
      <c r="RTI68" s="222"/>
      <c r="RTJ68" s="222"/>
      <c r="RTK68" s="222"/>
      <c r="RTL68" s="222"/>
      <c r="RTM68" s="222"/>
      <c r="RTN68" s="222"/>
      <c r="RTO68" s="222"/>
      <c r="RTP68" s="222"/>
      <c r="RTQ68" s="222"/>
      <c r="RTR68" s="222"/>
      <c r="RTS68" s="222"/>
      <c r="RTT68" s="222"/>
      <c r="RTU68" s="222"/>
      <c r="RTV68" s="222"/>
      <c r="RTW68" s="222"/>
      <c r="RTX68" s="222"/>
      <c r="RTY68" s="222"/>
      <c r="RTZ68" s="222"/>
      <c r="RUA68" s="222"/>
      <c r="RUB68" s="222"/>
      <c r="RUC68" s="222"/>
      <c r="RUD68" s="222"/>
      <c r="RUE68" s="222"/>
      <c r="RUF68" s="222"/>
      <c r="RUG68" s="222"/>
      <c r="RUH68" s="222"/>
      <c r="RUI68" s="222"/>
      <c r="RUJ68" s="222"/>
      <c r="RUK68" s="222"/>
      <c r="RUL68" s="222"/>
      <c r="RUM68" s="222"/>
      <c r="RUN68" s="222"/>
      <c r="RUO68" s="222"/>
      <c r="RUP68" s="222"/>
      <c r="RUQ68" s="222"/>
      <c r="RUR68" s="222"/>
      <c r="RUS68" s="222"/>
      <c r="RUT68" s="222"/>
      <c r="RUU68" s="222"/>
      <c r="RUV68" s="222"/>
      <c r="RUW68" s="222"/>
      <c r="RUX68" s="222"/>
      <c r="RUY68" s="222"/>
      <c r="RUZ68" s="222"/>
      <c r="RVA68" s="222"/>
      <c r="RVB68" s="222"/>
      <c r="RVC68" s="222"/>
      <c r="RVD68" s="222"/>
      <c r="RVE68" s="222"/>
      <c r="RVF68" s="222"/>
      <c r="RVG68" s="222"/>
      <c r="RVH68" s="222"/>
      <c r="RVI68" s="222"/>
      <c r="RVJ68" s="222"/>
      <c r="RVK68" s="222"/>
      <c r="RVL68" s="222"/>
      <c r="RVM68" s="222"/>
      <c r="RVN68" s="222"/>
      <c r="RVO68" s="222"/>
      <c r="RVP68" s="222"/>
      <c r="RVQ68" s="222"/>
      <c r="RVR68" s="222"/>
      <c r="RVS68" s="222"/>
      <c r="RVT68" s="222"/>
      <c r="RVU68" s="222"/>
      <c r="RVV68" s="222"/>
      <c r="RVW68" s="222"/>
      <c r="RVX68" s="222"/>
      <c r="RVY68" s="222"/>
      <c r="RVZ68" s="222"/>
      <c r="RWA68" s="222"/>
      <c r="RWB68" s="222"/>
      <c r="RWC68" s="222"/>
      <c r="RWD68" s="222"/>
      <c r="RWE68" s="222"/>
      <c r="RWF68" s="222"/>
      <c r="RWG68" s="222"/>
      <c r="RWH68" s="222"/>
      <c r="RWI68" s="222"/>
      <c r="RWJ68" s="222"/>
      <c r="RWK68" s="222"/>
      <c r="RWL68" s="222"/>
      <c r="RWM68" s="222"/>
      <c r="RWN68" s="222"/>
      <c r="RWO68" s="222"/>
      <c r="RWP68" s="222"/>
      <c r="RWQ68" s="222"/>
      <c r="RWR68" s="222"/>
      <c r="RWS68" s="222"/>
      <c r="RWT68" s="222"/>
      <c r="RWU68" s="222"/>
      <c r="RWV68" s="222"/>
      <c r="RWW68" s="222"/>
      <c r="RWX68" s="222"/>
      <c r="RWY68" s="222"/>
      <c r="RWZ68" s="222"/>
      <c r="RXA68" s="222"/>
      <c r="RXB68" s="222"/>
      <c r="RXC68" s="222"/>
      <c r="RXD68" s="222"/>
      <c r="RXE68" s="222"/>
      <c r="RXF68" s="222"/>
      <c r="RXG68" s="222"/>
      <c r="RXH68" s="222"/>
      <c r="RXI68" s="222"/>
      <c r="RXJ68" s="222"/>
      <c r="RXK68" s="222"/>
      <c r="RXL68" s="222"/>
      <c r="RXM68" s="222"/>
      <c r="RXN68" s="222"/>
      <c r="RXO68" s="222"/>
      <c r="RXP68" s="222"/>
      <c r="RXQ68" s="222"/>
      <c r="RXR68" s="222"/>
      <c r="RXS68" s="222"/>
      <c r="RXT68" s="222"/>
      <c r="RXU68" s="222"/>
      <c r="RXV68" s="222"/>
      <c r="RXW68" s="222"/>
      <c r="RXX68" s="222"/>
      <c r="RXY68" s="222"/>
      <c r="RXZ68" s="222"/>
      <c r="RYA68" s="222"/>
      <c r="RYB68" s="222"/>
      <c r="RYC68" s="222"/>
      <c r="RYD68" s="222"/>
      <c r="RYE68" s="222"/>
      <c r="RYF68" s="222"/>
      <c r="RYG68" s="222"/>
      <c r="RYH68" s="222"/>
      <c r="RYI68" s="222"/>
      <c r="RYJ68" s="222"/>
      <c r="RYK68" s="222"/>
      <c r="RYL68" s="222"/>
      <c r="RYM68" s="222"/>
      <c r="RYN68" s="222"/>
      <c r="RYO68" s="222"/>
      <c r="RYP68" s="222"/>
      <c r="RYQ68" s="222"/>
      <c r="RYR68" s="222"/>
      <c r="RYS68" s="222"/>
      <c r="RYT68" s="222"/>
      <c r="RYU68" s="222"/>
      <c r="RYV68" s="222"/>
      <c r="RYW68" s="222"/>
      <c r="RYX68" s="222"/>
      <c r="RYY68" s="222"/>
      <c r="RYZ68" s="222"/>
      <c r="RZA68" s="222"/>
      <c r="RZB68" s="222"/>
      <c r="RZC68" s="222"/>
      <c r="RZD68" s="222"/>
      <c r="RZE68" s="222"/>
      <c r="RZF68" s="222"/>
      <c r="RZG68" s="222"/>
      <c r="RZH68" s="222"/>
      <c r="RZI68" s="222"/>
      <c r="RZJ68" s="222"/>
      <c r="RZK68" s="222"/>
      <c r="RZL68" s="222"/>
      <c r="RZM68" s="222"/>
      <c r="RZN68" s="222"/>
      <c r="RZO68" s="222"/>
      <c r="RZP68" s="222"/>
      <c r="RZQ68" s="222"/>
      <c r="RZR68" s="222"/>
      <c r="RZS68" s="222"/>
      <c r="RZT68" s="222"/>
      <c r="RZU68" s="222"/>
      <c r="RZV68" s="222"/>
      <c r="RZW68" s="222"/>
      <c r="RZX68" s="222"/>
      <c r="RZY68" s="222"/>
      <c r="RZZ68" s="222"/>
      <c r="SAA68" s="222"/>
      <c r="SAB68" s="222"/>
      <c r="SAC68" s="222"/>
      <c r="SAD68" s="222"/>
      <c r="SAE68" s="222"/>
      <c r="SAF68" s="222"/>
      <c r="SAG68" s="222"/>
      <c r="SAH68" s="222"/>
      <c r="SAI68" s="222"/>
      <c r="SAJ68" s="222"/>
      <c r="SAK68" s="222"/>
      <c r="SAL68" s="222"/>
      <c r="SAM68" s="222"/>
      <c r="SAN68" s="222"/>
      <c r="SAO68" s="222"/>
      <c r="SAP68" s="222"/>
      <c r="SAQ68" s="222"/>
      <c r="SAR68" s="222"/>
      <c r="SAS68" s="222"/>
      <c r="SAT68" s="222"/>
      <c r="SAU68" s="222"/>
      <c r="SAV68" s="222"/>
      <c r="SAW68" s="222"/>
      <c r="SAX68" s="222"/>
      <c r="SAY68" s="222"/>
      <c r="SAZ68" s="222"/>
      <c r="SBA68" s="222"/>
      <c r="SBB68" s="222"/>
      <c r="SBC68" s="222"/>
      <c r="SBD68" s="222"/>
      <c r="SBE68" s="222"/>
      <c r="SBF68" s="222"/>
      <c r="SBG68" s="222"/>
      <c r="SBH68" s="222"/>
      <c r="SBI68" s="222"/>
      <c r="SBJ68" s="222"/>
      <c r="SBK68" s="222"/>
      <c r="SBL68" s="222"/>
      <c r="SBM68" s="222"/>
      <c r="SBN68" s="222"/>
      <c r="SBO68" s="222"/>
      <c r="SBP68" s="222"/>
      <c r="SBQ68" s="222"/>
      <c r="SBR68" s="222"/>
      <c r="SBS68" s="222"/>
      <c r="SBT68" s="222"/>
      <c r="SBU68" s="222"/>
      <c r="SBV68" s="222"/>
      <c r="SBW68" s="222"/>
      <c r="SBX68" s="222"/>
      <c r="SBY68" s="222"/>
      <c r="SBZ68" s="222"/>
      <c r="SCA68" s="222"/>
      <c r="SCB68" s="222"/>
      <c r="SCC68" s="222"/>
      <c r="SCD68" s="222"/>
      <c r="SCE68" s="222"/>
      <c r="SCF68" s="222"/>
      <c r="SCG68" s="222"/>
      <c r="SCH68" s="222"/>
      <c r="SCI68" s="222"/>
      <c r="SCJ68" s="222"/>
      <c r="SCK68" s="222"/>
      <c r="SCL68" s="222"/>
      <c r="SCM68" s="222"/>
      <c r="SCN68" s="222"/>
      <c r="SCO68" s="222"/>
      <c r="SCP68" s="222"/>
      <c r="SCQ68" s="222"/>
      <c r="SCR68" s="222"/>
      <c r="SCS68" s="222"/>
      <c r="SCT68" s="222"/>
      <c r="SCU68" s="222"/>
      <c r="SCV68" s="222"/>
      <c r="SCW68" s="222"/>
      <c r="SCX68" s="222"/>
      <c r="SCY68" s="222"/>
      <c r="SCZ68" s="222"/>
      <c r="SDA68" s="222"/>
      <c r="SDB68" s="222"/>
      <c r="SDC68" s="222"/>
      <c r="SDD68" s="222"/>
      <c r="SDE68" s="222"/>
      <c r="SDF68" s="222"/>
      <c r="SDG68" s="222"/>
      <c r="SDH68" s="222"/>
      <c r="SDI68" s="222"/>
      <c r="SDJ68" s="222"/>
      <c r="SDK68" s="222"/>
      <c r="SDL68" s="222"/>
      <c r="SDM68" s="222"/>
      <c r="SDN68" s="222"/>
      <c r="SDO68" s="222"/>
      <c r="SDP68" s="222"/>
      <c r="SDQ68" s="222"/>
      <c r="SDR68" s="222"/>
      <c r="SDS68" s="222"/>
      <c r="SDT68" s="222"/>
      <c r="SDU68" s="222"/>
      <c r="SDV68" s="222"/>
      <c r="SDW68" s="222"/>
      <c r="SDX68" s="222"/>
      <c r="SDY68" s="222"/>
      <c r="SDZ68" s="222"/>
      <c r="SEA68" s="222"/>
      <c r="SEB68" s="222"/>
      <c r="SEC68" s="222"/>
      <c r="SED68" s="222"/>
      <c r="SEE68" s="222"/>
      <c r="SEF68" s="222"/>
      <c r="SEG68" s="222"/>
      <c r="SEH68" s="222"/>
      <c r="SEI68" s="222"/>
      <c r="SEJ68" s="222"/>
      <c r="SEK68" s="222"/>
      <c r="SEL68" s="222"/>
      <c r="SEM68" s="222"/>
      <c r="SEN68" s="222"/>
      <c r="SEO68" s="222"/>
      <c r="SEP68" s="222"/>
      <c r="SEQ68" s="222"/>
      <c r="SER68" s="222"/>
      <c r="SES68" s="222"/>
      <c r="SET68" s="222"/>
      <c r="SEU68" s="222"/>
      <c r="SEV68" s="222"/>
      <c r="SEW68" s="222"/>
      <c r="SEX68" s="222"/>
      <c r="SEY68" s="222"/>
      <c r="SEZ68" s="222"/>
      <c r="SFA68" s="222"/>
      <c r="SFB68" s="222"/>
      <c r="SFC68" s="222"/>
      <c r="SFD68" s="222"/>
      <c r="SFE68" s="222"/>
      <c r="SFF68" s="222"/>
      <c r="SFG68" s="222"/>
      <c r="SFH68" s="222"/>
      <c r="SFI68" s="222"/>
      <c r="SFJ68" s="222"/>
      <c r="SFK68" s="222"/>
      <c r="SFL68" s="222"/>
      <c r="SFM68" s="222"/>
      <c r="SFN68" s="222"/>
      <c r="SFO68" s="222"/>
      <c r="SFP68" s="222"/>
      <c r="SFQ68" s="222"/>
      <c r="SFR68" s="222"/>
      <c r="SFS68" s="222"/>
      <c r="SFT68" s="222"/>
      <c r="SFU68" s="222"/>
      <c r="SFV68" s="222"/>
      <c r="SFW68" s="222"/>
      <c r="SFX68" s="222"/>
      <c r="SFY68" s="222"/>
      <c r="SFZ68" s="222"/>
      <c r="SGA68" s="222"/>
      <c r="SGB68" s="222"/>
      <c r="SGC68" s="222"/>
      <c r="SGD68" s="222"/>
      <c r="SGE68" s="222"/>
      <c r="SGF68" s="222"/>
      <c r="SGG68" s="222"/>
      <c r="SGH68" s="222"/>
      <c r="SGI68" s="222"/>
      <c r="SGJ68" s="222"/>
      <c r="SGK68" s="222"/>
      <c r="SGL68" s="222"/>
      <c r="SGM68" s="222"/>
      <c r="SGN68" s="222"/>
      <c r="SGO68" s="222"/>
      <c r="SGP68" s="222"/>
      <c r="SGQ68" s="222"/>
      <c r="SGR68" s="222"/>
      <c r="SGS68" s="222"/>
      <c r="SGT68" s="222"/>
      <c r="SGU68" s="222"/>
      <c r="SGV68" s="222"/>
      <c r="SGW68" s="222"/>
      <c r="SGX68" s="222"/>
      <c r="SGY68" s="222"/>
      <c r="SGZ68" s="222"/>
      <c r="SHA68" s="222"/>
      <c r="SHB68" s="222"/>
      <c r="SHC68" s="222"/>
      <c r="SHD68" s="222"/>
      <c r="SHE68" s="222"/>
      <c r="SHF68" s="222"/>
      <c r="SHG68" s="222"/>
      <c r="SHH68" s="222"/>
      <c r="SHI68" s="222"/>
      <c r="SHJ68" s="222"/>
      <c r="SHK68" s="222"/>
      <c r="SHL68" s="222"/>
      <c r="SHM68" s="222"/>
      <c r="SHN68" s="222"/>
      <c r="SHO68" s="222"/>
      <c r="SHP68" s="222"/>
      <c r="SHQ68" s="222"/>
      <c r="SHR68" s="222"/>
      <c r="SHS68" s="222"/>
      <c r="SHT68" s="222"/>
      <c r="SHU68" s="222"/>
      <c r="SHV68" s="222"/>
      <c r="SHW68" s="222"/>
      <c r="SHX68" s="222"/>
      <c r="SHY68" s="222"/>
      <c r="SHZ68" s="222"/>
      <c r="SIA68" s="222"/>
      <c r="SIB68" s="222"/>
      <c r="SIC68" s="222"/>
      <c r="SID68" s="222"/>
      <c r="SIE68" s="222"/>
      <c r="SIF68" s="222"/>
      <c r="SIG68" s="222"/>
      <c r="SIH68" s="222"/>
      <c r="SII68" s="222"/>
      <c r="SIJ68" s="222"/>
      <c r="SIK68" s="222"/>
      <c r="SIL68" s="222"/>
      <c r="SIM68" s="222"/>
      <c r="SIN68" s="222"/>
      <c r="SIO68" s="222"/>
      <c r="SIP68" s="222"/>
      <c r="SIQ68" s="222"/>
      <c r="SIR68" s="222"/>
      <c r="SIS68" s="222"/>
      <c r="SIT68" s="222"/>
      <c r="SIU68" s="222"/>
      <c r="SIV68" s="222"/>
      <c r="SIW68" s="222"/>
      <c r="SIX68" s="222"/>
      <c r="SIY68" s="222"/>
      <c r="SIZ68" s="222"/>
      <c r="SJA68" s="222"/>
      <c r="SJB68" s="222"/>
      <c r="SJC68" s="222"/>
      <c r="SJD68" s="222"/>
      <c r="SJE68" s="222"/>
      <c r="SJF68" s="222"/>
      <c r="SJG68" s="222"/>
      <c r="SJH68" s="222"/>
      <c r="SJI68" s="222"/>
      <c r="SJJ68" s="222"/>
      <c r="SJK68" s="222"/>
      <c r="SJL68" s="222"/>
      <c r="SJM68" s="222"/>
      <c r="SJN68" s="222"/>
      <c r="SJO68" s="222"/>
      <c r="SJP68" s="222"/>
      <c r="SJQ68" s="222"/>
      <c r="SJR68" s="222"/>
      <c r="SJS68" s="222"/>
      <c r="SJT68" s="222"/>
      <c r="SJU68" s="222"/>
      <c r="SJV68" s="222"/>
      <c r="SJW68" s="222"/>
      <c r="SJX68" s="222"/>
      <c r="SJY68" s="222"/>
      <c r="SJZ68" s="222"/>
      <c r="SKA68" s="222"/>
      <c r="SKB68" s="222"/>
      <c r="SKC68" s="222"/>
      <c r="SKD68" s="222"/>
      <c r="SKE68" s="222"/>
      <c r="SKF68" s="222"/>
      <c r="SKG68" s="222"/>
      <c r="SKH68" s="222"/>
      <c r="SKI68" s="222"/>
      <c r="SKJ68" s="222"/>
      <c r="SKK68" s="222"/>
      <c r="SKL68" s="222"/>
      <c r="SKM68" s="222"/>
      <c r="SKN68" s="222"/>
      <c r="SKO68" s="222"/>
      <c r="SKP68" s="222"/>
      <c r="SKQ68" s="222"/>
      <c r="SKR68" s="222"/>
      <c r="SKS68" s="222"/>
      <c r="SKT68" s="222"/>
      <c r="SKU68" s="222"/>
      <c r="SKV68" s="222"/>
      <c r="SKW68" s="222"/>
      <c r="SKX68" s="222"/>
      <c r="SKY68" s="222"/>
      <c r="SKZ68" s="222"/>
      <c r="SLA68" s="222"/>
      <c r="SLB68" s="222"/>
      <c r="SLC68" s="222"/>
      <c r="SLD68" s="222"/>
      <c r="SLE68" s="222"/>
      <c r="SLF68" s="222"/>
      <c r="SLG68" s="222"/>
      <c r="SLH68" s="222"/>
      <c r="SLI68" s="222"/>
      <c r="SLJ68" s="222"/>
      <c r="SLK68" s="222"/>
      <c r="SLL68" s="222"/>
      <c r="SLM68" s="222"/>
      <c r="SLN68" s="222"/>
      <c r="SLO68" s="222"/>
      <c r="SLP68" s="222"/>
      <c r="SLQ68" s="222"/>
      <c r="SLR68" s="222"/>
      <c r="SLS68" s="222"/>
      <c r="SLT68" s="222"/>
      <c r="SLU68" s="222"/>
      <c r="SLV68" s="222"/>
      <c r="SLW68" s="222"/>
      <c r="SLX68" s="222"/>
      <c r="SLY68" s="222"/>
      <c r="SLZ68" s="222"/>
      <c r="SMA68" s="222"/>
      <c r="SMB68" s="222"/>
      <c r="SMC68" s="222"/>
      <c r="SMD68" s="222"/>
      <c r="SME68" s="222"/>
      <c r="SMF68" s="222"/>
      <c r="SMG68" s="222"/>
      <c r="SMH68" s="222"/>
      <c r="SMI68" s="222"/>
      <c r="SMJ68" s="222"/>
      <c r="SMK68" s="222"/>
      <c r="SML68" s="222"/>
      <c r="SMM68" s="222"/>
      <c r="SMN68" s="222"/>
      <c r="SMO68" s="222"/>
      <c r="SMP68" s="222"/>
      <c r="SMQ68" s="222"/>
      <c r="SMR68" s="222"/>
      <c r="SMS68" s="222"/>
      <c r="SMT68" s="222"/>
      <c r="SMU68" s="222"/>
      <c r="SMV68" s="222"/>
      <c r="SMW68" s="222"/>
      <c r="SMX68" s="222"/>
      <c r="SMY68" s="222"/>
      <c r="SMZ68" s="222"/>
      <c r="SNA68" s="222"/>
      <c r="SNB68" s="222"/>
      <c r="SNC68" s="222"/>
      <c r="SND68" s="222"/>
      <c r="SNE68" s="222"/>
      <c r="SNF68" s="222"/>
      <c r="SNG68" s="222"/>
      <c r="SNH68" s="222"/>
      <c r="SNI68" s="222"/>
      <c r="SNJ68" s="222"/>
      <c r="SNK68" s="222"/>
      <c r="SNL68" s="222"/>
      <c r="SNM68" s="222"/>
      <c r="SNN68" s="222"/>
      <c r="SNO68" s="222"/>
      <c r="SNP68" s="222"/>
      <c r="SNQ68" s="222"/>
      <c r="SNR68" s="222"/>
      <c r="SNS68" s="222"/>
      <c r="SNT68" s="222"/>
      <c r="SNU68" s="222"/>
      <c r="SNV68" s="222"/>
      <c r="SNW68" s="222"/>
      <c r="SNX68" s="222"/>
      <c r="SNY68" s="222"/>
      <c r="SNZ68" s="222"/>
      <c r="SOA68" s="222"/>
      <c r="SOB68" s="222"/>
      <c r="SOC68" s="222"/>
      <c r="SOD68" s="222"/>
      <c r="SOE68" s="222"/>
      <c r="SOF68" s="222"/>
      <c r="SOG68" s="222"/>
      <c r="SOH68" s="222"/>
      <c r="SOI68" s="222"/>
      <c r="SOJ68" s="222"/>
      <c r="SOK68" s="222"/>
      <c r="SOL68" s="222"/>
      <c r="SOM68" s="222"/>
      <c r="SON68" s="222"/>
      <c r="SOO68" s="222"/>
      <c r="SOP68" s="222"/>
      <c r="SOQ68" s="222"/>
      <c r="SOR68" s="222"/>
      <c r="SOS68" s="222"/>
      <c r="SOT68" s="222"/>
      <c r="SOU68" s="222"/>
      <c r="SOV68" s="222"/>
      <c r="SOW68" s="222"/>
      <c r="SOX68" s="222"/>
      <c r="SOY68" s="222"/>
      <c r="SOZ68" s="222"/>
      <c r="SPA68" s="222"/>
      <c r="SPB68" s="222"/>
      <c r="SPC68" s="222"/>
      <c r="SPD68" s="222"/>
      <c r="SPE68" s="222"/>
      <c r="SPF68" s="222"/>
      <c r="SPG68" s="222"/>
      <c r="SPH68" s="222"/>
      <c r="SPI68" s="222"/>
      <c r="SPJ68" s="222"/>
      <c r="SPK68" s="222"/>
      <c r="SPL68" s="222"/>
      <c r="SPM68" s="222"/>
      <c r="SPN68" s="222"/>
      <c r="SPO68" s="222"/>
      <c r="SPP68" s="222"/>
      <c r="SPQ68" s="222"/>
      <c r="SPR68" s="222"/>
      <c r="SPS68" s="222"/>
      <c r="SPT68" s="222"/>
      <c r="SPU68" s="222"/>
      <c r="SPV68" s="222"/>
      <c r="SPW68" s="222"/>
      <c r="SPX68" s="222"/>
      <c r="SPY68" s="222"/>
      <c r="SPZ68" s="222"/>
      <c r="SQA68" s="222"/>
      <c r="SQB68" s="222"/>
      <c r="SQC68" s="222"/>
      <c r="SQD68" s="222"/>
      <c r="SQE68" s="222"/>
      <c r="SQF68" s="222"/>
      <c r="SQG68" s="222"/>
      <c r="SQH68" s="222"/>
      <c r="SQI68" s="222"/>
      <c r="SQJ68" s="222"/>
      <c r="SQK68" s="222"/>
      <c r="SQL68" s="222"/>
      <c r="SQM68" s="222"/>
      <c r="SQN68" s="222"/>
      <c r="SQO68" s="222"/>
      <c r="SQP68" s="222"/>
      <c r="SQQ68" s="222"/>
      <c r="SQR68" s="222"/>
      <c r="SQS68" s="222"/>
      <c r="SQT68" s="222"/>
      <c r="SQU68" s="222"/>
      <c r="SQV68" s="222"/>
      <c r="SQW68" s="222"/>
      <c r="SQX68" s="222"/>
      <c r="SQY68" s="222"/>
      <c r="SQZ68" s="222"/>
      <c r="SRA68" s="222"/>
      <c r="SRB68" s="222"/>
      <c r="SRC68" s="222"/>
      <c r="SRD68" s="222"/>
      <c r="SRE68" s="222"/>
      <c r="SRF68" s="222"/>
      <c r="SRG68" s="222"/>
      <c r="SRH68" s="222"/>
      <c r="SRI68" s="222"/>
      <c r="SRJ68" s="222"/>
      <c r="SRK68" s="222"/>
      <c r="SRL68" s="222"/>
      <c r="SRM68" s="222"/>
      <c r="SRN68" s="222"/>
      <c r="SRO68" s="222"/>
      <c r="SRP68" s="222"/>
      <c r="SRQ68" s="222"/>
      <c r="SRR68" s="222"/>
      <c r="SRS68" s="222"/>
      <c r="SRT68" s="222"/>
      <c r="SRU68" s="222"/>
      <c r="SRV68" s="222"/>
      <c r="SRW68" s="222"/>
      <c r="SRX68" s="222"/>
      <c r="SRY68" s="222"/>
      <c r="SRZ68" s="222"/>
      <c r="SSA68" s="222"/>
      <c r="SSB68" s="222"/>
      <c r="SSC68" s="222"/>
      <c r="SSD68" s="222"/>
      <c r="SSE68" s="222"/>
      <c r="SSF68" s="222"/>
      <c r="SSG68" s="222"/>
      <c r="SSH68" s="222"/>
      <c r="SSI68" s="222"/>
      <c r="SSJ68" s="222"/>
      <c r="SSK68" s="222"/>
      <c r="SSL68" s="222"/>
      <c r="SSM68" s="222"/>
      <c r="SSN68" s="222"/>
      <c r="SSO68" s="222"/>
      <c r="SSP68" s="222"/>
      <c r="SSQ68" s="222"/>
      <c r="SSR68" s="222"/>
      <c r="SSS68" s="222"/>
      <c r="SST68" s="222"/>
      <c r="SSU68" s="222"/>
      <c r="SSV68" s="222"/>
      <c r="SSW68" s="222"/>
      <c r="SSX68" s="222"/>
      <c r="SSY68" s="222"/>
      <c r="SSZ68" s="222"/>
      <c r="STA68" s="222"/>
      <c r="STB68" s="222"/>
      <c r="STC68" s="222"/>
      <c r="STD68" s="222"/>
      <c r="STE68" s="222"/>
      <c r="STF68" s="222"/>
      <c r="STG68" s="222"/>
      <c r="STH68" s="222"/>
      <c r="STI68" s="222"/>
      <c r="STJ68" s="222"/>
      <c r="STK68" s="222"/>
      <c r="STL68" s="222"/>
      <c r="STM68" s="222"/>
      <c r="STN68" s="222"/>
      <c r="STO68" s="222"/>
      <c r="STP68" s="222"/>
      <c r="STQ68" s="222"/>
      <c r="STR68" s="222"/>
      <c r="STS68" s="222"/>
      <c r="STT68" s="222"/>
      <c r="STU68" s="222"/>
      <c r="STV68" s="222"/>
      <c r="STW68" s="222"/>
      <c r="STX68" s="222"/>
      <c r="STY68" s="222"/>
      <c r="STZ68" s="222"/>
      <c r="SUA68" s="222"/>
      <c r="SUB68" s="222"/>
      <c r="SUC68" s="222"/>
      <c r="SUD68" s="222"/>
      <c r="SUE68" s="222"/>
      <c r="SUF68" s="222"/>
      <c r="SUG68" s="222"/>
      <c r="SUH68" s="222"/>
      <c r="SUI68" s="222"/>
      <c r="SUJ68" s="222"/>
      <c r="SUK68" s="222"/>
      <c r="SUL68" s="222"/>
      <c r="SUM68" s="222"/>
      <c r="SUN68" s="222"/>
      <c r="SUO68" s="222"/>
      <c r="SUP68" s="222"/>
      <c r="SUQ68" s="222"/>
      <c r="SUR68" s="222"/>
      <c r="SUS68" s="222"/>
      <c r="SUT68" s="222"/>
      <c r="SUU68" s="222"/>
      <c r="SUV68" s="222"/>
      <c r="SUW68" s="222"/>
      <c r="SUX68" s="222"/>
      <c r="SUY68" s="222"/>
      <c r="SUZ68" s="222"/>
      <c r="SVA68" s="222"/>
      <c r="SVB68" s="222"/>
      <c r="SVC68" s="222"/>
      <c r="SVD68" s="222"/>
      <c r="SVE68" s="222"/>
      <c r="SVF68" s="222"/>
      <c r="SVG68" s="222"/>
      <c r="SVH68" s="222"/>
      <c r="SVI68" s="222"/>
      <c r="SVJ68" s="222"/>
      <c r="SVK68" s="222"/>
      <c r="SVL68" s="222"/>
      <c r="SVM68" s="222"/>
      <c r="SVN68" s="222"/>
      <c r="SVO68" s="222"/>
      <c r="SVP68" s="222"/>
      <c r="SVQ68" s="222"/>
      <c r="SVR68" s="222"/>
      <c r="SVS68" s="222"/>
      <c r="SVT68" s="222"/>
      <c r="SVU68" s="222"/>
      <c r="SVV68" s="222"/>
      <c r="SVW68" s="222"/>
      <c r="SVX68" s="222"/>
      <c r="SVY68" s="222"/>
      <c r="SVZ68" s="222"/>
      <c r="SWA68" s="222"/>
      <c r="SWB68" s="222"/>
      <c r="SWC68" s="222"/>
      <c r="SWD68" s="222"/>
      <c r="SWE68" s="222"/>
      <c r="SWF68" s="222"/>
      <c r="SWG68" s="222"/>
      <c r="SWH68" s="222"/>
      <c r="SWI68" s="222"/>
      <c r="SWJ68" s="222"/>
      <c r="SWK68" s="222"/>
      <c r="SWL68" s="222"/>
      <c r="SWM68" s="222"/>
      <c r="SWN68" s="222"/>
      <c r="SWO68" s="222"/>
      <c r="SWP68" s="222"/>
      <c r="SWQ68" s="222"/>
      <c r="SWR68" s="222"/>
      <c r="SWS68" s="222"/>
      <c r="SWT68" s="222"/>
      <c r="SWU68" s="222"/>
      <c r="SWV68" s="222"/>
      <c r="SWW68" s="222"/>
      <c r="SWX68" s="222"/>
      <c r="SWY68" s="222"/>
      <c r="SWZ68" s="222"/>
      <c r="SXA68" s="222"/>
      <c r="SXB68" s="222"/>
      <c r="SXC68" s="222"/>
      <c r="SXD68" s="222"/>
      <c r="SXE68" s="222"/>
      <c r="SXF68" s="222"/>
      <c r="SXG68" s="222"/>
      <c r="SXH68" s="222"/>
      <c r="SXI68" s="222"/>
      <c r="SXJ68" s="222"/>
      <c r="SXK68" s="222"/>
      <c r="SXL68" s="222"/>
      <c r="SXM68" s="222"/>
      <c r="SXN68" s="222"/>
      <c r="SXO68" s="222"/>
      <c r="SXP68" s="222"/>
      <c r="SXQ68" s="222"/>
      <c r="SXR68" s="222"/>
      <c r="SXS68" s="222"/>
      <c r="SXT68" s="222"/>
      <c r="SXU68" s="222"/>
      <c r="SXV68" s="222"/>
      <c r="SXW68" s="222"/>
      <c r="SXX68" s="222"/>
      <c r="SXY68" s="222"/>
      <c r="SXZ68" s="222"/>
      <c r="SYA68" s="222"/>
      <c r="SYB68" s="222"/>
      <c r="SYC68" s="222"/>
      <c r="SYD68" s="222"/>
      <c r="SYE68" s="222"/>
      <c r="SYF68" s="222"/>
      <c r="SYG68" s="222"/>
      <c r="SYH68" s="222"/>
      <c r="SYI68" s="222"/>
      <c r="SYJ68" s="222"/>
      <c r="SYK68" s="222"/>
      <c r="SYL68" s="222"/>
      <c r="SYM68" s="222"/>
      <c r="SYN68" s="222"/>
      <c r="SYO68" s="222"/>
      <c r="SYP68" s="222"/>
      <c r="SYQ68" s="222"/>
      <c r="SYR68" s="222"/>
      <c r="SYS68" s="222"/>
      <c r="SYT68" s="222"/>
      <c r="SYU68" s="222"/>
      <c r="SYV68" s="222"/>
      <c r="SYW68" s="222"/>
      <c r="SYX68" s="222"/>
      <c r="SYY68" s="222"/>
      <c r="SYZ68" s="222"/>
      <c r="SZA68" s="222"/>
      <c r="SZB68" s="222"/>
      <c r="SZC68" s="222"/>
      <c r="SZD68" s="222"/>
      <c r="SZE68" s="222"/>
      <c r="SZF68" s="222"/>
      <c r="SZG68" s="222"/>
      <c r="SZH68" s="222"/>
      <c r="SZI68" s="222"/>
      <c r="SZJ68" s="222"/>
      <c r="SZK68" s="222"/>
      <c r="SZL68" s="222"/>
      <c r="SZM68" s="222"/>
      <c r="SZN68" s="222"/>
      <c r="SZO68" s="222"/>
      <c r="SZP68" s="222"/>
      <c r="SZQ68" s="222"/>
      <c r="SZR68" s="222"/>
      <c r="SZS68" s="222"/>
      <c r="SZT68" s="222"/>
      <c r="SZU68" s="222"/>
      <c r="SZV68" s="222"/>
      <c r="SZW68" s="222"/>
      <c r="SZX68" s="222"/>
      <c r="SZY68" s="222"/>
      <c r="SZZ68" s="222"/>
      <c r="TAA68" s="222"/>
      <c r="TAB68" s="222"/>
      <c r="TAC68" s="222"/>
      <c r="TAD68" s="222"/>
      <c r="TAE68" s="222"/>
      <c r="TAF68" s="222"/>
      <c r="TAG68" s="222"/>
      <c r="TAH68" s="222"/>
      <c r="TAI68" s="222"/>
      <c r="TAJ68" s="222"/>
      <c r="TAK68" s="222"/>
      <c r="TAL68" s="222"/>
      <c r="TAM68" s="222"/>
      <c r="TAN68" s="222"/>
      <c r="TAO68" s="222"/>
      <c r="TAP68" s="222"/>
      <c r="TAQ68" s="222"/>
      <c r="TAR68" s="222"/>
      <c r="TAS68" s="222"/>
      <c r="TAT68" s="222"/>
      <c r="TAU68" s="222"/>
      <c r="TAV68" s="222"/>
      <c r="TAW68" s="222"/>
      <c r="TAX68" s="222"/>
      <c r="TAY68" s="222"/>
      <c r="TAZ68" s="222"/>
      <c r="TBA68" s="222"/>
      <c r="TBB68" s="222"/>
      <c r="TBC68" s="222"/>
      <c r="TBD68" s="222"/>
      <c r="TBE68" s="222"/>
      <c r="TBF68" s="222"/>
      <c r="TBG68" s="222"/>
      <c r="TBH68" s="222"/>
      <c r="TBI68" s="222"/>
      <c r="TBJ68" s="222"/>
      <c r="TBK68" s="222"/>
      <c r="TBL68" s="222"/>
      <c r="TBM68" s="222"/>
      <c r="TBN68" s="222"/>
      <c r="TBO68" s="222"/>
      <c r="TBP68" s="222"/>
      <c r="TBQ68" s="222"/>
      <c r="TBR68" s="222"/>
      <c r="TBS68" s="222"/>
      <c r="TBT68" s="222"/>
      <c r="TBU68" s="222"/>
      <c r="TBV68" s="222"/>
      <c r="TBW68" s="222"/>
      <c r="TBX68" s="222"/>
      <c r="TBY68" s="222"/>
      <c r="TBZ68" s="222"/>
      <c r="TCA68" s="222"/>
      <c r="TCB68" s="222"/>
      <c r="TCC68" s="222"/>
      <c r="TCD68" s="222"/>
      <c r="TCE68" s="222"/>
      <c r="TCF68" s="222"/>
      <c r="TCG68" s="222"/>
      <c r="TCH68" s="222"/>
      <c r="TCI68" s="222"/>
      <c r="TCJ68" s="222"/>
      <c r="TCK68" s="222"/>
      <c r="TCL68" s="222"/>
      <c r="TCM68" s="222"/>
      <c r="TCN68" s="222"/>
      <c r="TCO68" s="222"/>
      <c r="TCP68" s="222"/>
      <c r="TCQ68" s="222"/>
      <c r="TCR68" s="222"/>
      <c r="TCS68" s="222"/>
      <c r="TCT68" s="222"/>
      <c r="TCU68" s="222"/>
      <c r="TCV68" s="222"/>
      <c r="TCW68" s="222"/>
      <c r="TCX68" s="222"/>
      <c r="TCY68" s="222"/>
      <c r="TCZ68" s="222"/>
      <c r="TDA68" s="222"/>
      <c r="TDB68" s="222"/>
      <c r="TDC68" s="222"/>
      <c r="TDD68" s="222"/>
      <c r="TDE68" s="222"/>
      <c r="TDF68" s="222"/>
      <c r="TDG68" s="222"/>
      <c r="TDH68" s="222"/>
      <c r="TDI68" s="222"/>
      <c r="TDJ68" s="222"/>
      <c r="TDK68" s="222"/>
      <c r="TDL68" s="222"/>
      <c r="TDM68" s="222"/>
      <c r="TDN68" s="222"/>
      <c r="TDO68" s="222"/>
      <c r="TDP68" s="222"/>
      <c r="TDQ68" s="222"/>
      <c r="TDR68" s="222"/>
      <c r="TDS68" s="222"/>
      <c r="TDT68" s="222"/>
      <c r="TDU68" s="222"/>
      <c r="TDV68" s="222"/>
      <c r="TDW68" s="222"/>
      <c r="TDX68" s="222"/>
      <c r="TDY68" s="222"/>
      <c r="TDZ68" s="222"/>
      <c r="TEA68" s="222"/>
      <c r="TEB68" s="222"/>
      <c r="TEC68" s="222"/>
      <c r="TED68" s="222"/>
      <c r="TEE68" s="222"/>
      <c r="TEF68" s="222"/>
      <c r="TEG68" s="222"/>
      <c r="TEH68" s="222"/>
      <c r="TEI68" s="222"/>
      <c r="TEJ68" s="222"/>
      <c r="TEK68" s="222"/>
      <c r="TEL68" s="222"/>
      <c r="TEM68" s="222"/>
      <c r="TEN68" s="222"/>
      <c r="TEO68" s="222"/>
      <c r="TEP68" s="222"/>
      <c r="TEQ68" s="222"/>
      <c r="TER68" s="222"/>
      <c r="TES68" s="222"/>
      <c r="TET68" s="222"/>
      <c r="TEU68" s="222"/>
      <c r="TEV68" s="222"/>
      <c r="TEW68" s="222"/>
      <c r="TEX68" s="222"/>
      <c r="TEY68" s="222"/>
      <c r="TEZ68" s="222"/>
      <c r="TFA68" s="222"/>
      <c r="TFB68" s="222"/>
      <c r="TFC68" s="222"/>
      <c r="TFD68" s="222"/>
      <c r="TFE68" s="222"/>
      <c r="TFF68" s="222"/>
      <c r="TFG68" s="222"/>
      <c r="TFH68" s="222"/>
      <c r="TFI68" s="222"/>
      <c r="TFJ68" s="222"/>
      <c r="TFK68" s="222"/>
      <c r="TFL68" s="222"/>
      <c r="TFM68" s="222"/>
      <c r="TFN68" s="222"/>
      <c r="TFO68" s="222"/>
      <c r="TFP68" s="222"/>
      <c r="TFQ68" s="222"/>
      <c r="TFR68" s="222"/>
      <c r="TFS68" s="222"/>
      <c r="TFT68" s="222"/>
      <c r="TFU68" s="222"/>
      <c r="TFV68" s="222"/>
      <c r="TFW68" s="222"/>
      <c r="TFX68" s="222"/>
      <c r="TFY68" s="222"/>
      <c r="TFZ68" s="222"/>
      <c r="TGA68" s="222"/>
      <c r="TGB68" s="222"/>
      <c r="TGC68" s="222"/>
      <c r="TGD68" s="222"/>
      <c r="TGE68" s="222"/>
      <c r="TGF68" s="222"/>
      <c r="TGG68" s="222"/>
      <c r="TGH68" s="222"/>
      <c r="TGI68" s="222"/>
      <c r="TGJ68" s="222"/>
      <c r="TGK68" s="222"/>
      <c r="TGL68" s="222"/>
      <c r="TGM68" s="222"/>
      <c r="TGN68" s="222"/>
      <c r="TGO68" s="222"/>
      <c r="TGP68" s="222"/>
      <c r="TGQ68" s="222"/>
      <c r="TGR68" s="222"/>
      <c r="TGS68" s="222"/>
      <c r="TGT68" s="222"/>
      <c r="TGU68" s="222"/>
      <c r="TGV68" s="222"/>
      <c r="TGW68" s="222"/>
      <c r="TGX68" s="222"/>
      <c r="TGY68" s="222"/>
      <c r="TGZ68" s="222"/>
      <c r="THA68" s="222"/>
      <c r="THB68" s="222"/>
      <c r="THC68" s="222"/>
      <c r="THD68" s="222"/>
      <c r="THE68" s="222"/>
      <c r="THF68" s="222"/>
      <c r="THG68" s="222"/>
      <c r="THH68" s="222"/>
      <c r="THI68" s="222"/>
      <c r="THJ68" s="222"/>
      <c r="THK68" s="222"/>
      <c r="THL68" s="222"/>
      <c r="THM68" s="222"/>
      <c r="THN68" s="222"/>
      <c r="THO68" s="222"/>
      <c r="THP68" s="222"/>
      <c r="THQ68" s="222"/>
      <c r="THR68" s="222"/>
      <c r="THS68" s="222"/>
      <c r="THT68" s="222"/>
      <c r="THU68" s="222"/>
      <c r="THV68" s="222"/>
      <c r="THW68" s="222"/>
      <c r="THX68" s="222"/>
      <c r="THY68" s="222"/>
      <c r="THZ68" s="222"/>
      <c r="TIA68" s="222"/>
      <c r="TIB68" s="222"/>
      <c r="TIC68" s="222"/>
      <c r="TID68" s="222"/>
      <c r="TIE68" s="222"/>
      <c r="TIF68" s="222"/>
      <c r="TIG68" s="222"/>
      <c r="TIH68" s="222"/>
      <c r="TII68" s="222"/>
      <c r="TIJ68" s="222"/>
      <c r="TIK68" s="222"/>
      <c r="TIL68" s="222"/>
      <c r="TIM68" s="222"/>
      <c r="TIN68" s="222"/>
      <c r="TIO68" s="222"/>
      <c r="TIP68" s="222"/>
      <c r="TIQ68" s="222"/>
      <c r="TIR68" s="222"/>
      <c r="TIS68" s="222"/>
      <c r="TIT68" s="222"/>
      <c r="TIU68" s="222"/>
      <c r="TIV68" s="222"/>
      <c r="TIW68" s="222"/>
      <c r="TIX68" s="222"/>
      <c r="TIY68" s="222"/>
      <c r="TIZ68" s="222"/>
      <c r="TJA68" s="222"/>
      <c r="TJB68" s="222"/>
      <c r="TJC68" s="222"/>
      <c r="TJD68" s="222"/>
      <c r="TJE68" s="222"/>
      <c r="TJF68" s="222"/>
      <c r="TJG68" s="222"/>
      <c r="TJH68" s="222"/>
      <c r="TJI68" s="222"/>
      <c r="TJJ68" s="222"/>
      <c r="TJK68" s="222"/>
      <c r="TJL68" s="222"/>
      <c r="TJM68" s="222"/>
      <c r="TJN68" s="222"/>
      <c r="TJO68" s="222"/>
      <c r="TJP68" s="222"/>
      <c r="TJQ68" s="222"/>
      <c r="TJR68" s="222"/>
      <c r="TJS68" s="222"/>
      <c r="TJT68" s="222"/>
      <c r="TJU68" s="222"/>
      <c r="TJV68" s="222"/>
      <c r="TJW68" s="222"/>
      <c r="TJX68" s="222"/>
      <c r="TJY68" s="222"/>
      <c r="TJZ68" s="222"/>
      <c r="TKA68" s="222"/>
      <c r="TKB68" s="222"/>
      <c r="TKC68" s="222"/>
      <c r="TKD68" s="222"/>
      <c r="TKE68" s="222"/>
      <c r="TKF68" s="222"/>
      <c r="TKG68" s="222"/>
      <c r="TKH68" s="222"/>
      <c r="TKI68" s="222"/>
      <c r="TKJ68" s="222"/>
      <c r="TKK68" s="222"/>
      <c r="TKL68" s="222"/>
      <c r="TKM68" s="222"/>
      <c r="TKN68" s="222"/>
      <c r="TKO68" s="222"/>
      <c r="TKP68" s="222"/>
      <c r="TKQ68" s="222"/>
      <c r="TKR68" s="222"/>
      <c r="TKS68" s="222"/>
      <c r="TKT68" s="222"/>
      <c r="TKU68" s="222"/>
      <c r="TKV68" s="222"/>
      <c r="TKW68" s="222"/>
      <c r="TKX68" s="222"/>
      <c r="TKY68" s="222"/>
      <c r="TKZ68" s="222"/>
      <c r="TLA68" s="222"/>
      <c r="TLB68" s="222"/>
      <c r="TLC68" s="222"/>
      <c r="TLD68" s="222"/>
      <c r="TLE68" s="222"/>
      <c r="TLF68" s="222"/>
      <c r="TLG68" s="222"/>
      <c r="TLH68" s="222"/>
      <c r="TLI68" s="222"/>
      <c r="TLJ68" s="222"/>
      <c r="TLK68" s="222"/>
      <c r="TLL68" s="222"/>
      <c r="TLM68" s="222"/>
      <c r="TLN68" s="222"/>
      <c r="TLO68" s="222"/>
      <c r="TLP68" s="222"/>
      <c r="TLQ68" s="222"/>
      <c r="TLR68" s="222"/>
      <c r="TLS68" s="222"/>
      <c r="TLT68" s="222"/>
      <c r="TLU68" s="222"/>
      <c r="TLV68" s="222"/>
      <c r="TLW68" s="222"/>
      <c r="TLX68" s="222"/>
      <c r="TLY68" s="222"/>
      <c r="TLZ68" s="222"/>
      <c r="TMA68" s="222"/>
      <c r="TMB68" s="222"/>
      <c r="TMC68" s="222"/>
      <c r="TMD68" s="222"/>
      <c r="TME68" s="222"/>
      <c r="TMF68" s="222"/>
      <c r="TMG68" s="222"/>
      <c r="TMH68" s="222"/>
      <c r="TMI68" s="222"/>
      <c r="TMJ68" s="222"/>
      <c r="TMK68" s="222"/>
      <c r="TML68" s="222"/>
      <c r="TMM68" s="222"/>
      <c r="TMN68" s="222"/>
      <c r="TMO68" s="222"/>
      <c r="TMP68" s="222"/>
      <c r="TMQ68" s="222"/>
      <c r="TMR68" s="222"/>
      <c r="TMS68" s="222"/>
      <c r="TMT68" s="222"/>
      <c r="TMU68" s="222"/>
      <c r="TMV68" s="222"/>
      <c r="TMW68" s="222"/>
      <c r="TMX68" s="222"/>
      <c r="TMY68" s="222"/>
      <c r="TMZ68" s="222"/>
      <c r="TNA68" s="222"/>
      <c r="TNB68" s="222"/>
      <c r="TNC68" s="222"/>
      <c r="TND68" s="222"/>
      <c r="TNE68" s="222"/>
      <c r="TNF68" s="222"/>
      <c r="TNG68" s="222"/>
      <c r="TNH68" s="222"/>
      <c r="TNI68" s="222"/>
      <c r="TNJ68" s="222"/>
      <c r="TNK68" s="222"/>
      <c r="TNL68" s="222"/>
      <c r="TNM68" s="222"/>
      <c r="TNN68" s="222"/>
      <c r="TNO68" s="222"/>
      <c r="TNP68" s="222"/>
      <c r="TNQ68" s="222"/>
      <c r="TNR68" s="222"/>
      <c r="TNS68" s="222"/>
      <c r="TNT68" s="222"/>
      <c r="TNU68" s="222"/>
      <c r="TNV68" s="222"/>
      <c r="TNW68" s="222"/>
      <c r="TNX68" s="222"/>
      <c r="TNY68" s="222"/>
      <c r="TNZ68" s="222"/>
      <c r="TOA68" s="222"/>
      <c r="TOB68" s="222"/>
      <c r="TOC68" s="222"/>
      <c r="TOD68" s="222"/>
      <c r="TOE68" s="222"/>
      <c r="TOF68" s="222"/>
      <c r="TOG68" s="222"/>
      <c r="TOH68" s="222"/>
      <c r="TOI68" s="222"/>
      <c r="TOJ68" s="222"/>
      <c r="TOK68" s="222"/>
      <c r="TOL68" s="222"/>
      <c r="TOM68" s="222"/>
      <c r="TON68" s="222"/>
      <c r="TOO68" s="222"/>
      <c r="TOP68" s="222"/>
      <c r="TOQ68" s="222"/>
      <c r="TOR68" s="222"/>
      <c r="TOS68" s="222"/>
      <c r="TOT68" s="222"/>
      <c r="TOU68" s="222"/>
      <c r="TOV68" s="222"/>
      <c r="TOW68" s="222"/>
      <c r="TOX68" s="222"/>
      <c r="TOY68" s="222"/>
      <c r="TOZ68" s="222"/>
      <c r="TPA68" s="222"/>
      <c r="TPB68" s="222"/>
      <c r="TPC68" s="222"/>
      <c r="TPD68" s="222"/>
      <c r="TPE68" s="222"/>
      <c r="TPF68" s="222"/>
      <c r="TPG68" s="222"/>
      <c r="TPH68" s="222"/>
      <c r="TPI68" s="222"/>
      <c r="TPJ68" s="222"/>
      <c r="TPK68" s="222"/>
      <c r="TPL68" s="222"/>
      <c r="TPM68" s="222"/>
      <c r="TPN68" s="222"/>
      <c r="TPO68" s="222"/>
      <c r="TPP68" s="222"/>
      <c r="TPQ68" s="222"/>
      <c r="TPR68" s="222"/>
      <c r="TPS68" s="222"/>
      <c r="TPT68" s="222"/>
      <c r="TPU68" s="222"/>
      <c r="TPV68" s="222"/>
      <c r="TPW68" s="222"/>
      <c r="TPX68" s="222"/>
      <c r="TPY68" s="222"/>
      <c r="TPZ68" s="222"/>
      <c r="TQA68" s="222"/>
      <c r="TQB68" s="222"/>
      <c r="TQC68" s="222"/>
      <c r="TQD68" s="222"/>
      <c r="TQE68" s="222"/>
      <c r="TQF68" s="222"/>
      <c r="TQG68" s="222"/>
      <c r="TQH68" s="222"/>
      <c r="TQI68" s="222"/>
      <c r="TQJ68" s="222"/>
      <c r="TQK68" s="222"/>
      <c r="TQL68" s="222"/>
      <c r="TQM68" s="222"/>
      <c r="TQN68" s="222"/>
      <c r="TQO68" s="222"/>
      <c r="TQP68" s="222"/>
      <c r="TQQ68" s="222"/>
      <c r="TQR68" s="222"/>
      <c r="TQS68" s="222"/>
      <c r="TQT68" s="222"/>
      <c r="TQU68" s="222"/>
      <c r="TQV68" s="222"/>
      <c r="TQW68" s="222"/>
      <c r="TQX68" s="222"/>
      <c r="TQY68" s="222"/>
      <c r="TQZ68" s="222"/>
      <c r="TRA68" s="222"/>
      <c r="TRB68" s="222"/>
      <c r="TRC68" s="222"/>
      <c r="TRD68" s="222"/>
      <c r="TRE68" s="222"/>
      <c r="TRF68" s="222"/>
      <c r="TRG68" s="222"/>
      <c r="TRH68" s="222"/>
      <c r="TRI68" s="222"/>
      <c r="TRJ68" s="222"/>
      <c r="TRK68" s="222"/>
      <c r="TRL68" s="222"/>
      <c r="TRM68" s="222"/>
      <c r="TRN68" s="222"/>
      <c r="TRO68" s="222"/>
      <c r="TRP68" s="222"/>
      <c r="TRQ68" s="222"/>
      <c r="TRR68" s="222"/>
      <c r="TRS68" s="222"/>
      <c r="TRT68" s="222"/>
      <c r="TRU68" s="222"/>
      <c r="TRV68" s="222"/>
      <c r="TRW68" s="222"/>
      <c r="TRX68" s="222"/>
      <c r="TRY68" s="222"/>
      <c r="TRZ68" s="222"/>
      <c r="TSA68" s="222"/>
      <c r="TSB68" s="222"/>
      <c r="TSC68" s="222"/>
      <c r="TSD68" s="222"/>
      <c r="TSE68" s="222"/>
      <c r="TSF68" s="222"/>
      <c r="TSG68" s="222"/>
      <c r="TSH68" s="222"/>
      <c r="TSI68" s="222"/>
      <c r="TSJ68" s="222"/>
      <c r="TSK68" s="222"/>
      <c r="TSL68" s="222"/>
      <c r="TSM68" s="222"/>
      <c r="TSN68" s="222"/>
      <c r="TSO68" s="222"/>
      <c r="TSP68" s="222"/>
      <c r="TSQ68" s="222"/>
      <c r="TSR68" s="222"/>
      <c r="TSS68" s="222"/>
      <c r="TST68" s="222"/>
      <c r="TSU68" s="222"/>
      <c r="TSV68" s="222"/>
      <c r="TSW68" s="222"/>
      <c r="TSX68" s="222"/>
      <c r="TSY68" s="222"/>
      <c r="TSZ68" s="222"/>
      <c r="TTA68" s="222"/>
      <c r="TTB68" s="222"/>
      <c r="TTC68" s="222"/>
      <c r="TTD68" s="222"/>
      <c r="TTE68" s="222"/>
      <c r="TTF68" s="222"/>
      <c r="TTG68" s="222"/>
      <c r="TTH68" s="222"/>
      <c r="TTI68" s="222"/>
      <c r="TTJ68" s="222"/>
      <c r="TTK68" s="222"/>
      <c r="TTL68" s="222"/>
      <c r="TTM68" s="222"/>
      <c r="TTN68" s="222"/>
      <c r="TTO68" s="222"/>
      <c r="TTP68" s="222"/>
      <c r="TTQ68" s="222"/>
      <c r="TTR68" s="222"/>
      <c r="TTS68" s="222"/>
      <c r="TTT68" s="222"/>
      <c r="TTU68" s="222"/>
      <c r="TTV68" s="222"/>
      <c r="TTW68" s="222"/>
      <c r="TTX68" s="222"/>
      <c r="TTY68" s="222"/>
      <c r="TTZ68" s="222"/>
      <c r="TUA68" s="222"/>
      <c r="TUB68" s="222"/>
      <c r="TUC68" s="222"/>
      <c r="TUD68" s="222"/>
      <c r="TUE68" s="222"/>
      <c r="TUF68" s="222"/>
      <c r="TUG68" s="222"/>
      <c r="TUH68" s="222"/>
      <c r="TUI68" s="222"/>
      <c r="TUJ68" s="222"/>
      <c r="TUK68" s="222"/>
      <c r="TUL68" s="222"/>
      <c r="TUM68" s="222"/>
      <c r="TUN68" s="222"/>
      <c r="TUO68" s="222"/>
      <c r="TUP68" s="222"/>
      <c r="TUQ68" s="222"/>
      <c r="TUR68" s="222"/>
      <c r="TUS68" s="222"/>
      <c r="TUT68" s="222"/>
      <c r="TUU68" s="222"/>
      <c r="TUV68" s="222"/>
      <c r="TUW68" s="222"/>
      <c r="TUX68" s="222"/>
      <c r="TUY68" s="222"/>
      <c r="TUZ68" s="222"/>
      <c r="TVA68" s="222"/>
      <c r="TVB68" s="222"/>
      <c r="TVC68" s="222"/>
      <c r="TVD68" s="222"/>
      <c r="TVE68" s="222"/>
      <c r="TVF68" s="222"/>
      <c r="TVG68" s="222"/>
      <c r="TVH68" s="222"/>
      <c r="TVI68" s="222"/>
      <c r="TVJ68" s="222"/>
      <c r="TVK68" s="222"/>
      <c r="TVL68" s="222"/>
      <c r="TVM68" s="222"/>
      <c r="TVN68" s="222"/>
      <c r="TVO68" s="222"/>
      <c r="TVP68" s="222"/>
      <c r="TVQ68" s="222"/>
      <c r="TVR68" s="222"/>
      <c r="TVS68" s="222"/>
      <c r="TVT68" s="222"/>
      <c r="TVU68" s="222"/>
      <c r="TVV68" s="222"/>
      <c r="TVW68" s="222"/>
      <c r="TVX68" s="222"/>
      <c r="TVY68" s="222"/>
      <c r="TVZ68" s="222"/>
      <c r="TWA68" s="222"/>
      <c r="TWB68" s="222"/>
      <c r="TWC68" s="222"/>
      <c r="TWD68" s="222"/>
      <c r="TWE68" s="222"/>
      <c r="TWF68" s="222"/>
      <c r="TWG68" s="222"/>
      <c r="TWH68" s="222"/>
      <c r="TWI68" s="222"/>
      <c r="TWJ68" s="222"/>
      <c r="TWK68" s="222"/>
      <c r="TWL68" s="222"/>
      <c r="TWM68" s="222"/>
      <c r="TWN68" s="222"/>
      <c r="TWO68" s="222"/>
      <c r="TWP68" s="222"/>
      <c r="TWQ68" s="222"/>
      <c r="TWR68" s="222"/>
      <c r="TWS68" s="222"/>
      <c r="TWT68" s="222"/>
      <c r="TWU68" s="222"/>
      <c r="TWV68" s="222"/>
      <c r="TWW68" s="222"/>
      <c r="TWX68" s="222"/>
      <c r="TWY68" s="222"/>
      <c r="TWZ68" s="222"/>
      <c r="TXA68" s="222"/>
      <c r="TXB68" s="222"/>
      <c r="TXC68" s="222"/>
      <c r="TXD68" s="222"/>
      <c r="TXE68" s="222"/>
      <c r="TXF68" s="222"/>
      <c r="TXG68" s="222"/>
      <c r="TXH68" s="222"/>
      <c r="TXI68" s="222"/>
      <c r="TXJ68" s="222"/>
      <c r="TXK68" s="222"/>
      <c r="TXL68" s="222"/>
      <c r="TXM68" s="222"/>
      <c r="TXN68" s="222"/>
      <c r="TXO68" s="222"/>
      <c r="TXP68" s="222"/>
      <c r="TXQ68" s="222"/>
      <c r="TXR68" s="222"/>
      <c r="TXS68" s="222"/>
      <c r="TXT68" s="222"/>
      <c r="TXU68" s="222"/>
      <c r="TXV68" s="222"/>
      <c r="TXW68" s="222"/>
      <c r="TXX68" s="222"/>
      <c r="TXY68" s="222"/>
      <c r="TXZ68" s="222"/>
      <c r="TYA68" s="222"/>
      <c r="TYB68" s="222"/>
      <c r="TYC68" s="222"/>
      <c r="TYD68" s="222"/>
      <c r="TYE68" s="222"/>
      <c r="TYF68" s="222"/>
      <c r="TYG68" s="222"/>
      <c r="TYH68" s="222"/>
      <c r="TYI68" s="222"/>
      <c r="TYJ68" s="222"/>
      <c r="TYK68" s="222"/>
      <c r="TYL68" s="222"/>
      <c r="TYM68" s="222"/>
      <c r="TYN68" s="222"/>
      <c r="TYO68" s="222"/>
      <c r="TYP68" s="222"/>
      <c r="TYQ68" s="222"/>
      <c r="TYR68" s="222"/>
      <c r="TYS68" s="222"/>
      <c r="TYT68" s="222"/>
      <c r="TYU68" s="222"/>
      <c r="TYV68" s="222"/>
      <c r="TYW68" s="222"/>
      <c r="TYX68" s="222"/>
      <c r="TYY68" s="222"/>
      <c r="TYZ68" s="222"/>
      <c r="TZA68" s="222"/>
      <c r="TZB68" s="222"/>
      <c r="TZC68" s="222"/>
      <c r="TZD68" s="222"/>
      <c r="TZE68" s="222"/>
      <c r="TZF68" s="222"/>
      <c r="TZG68" s="222"/>
      <c r="TZH68" s="222"/>
      <c r="TZI68" s="222"/>
      <c r="TZJ68" s="222"/>
      <c r="TZK68" s="222"/>
      <c r="TZL68" s="222"/>
      <c r="TZM68" s="222"/>
      <c r="TZN68" s="222"/>
      <c r="TZO68" s="222"/>
      <c r="TZP68" s="222"/>
      <c r="TZQ68" s="222"/>
      <c r="TZR68" s="222"/>
      <c r="TZS68" s="222"/>
      <c r="TZT68" s="222"/>
      <c r="TZU68" s="222"/>
      <c r="TZV68" s="222"/>
      <c r="TZW68" s="222"/>
      <c r="TZX68" s="222"/>
      <c r="TZY68" s="222"/>
      <c r="TZZ68" s="222"/>
      <c r="UAA68" s="222"/>
      <c r="UAB68" s="222"/>
      <c r="UAC68" s="222"/>
      <c r="UAD68" s="222"/>
      <c r="UAE68" s="222"/>
      <c r="UAF68" s="222"/>
      <c r="UAG68" s="222"/>
      <c r="UAH68" s="222"/>
      <c r="UAI68" s="222"/>
      <c r="UAJ68" s="222"/>
      <c r="UAK68" s="222"/>
      <c r="UAL68" s="222"/>
      <c r="UAM68" s="222"/>
      <c r="UAN68" s="222"/>
      <c r="UAO68" s="222"/>
      <c r="UAP68" s="222"/>
      <c r="UAQ68" s="222"/>
      <c r="UAR68" s="222"/>
      <c r="UAS68" s="222"/>
      <c r="UAT68" s="222"/>
      <c r="UAU68" s="222"/>
      <c r="UAV68" s="222"/>
      <c r="UAW68" s="222"/>
      <c r="UAX68" s="222"/>
      <c r="UAY68" s="222"/>
      <c r="UAZ68" s="222"/>
      <c r="UBA68" s="222"/>
      <c r="UBB68" s="222"/>
      <c r="UBC68" s="222"/>
      <c r="UBD68" s="222"/>
      <c r="UBE68" s="222"/>
      <c r="UBF68" s="222"/>
      <c r="UBG68" s="222"/>
      <c r="UBH68" s="222"/>
      <c r="UBI68" s="222"/>
      <c r="UBJ68" s="222"/>
      <c r="UBK68" s="222"/>
      <c r="UBL68" s="222"/>
      <c r="UBM68" s="222"/>
      <c r="UBN68" s="222"/>
      <c r="UBO68" s="222"/>
      <c r="UBP68" s="222"/>
      <c r="UBQ68" s="222"/>
      <c r="UBR68" s="222"/>
      <c r="UBS68" s="222"/>
      <c r="UBT68" s="222"/>
      <c r="UBU68" s="222"/>
      <c r="UBV68" s="222"/>
      <c r="UBW68" s="222"/>
      <c r="UBX68" s="222"/>
      <c r="UBY68" s="222"/>
      <c r="UBZ68" s="222"/>
      <c r="UCA68" s="222"/>
      <c r="UCB68" s="222"/>
      <c r="UCC68" s="222"/>
      <c r="UCD68" s="222"/>
      <c r="UCE68" s="222"/>
      <c r="UCF68" s="222"/>
      <c r="UCG68" s="222"/>
      <c r="UCH68" s="222"/>
      <c r="UCI68" s="222"/>
      <c r="UCJ68" s="222"/>
      <c r="UCK68" s="222"/>
      <c r="UCL68" s="222"/>
      <c r="UCM68" s="222"/>
      <c r="UCN68" s="222"/>
      <c r="UCO68" s="222"/>
      <c r="UCP68" s="222"/>
      <c r="UCQ68" s="222"/>
      <c r="UCR68" s="222"/>
      <c r="UCS68" s="222"/>
      <c r="UCT68" s="222"/>
      <c r="UCU68" s="222"/>
      <c r="UCV68" s="222"/>
      <c r="UCW68" s="222"/>
      <c r="UCX68" s="222"/>
      <c r="UCY68" s="222"/>
      <c r="UCZ68" s="222"/>
      <c r="UDA68" s="222"/>
      <c r="UDB68" s="222"/>
      <c r="UDC68" s="222"/>
      <c r="UDD68" s="222"/>
      <c r="UDE68" s="222"/>
      <c r="UDF68" s="222"/>
      <c r="UDG68" s="222"/>
      <c r="UDH68" s="222"/>
      <c r="UDI68" s="222"/>
      <c r="UDJ68" s="222"/>
      <c r="UDK68" s="222"/>
      <c r="UDL68" s="222"/>
      <c r="UDM68" s="222"/>
      <c r="UDN68" s="222"/>
      <c r="UDO68" s="222"/>
      <c r="UDP68" s="222"/>
      <c r="UDQ68" s="222"/>
      <c r="UDR68" s="222"/>
      <c r="UDS68" s="222"/>
      <c r="UDT68" s="222"/>
      <c r="UDU68" s="222"/>
      <c r="UDV68" s="222"/>
      <c r="UDW68" s="222"/>
      <c r="UDX68" s="222"/>
      <c r="UDY68" s="222"/>
      <c r="UDZ68" s="222"/>
      <c r="UEA68" s="222"/>
      <c r="UEB68" s="222"/>
      <c r="UEC68" s="222"/>
      <c r="UED68" s="222"/>
      <c r="UEE68" s="222"/>
      <c r="UEF68" s="222"/>
      <c r="UEG68" s="222"/>
      <c r="UEH68" s="222"/>
      <c r="UEI68" s="222"/>
      <c r="UEJ68" s="222"/>
      <c r="UEK68" s="222"/>
      <c r="UEL68" s="222"/>
      <c r="UEM68" s="222"/>
      <c r="UEN68" s="222"/>
      <c r="UEO68" s="222"/>
      <c r="UEP68" s="222"/>
      <c r="UEQ68" s="222"/>
      <c r="UER68" s="222"/>
      <c r="UES68" s="222"/>
      <c r="UET68" s="222"/>
      <c r="UEU68" s="222"/>
      <c r="UEV68" s="222"/>
      <c r="UEW68" s="222"/>
      <c r="UEX68" s="222"/>
      <c r="UEY68" s="222"/>
      <c r="UEZ68" s="222"/>
      <c r="UFA68" s="222"/>
      <c r="UFB68" s="222"/>
      <c r="UFC68" s="222"/>
      <c r="UFD68" s="222"/>
      <c r="UFE68" s="222"/>
      <c r="UFF68" s="222"/>
      <c r="UFG68" s="222"/>
      <c r="UFH68" s="222"/>
      <c r="UFI68" s="222"/>
      <c r="UFJ68" s="222"/>
      <c r="UFK68" s="222"/>
      <c r="UFL68" s="222"/>
      <c r="UFM68" s="222"/>
      <c r="UFN68" s="222"/>
      <c r="UFO68" s="222"/>
      <c r="UFP68" s="222"/>
      <c r="UFQ68" s="222"/>
      <c r="UFR68" s="222"/>
      <c r="UFS68" s="222"/>
      <c r="UFT68" s="222"/>
      <c r="UFU68" s="222"/>
      <c r="UFV68" s="222"/>
      <c r="UFW68" s="222"/>
      <c r="UFX68" s="222"/>
      <c r="UFY68" s="222"/>
      <c r="UFZ68" s="222"/>
      <c r="UGA68" s="222"/>
      <c r="UGB68" s="222"/>
      <c r="UGC68" s="222"/>
      <c r="UGD68" s="222"/>
      <c r="UGE68" s="222"/>
      <c r="UGF68" s="222"/>
      <c r="UGG68" s="222"/>
      <c r="UGH68" s="222"/>
      <c r="UGI68" s="222"/>
      <c r="UGJ68" s="222"/>
      <c r="UGK68" s="222"/>
      <c r="UGL68" s="222"/>
      <c r="UGM68" s="222"/>
      <c r="UGN68" s="222"/>
      <c r="UGO68" s="222"/>
      <c r="UGP68" s="222"/>
      <c r="UGQ68" s="222"/>
      <c r="UGR68" s="222"/>
      <c r="UGS68" s="222"/>
      <c r="UGT68" s="222"/>
      <c r="UGU68" s="222"/>
      <c r="UGV68" s="222"/>
      <c r="UGW68" s="222"/>
      <c r="UGX68" s="222"/>
      <c r="UGY68" s="222"/>
      <c r="UGZ68" s="222"/>
      <c r="UHA68" s="222"/>
      <c r="UHB68" s="222"/>
      <c r="UHC68" s="222"/>
      <c r="UHD68" s="222"/>
      <c r="UHE68" s="222"/>
      <c r="UHF68" s="222"/>
      <c r="UHG68" s="222"/>
      <c r="UHH68" s="222"/>
      <c r="UHI68" s="222"/>
      <c r="UHJ68" s="222"/>
      <c r="UHK68" s="222"/>
      <c r="UHL68" s="222"/>
      <c r="UHM68" s="222"/>
      <c r="UHN68" s="222"/>
      <c r="UHO68" s="222"/>
      <c r="UHP68" s="222"/>
      <c r="UHQ68" s="222"/>
      <c r="UHR68" s="222"/>
      <c r="UHS68" s="222"/>
      <c r="UHT68" s="222"/>
      <c r="UHU68" s="222"/>
      <c r="UHV68" s="222"/>
      <c r="UHW68" s="222"/>
      <c r="UHX68" s="222"/>
      <c r="UHY68" s="222"/>
      <c r="UHZ68" s="222"/>
      <c r="UIA68" s="222"/>
      <c r="UIB68" s="222"/>
      <c r="UIC68" s="222"/>
      <c r="UID68" s="222"/>
      <c r="UIE68" s="222"/>
      <c r="UIF68" s="222"/>
      <c r="UIG68" s="222"/>
      <c r="UIH68" s="222"/>
      <c r="UII68" s="222"/>
      <c r="UIJ68" s="222"/>
      <c r="UIK68" s="222"/>
      <c r="UIL68" s="222"/>
      <c r="UIM68" s="222"/>
      <c r="UIN68" s="222"/>
      <c r="UIO68" s="222"/>
      <c r="UIP68" s="222"/>
      <c r="UIQ68" s="222"/>
      <c r="UIR68" s="222"/>
      <c r="UIS68" s="222"/>
      <c r="UIT68" s="222"/>
      <c r="UIU68" s="222"/>
      <c r="UIV68" s="222"/>
      <c r="UIW68" s="222"/>
      <c r="UIX68" s="222"/>
      <c r="UIY68" s="222"/>
      <c r="UIZ68" s="222"/>
      <c r="UJA68" s="222"/>
      <c r="UJB68" s="222"/>
      <c r="UJC68" s="222"/>
      <c r="UJD68" s="222"/>
      <c r="UJE68" s="222"/>
      <c r="UJF68" s="222"/>
      <c r="UJG68" s="222"/>
      <c r="UJH68" s="222"/>
      <c r="UJI68" s="222"/>
      <c r="UJJ68" s="222"/>
      <c r="UJK68" s="222"/>
      <c r="UJL68" s="222"/>
      <c r="UJM68" s="222"/>
      <c r="UJN68" s="222"/>
      <c r="UJO68" s="222"/>
      <c r="UJP68" s="222"/>
      <c r="UJQ68" s="222"/>
      <c r="UJR68" s="222"/>
      <c r="UJS68" s="222"/>
      <c r="UJT68" s="222"/>
      <c r="UJU68" s="222"/>
      <c r="UJV68" s="222"/>
      <c r="UJW68" s="222"/>
      <c r="UJX68" s="222"/>
      <c r="UJY68" s="222"/>
      <c r="UJZ68" s="222"/>
      <c r="UKA68" s="222"/>
      <c r="UKB68" s="222"/>
      <c r="UKC68" s="222"/>
      <c r="UKD68" s="222"/>
      <c r="UKE68" s="222"/>
      <c r="UKF68" s="222"/>
      <c r="UKG68" s="222"/>
      <c r="UKH68" s="222"/>
      <c r="UKI68" s="222"/>
      <c r="UKJ68" s="222"/>
      <c r="UKK68" s="222"/>
      <c r="UKL68" s="222"/>
      <c r="UKM68" s="222"/>
      <c r="UKN68" s="222"/>
      <c r="UKO68" s="222"/>
      <c r="UKP68" s="222"/>
      <c r="UKQ68" s="222"/>
      <c r="UKR68" s="222"/>
      <c r="UKS68" s="222"/>
      <c r="UKT68" s="222"/>
      <c r="UKU68" s="222"/>
      <c r="UKV68" s="222"/>
      <c r="UKW68" s="222"/>
      <c r="UKX68" s="222"/>
      <c r="UKY68" s="222"/>
      <c r="UKZ68" s="222"/>
      <c r="ULA68" s="222"/>
      <c r="ULB68" s="222"/>
      <c r="ULC68" s="222"/>
      <c r="ULD68" s="222"/>
      <c r="ULE68" s="222"/>
      <c r="ULF68" s="222"/>
      <c r="ULG68" s="222"/>
      <c r="ULH68" s="222"/>
      <c r="ULI68" s="222"/>
      <c r="ULJ68" s="222"/>
      <c r="ULK68" s="222"/>
      <c r="ULL68" s="222"/>
      <c r="ULM68" s="222"/>
      <c r="ULN68" s="222"/>
      <c r="ULO68" s="222"/>
      <c r="ULP68" s="222"/>
      <c r="ULQ68" s="222"/>
      <c r="ULR68" s="222"/>
      <c r="ULS68" s="222"/>
      <c r="ULT68" s="222"/>
      <c r="ULU68" s="222"/>
      <c r="ULV68" s="222"/>
      <c r="ULW68" s="222"/>
      <c r="ULX68" s="222"/>
      <c r="ULY68" s="222"/>
      <c r="ULZ68" s="222"/>
      <c r="UMA68" s="222"/>
      <c r="UMB68" s="222"/>
      <c r="UMC68" s="222"/>
      <c r="UMD68" s="222"/>
      <c r="UME68" s="222"/>
      <c r="UMF68" s="222"/>
      <c r="UMG68" s="222"/>
      <c r="UMH68" s="222"/>
      <c r="UMI68" s="222"/>
      <c r="UMJ68" s="222"/>
      <c r="UMK68" s="222"/>
      <c r="UML68" s="222"/>
      <c r="UMM68" s="222"/>
      <c r="UMN68" s="222"/>
      <c r="UMO68" s="222"/>
      <c r="UMP68" s="222"/>
      <c r="UMQ68" s="222"/>
      <c r="UMR68" s="222"/>
      <c r="UMS68" s="222"/>
      <c r="UMT68" s="222"/>
      <c r="UMU68" s="222"/>
      <c r="UMV68" s="222"/>
      <c r="UMW68" s="222"/>
      <c r="UMX68" s="222"/>
      <c r="UMY68" s="222"/>
      <c r="UMZ68" s="222"/>
      <c r="UNA68" s="222"/>
      <c r="UNB68" s="222"/>
      <c r="UNC68" s="222"/>
      <c r="UND68" s="222"/>
      <c r="UNE68" s="222"/>
      <c r="UNF68" s="222"/>
      <c r="UNG68" s="222"/>
      <c r="UNH68" s="222"/>
      <c r="UNI68" s="222"/>
      <c r="UNJ68" s="222"/>
      <c r="UNK68" s="222"/>
      <c r="UNL68" s="222"/>
      <c r="UNM68" s="222"/>
      <c r="UNN68" s="222"/>
      <c r="UNO68" s="222"/>
      <c r="UNP68" s="222"/>
      <c r="UNQ68" s="222"/>
      <c r="UNR68" s="222"/>
      <c r="UNS68" s="222"/>
      <c r="UNT68" s="222"/>
      <c r="UNU68" s="222"/>
      <c r="UNV68" s="222"/>
      <c r="UNW68" s="222"/>
      <c r="UNX68" s="222"/>
      <c r="UNY68" s="222"/>
      <c r="UNZ68" s="222"/>
      <c r="UOA68" s="222"/>
      <c r="UOB68" s="222"/>
      <c r="UOC68" s="222"/>
      <c r="UOD68" s="222"/>
      <c r="UOE68" s="222"/>
      <c r="UOF68" s="222"/>
      <c r="UOG68" s="222"/>
      <c r="UOH68" s="222"/>
      <c r="UOI68" s="222"/>
      <c r="UOJ68" s="222"/>
      <c r="UOK68" s="222"/>
      <c r="UOL68" s="222"/>
      <c r="UOM68" s="222"/>
      <c r="UON68" s="222"/>
      <c r="UOO68" s="222"/>
      <c r="UOP68" s="222"/>
      <c r="UOQ68" s="222"/>
      <c r="UOR68" s="222"/>
      <c r="UOS68" s="222"/>
      <c r="UOT68" s="222"/>
      <c r="UOU68" s="222"/>
      <c r="UOV68" s="222"/>
      <c r="UOW68" s="222"/>
      <c r="UOX68" s="222"/>
      <c r="UOY68" s="222"/>
      <c r="UOZ68" s="222"/>
      <c r="UPA68" s="222"/>
      <c r="UPB68" s="222"/>
      <c r="UPC68" s="222"/>
      <c r="UPD68" s="222"/>
      <c r="UPE68" s="222"/>
      <c r="UPF68" s="222"/>
      <c r="UPG68" s="222"/>
      <c r="UPH68" s="222"/>
      <c r="UPI68" s="222"/>
      <c r="UPJ68" s="222"/>
      <c r="UPK68" s="222"/>
      <c r="UPL68" s="222"/>
      <c r="UPM68" s="222"/>
      <c r="UPN68" s="222"/>
      <c r="UPO68" s="222"/>
      <c r="UPP68" s="222"/>
      <c r="UPQ68" s="222"/>
      <c r="UPR68" s="222"/>
      <c r="UPS68" s="222"/>
      <c r="UPT68" s="222"/>
      <c r="UPU68" s="222"/>
      <c r="UPV68" s="222"/>
      <c r="UPW68" s="222"/>
      <c r="UPX68" s="222"/>
      <c r="UPY68" s="222"/>
      <c r="UPZ68" s="222"/>
      <c r="UQA68" s="222"/>
      <c r="UQB68" s="222"/>
      <c r="UQC68" s="222"/>
      <c r="UQD68" s="222"/>
      <c r="UQE68" s="222"/>
      <c r="UQF68" s="222"/>
      <c r="UQG68" s="222"/>
      <c r="UQH68" s="222"/>
      <c r="UQI68" s="222"/>
      <c r="UQJ68" s="222"/>
      <c r="UQK68" s="222"/>
      <c r="UQL68" s="222"/>
      <c r="UQM68" s="222"/>
      <c r="UQN68" s="222"/>
      <c r="UQO68" s="222"/>
      <c r="UQP68" s="222"/>
      <c r="UQQ68" s="222"/>
      <c r="UQR68" s="222"/>
      <c r="UQS68" s="222"/>
      <c r="UQT68" s="222"/>
      <c r="UQU68" s="222"/>
      <c r="UQV68" s="222"/>
      <c r="UQW68" s="222"/>
      <c r="UQX68" s="222"/>
      <c r="UQY68" s="222"/>
      <c r="UQZ68" s="222"/>
      <c r="URA68" s="222"/>
      <c r="URB68" s="222"/>
      <c r="URC68" s="222"/>
      <c r="URD68" s="222"/>
      <c r="URE68" s="222"/>
      <c r="URF68" s="222"/>
      <c r="URG68" s="222"/>
      <c r="URH68" s="222"/>
      <c r="URI68" s="222"/>
      <c r="URJ68" s="222"/>
      <c r="URK68" s="222"/>
      <c r="URL68" s="222"/>
      <c r="URM68" s="222"/>
      <c r="URN68" s="222"/>
      <c r="URO68" s="222"/>
      <c r="URP68" s="222"/>
      <c r="URQ68" s="222"/>
      <c r="URR68" s="222"/>
      <c r="URS68" s="222"/>
      <c r="URT68" s="222"/>
      <c r="URU68" s="222"/>
      <c r="URV68" s="222"/>
      <c r="URW68" s="222"/>
      <c r="URX68" s="222"/>
      <c r="URY68" s="222"/>
      <c r="URZ68" s="222"/>
      <c r="USA68" s="222"/>
      <c r="USB68" s="222"/>
      <c r="USC68" s="222"/>
      <c r="USD68" s="222"/>
      <c r="USE68" s="222"/>
      <c r="USF68" s="222"/>
      <c r="USG68" s="222"/>
      <c r="USH68" s="222"/>
      <c r="USI68" s="222"/>
      <c r="USJ68" s="222"/>
      <c r="USK68" s="222"/>
      <c r="USL68" s="222"/>
      <c r="USM68" s="222"/>
      <c r="USN68" s="222"/>
      <c r="USO68" s="222"/>
      <c r="USP68" s="222"/>
      <c r="USQ68" s="222"/>
      <c r="USR68" s="222"/>
      <c r="USS68" s="222"/>
      <c r="UST68" s="222"/>
      <c r="USU68" s="222"/>
      <c r="USV68" s="222"/>
      <c r="USW68" s="222"/>
      <c r="USX68" s="222"/>
      <c r="USY68" s="222"/>
      <c r="USZ68" s="222"/>
      <c r="UTA68" s="222"/>
      <c r="UTB68" s="222"/>
      <c r="UTC68" s="222"/>
      <c r="UTD68" s="222"/>
      <c r="UTE68" s="222"/>
      <c r="UTF68" s="222"/>
      <c r="UTG68" s="222"/>
      <c r="UTH68" s="222"/>
      <c r="UTI68" s="222"/>
      <c r="UTJ68" s="222"/>
      <c r="UTK68" s="222"/>
      <c r="UTL68" s="222"/>
      <c r="UTM68" s="222"/>
      <c r="UTN68" s="222"/>
      <c r="UTO68" s="222"/>
      <c r="UTP68" s="222"/>
      <c r="UTQ68" s="222"/>
      <c r="UTR68" s="222"/>
      <c r="UTS68" s="222"/>
      <c r="UTT68" s="222"/>
      <c r="UTU68" s="222"/>
      <c r="UTV68" s="222"/>
      <c r="UTW68" s="222"/>
      <c r="UTX68" s="222"/>
      <c r="UTY68" s="222"/>
      <c r="UTZ68" s="222"/>
      <c r="UUA68" s="222"/>
      <c r="UUB68" s="222"/>
      <c r="UUC68" s="222"/>
      <c r="UUD68" s="222"/>
      <c r="UUE68" s="222"/>
      <c r="UUF68" s="222"/>
      <c r="UUG68" s="222"/>
      <c r="UUH68" s="222"/>
      <c r="UUI68" s="222"/>
      <c r="UUJ68" s="222"/>
      <c r="UUK68" s="222"/>
      <c r="UUL68" s="222"/>
      <c r="UUM68" s="222"/>
      <c r="UUN68" s="222"/>
      <c r="UUO68" s="222"/>
      <c r="UUP68" s="222"/>
      <c r="UUQ68" s="222"/>
      <c r="UUR68" s="222"/>
      <c r="UUS68" s="222"/>
      <c r="UUT68" s="222"/>
      <c r="UUU68" s="222"/>
      <c r="UUV68" s="222"/>
      <c r="UUW68" s="222"/>
      <c r="UUX68" s="222"/>
      <c r="UUY68" s="222"/>
      <c r="UUZ68" s="222"/>
      <c r="UVA68" s="222"/>
      <c r="UVB68" s="222"/>
      <c r="UVC68" s="222"/>
      <c r="UVD68" s="222"/>
      <c r="UVE68" s="222"/>
      <c r="UVF68" s="222"/>
      <c r="UVG68" s="222"/>
      <c r="UVH68" s="222"/>
      <c r="UVI68" s="222"/>
      <c r="UVJ68" s="222"/>
      <c r="UVK68" s="222"/>
      <c r="UVL68" s="222"/>
      <c r="UVM68" s="222"/>
      <c r="UVN68" s="222"/>
      <c r="UVO68" s="222"/>
      <c r="UVP68" s="222"/>
      <c r="UVQ68" s="222"/>
      <c r="UVR68" s="222"/>
      <c r="UVS68" s="222"/>
      <c r="UVT68" s="222"/>
      <c r="UVU68" s="222"/>
      <c r="UVV68" s="222"/>
      <c r="UVW68" s="222"/>
      <c r="UVX68" s="222"/>
      <c r="UVY68" s="222"/>
      <c r="UVZ68" s="222"/>
      <c r="UWA68" s="222"/>
      <c r="UWB68" s="222"/>
      <c r="UWC68" s="222"/>
      <c r="UWD68" s="222"/>
      <c r="UWE68" s="222"/>
      <c r="UWF68" s="222"/>
      <c r="UWG68" s="222"/>
      <c r="UWH68" s="222"/>
      <c r="UWI68" s="222"/>
      <c r="UWJ68" s="222"/>
      <c r="UWK68" s="222"/>
      <c r="UWL68" s="222"/>
      <c r="UWM68" s="222"/>
      <c r="UWN68" s="222"/>
      <c r="UWO68" s="222"/>
      <c r="UWP68" s="222"/>
      <c r="UWQ68" s="222"/>
      <c r="UWR68" s="222"/>
      <c r="UWS68" s="222"/>
      <c r="UWT68" s="222"/>
      <c r="UWU68" s="222"/>
      <c r="UWV68" s="222"/>
      <c r="UWW68" s="222"/>
      <c r="UWX68" s="222"/>
      <c r="UWY68" s="222"/>
      <c r="UWZ68" s="222"/>
      <c r="UXA68" s="222"/>
      <c r="UXB68" s="222"/>
      <c r="UXC68" s="222"/>
      <c r="UXD68" s="222"/>
      <c r="UXE68" s="222"/>
      <c r="UXF68" s="222"/>
      <c r="UXG68" s="222"/>
      <c r="UXH68" s="222"/>
      <c r="UXI68" s="222"/>
      <c r="UXJ68" s="222"/>
      <c r="UXK68" s="222"/>
      <c r="UXL68" s="222"/>
      <c r="UXM68" s="222"/>
      <c r="UXN68" s="222"/>
      <c r="UXO68" s="222"/>
      <c r="UXP68" s="222"/>
      <c r="UXQ68" s="222"/>
      <c r="UXR68" s="222"/>
      <c r="UXS68" s="222"/>
      <c r="UXT68" s="222"/>
      <c r="UXU68" s="222"/>
      <c r="UXV68" s="222"/>
      <c r="UXW68" s="222"/>
      <c r="UXX68" s="222"/>
      <c r="UXY68" s="222"/>
      <c r="UXZ68" s="222"/>
      <c r="UYA68" s="222"/>
      <c r="UYB68" s="222"/>
      <c r="UYC68" s="222"/>
      <c r="UYD68" s="222"/>
      <c r="UYE68" s="222"/>
      <c r="UYF68" s="222"/>
      <c r="UYG68" s="222"/>
      <c r="UYH68" s="222"/>
      <c r="UYI68" s="222"/>
      <c r="UYJ68" s="222"/>
      <c r="UYK68" s="222"/>
      <c r="UYL68" s="222"/>
      <c r="UYM68" s="222"/>
      <c r="UYN68" s="222"/>
      <c r="UYO68" s="222"/>
      <c r="UYP68" s="222"/>
      <c r="UYQ68" s="222"/>
      <c r="UYR68" s="222"/>
      <c r="UYS68" s="222"/>
      <c r="UYT68" s="222"/>
      <c r="UYU68" s="222"/>
      <c r="UYV68" s="222"/>
      <c r="UYW68" s="222"/>
      <c r="UYX68" s="222"/>
      <c r="UYY68" s="222"/>
      <c r="UYZ68" s="222"/>
      <c r="UZA68" s="222"/>
      <c r="UZB68" s="222"/>
      <c r="UZC68" s="222"/>
      <c r="UZD68" s="222"/>
      <c r="UZE68" s="222"/>
      <c r="UZF68" s="222"/>
      <c r="UZG68" s="222"/>
      <c r="UZH68" s="222"/>
      <c r="UZI68" s="222"/>
      <c r="UZJ68" s="222"/>
      <c r="UZK68" s="222"/>
      <c r="UZL68" s="222"/>
      <c r="UZM68" s="222"/>
      <c r="UZN68" s="222"/>
      <c r="UZO68" s="222"/>
      <c r="UZP68" s="222"/>
      <c r="UZQ68" s="222"/>
      <c r="UZR68" s="222"/>
      <c r="UZS68" s="222"/>
      <c r="UZT68" s="222"/>
      <c r="UZU68" s="222"/>
      <c r="UZV68" s="222"/>
      <c r="UZW68" s="222"/>
      <c r="UZX68" s="222"/>
      <c r="UZY68" s="222"/>
      <c r="UZZ68" s="222"/>
      <c r="VAA68" s="222"/>
      <c r="VAB68" s="222"/>
      <c r="VAC68" s="222"/>
      <c r="VAD68" s="222"/>
      <c r="VAE68" s="222"/>
      <c r="VAF68" s="222"/>
      <c r="VAG68" s="222"/>
      <c r="VAH68" s="222"/>
      <c r="VAI68" s="222"/>
      <c r="VAJ68" s="222"/>
      <c r="VAK68" s="222"/>
      <c r="VAL68" s="222"/>
      <c r="VAM68" s="222"/>
      <c r="VAN68" s="222"/>
      <c r="VAO68" s="222"/>
      <c r="VAP68" s="222"/>
      <c r="VAQ68" s="222"/>
      <c r="VAR68" s="222"/>
      <c r="VAS68" s="222"/>
      <c r="VAT68" s="222"/>
      <c r="VAU68" s="222"/>
      <c r="VAV68" s="222"/>
      <c r="VAW68" s="222"/>
      <c r="VAX68" s="222"/>
      <c r="VAY68" s="222"/>
      <c r="VAZ68" s="222"/>
      <c r="VBA68" s="222"/>
      <c r="VBB68" s="222"/>
      <c r="VBC68" s="222"/>
      <c r="VBD68" s="222"/>
      <c r="VBE68" s="222"/>
      <c r="VBF68" s="222"/>
      <c r="VBG68" s="222"/>
      <c r="VBH68" s="222"/>
      <c r="VBI68" s="222"/>
      <c r="VBJ68" s="222"/>
      <c r="VBK68" s="222"/>
      <c r="VBL68" s="222"/>
      <c r="VBM68" s="222"/>
      <c r="VBN68" s="222"/>
      <c r="VBO68" s="222"/>
      <c r="VBP68" s="222"/>
      <c r="VBQ68" s="222"/>
      <c r="VBR68" s="222"/>
      <c r="VBS68" s="222"/>
      <c r="VBT68" s="222"/>
      <c r="VBU68" s="222"/>
      <c r="VBV68" s="222"/>
      <c r="VBW68" s="222"/>
      <c r="VBX68" s="222"/>
      <c r="VBY68" s="222"/>
      <c r="VBZ68" s="222"/>
      <c r="VCA68" s="222"/>
      <c r="VCB68" s="222"/>
      <c r="VCC68" s="222"/>
      <c r="VCD68" s="222"/>
      <c r="VCE68" s="222"/>
      <c r="VCF68" s="222"/>
      <c r="VCG68" s="222"/>
      <c r="VCH68" s="222"/>
      <c r="VCI68" s="222"/>
      <c r="VCJ68" s="222"/>
      <c r="VCK68" s="222"/>
      <c r="VCL68" s="222"/>
      <c r="VCM68" s="222"/>
      <c r="VCN68" s="222"/>
      <c r="VCO68" s="222"/>
      <c r="VCP68" s="222"/>
      <c r="VCQ68" s="222"/>
      <c r="VCR68" s="222"/>
      <c r="VCS68" s="222"/>
      <c r="VCT68" s="222"/>
      <c r="VCU68" s="222"/>
      <c r="VCV68" s="222"/>
      <c r="VCW68" s="222"/>
      <c r="VCX68" s="222"/>
      <c r="VCY68" s="222"/>
      <c r="VCZ68" s="222"/>
      <c r="VDA68" s="222"/>
      <c r="VDB68" s="222"/>
      <c r="VDC68" s="222"/>
      <c r="VDD68" s="222"/>
      <c r="VDE68" s="222"/>
      <c r="VDF68" s="222"/>
      <c r="VDG68" s="222"/>
      <c r="VDH68" s="222"/>
      <c r="VDI68" s="222"/>
      <c r="VDJ68" s="222"/>
      <c r="VDK68" s="222"/>
      <c r="VDL68" s="222"/>
      <c r="VDM68" s="222"/>
      <c r="VDN68" s="222"/>
      <c r="VDO68" s="222"/>
      <c r="VDP68" s="222"/>
      <c r="VDQ68" s="222"/>
      <c r="VDR68" s="222"/>
      <c r="VDS68" s="222"/>
      <c r="VDT68" s="222"/>
      <c r="VDU68" s="222"/>
      <c r="VDV68" s="222"/>
      <c r="VDW68" s="222"/>
      <c r="VDX68" s="222"/>
      <c r="VDY68" s="222"/>
      <c r="VDZ68" s="222"/>
      <c r="VEA68" s="222"/>
      <c r="VEB68" s="222"/>
      <c r="VEC68" s="222"/>
      <c r="VED68" s="222"/>
      <c r="VEE68" s="222"/>
      <c r="VEF68" s="222"/>
      <c r="VEG68" s="222"/>
      <c r="VEH68" s="222"/>
      <c r="VEI68" s="222"/>
      <c r="VEJ68" s="222"/>
      <c r="VEK68" s="222"/>
      <c r="VEL68" s="222"/>
      <c r="VEM68" s="222"/>
      <c r="VEN68" s="222"/>
      <c r="VEO68" s="222"/>
      <c r="VEP68" s="222"/>
      <c r="VEQ68" s="222"/>
      <c r="VER68" s="222"/>
      <c r="VES68" s="222"/>
      <c r="VET68" s="222"/>
      <c r="VEU68" s="222"/>
      <c r="VEV68" s="222"/>
      <c r="VEW68" s="222"/>
      <c r="VEX68" s="222"/>
      <c r="VEY68" s="222"/>
      <c r="VEZ68" s="222"/>
      <c r="VFA68" s="222"/>
      <c r="VFB68" s="222"/>
      <c r="VFC68" s="222"/>
      <c r="VFD68" s="222"/>
      <c r="VFE68" s="222"/>
      <c r="VFF68" s="222"/>
      <c r="VFG68" s="222"/>
      <c r="VFH68" s="222"/>
      <c r="VFI68" s="222"/>
      <c r="VFJ68" s="222"/>
      <c r="VFK68" s="222"/>
      <c r="VFL68" s="222"/>
      <c r="VFM68" s="222"/>
      <c r="VFN68" s="222"/>
      <c r="VFO68" s="222"/>
      <c r="VFP68" s="222"/>
      <c r="VFQ68" s="222"/>
      <c r="VFR68" s="222"/>
      <c r="VFS68" s="222"/>
      <c r="VFT68" s="222"/>
      <c r="VFU68" s="222"/>
      <c r="VFV68" s="222"/>
      <c r="VFW68" s="222"/>
      <c r="VFX68" s="222"/>
      <c r="VFY68" s="222"/>
      <c r="VFZ68" s="222"/>
      <c r="VGA68" s="222"/>
      <c r="VGB68" s="222"/>
      <c r="VGC68" s="222"/>
      <c r="VGD68" s="222"/>
      <c r="VGE68" s="222"/>
      <c r="VGF68" s="222"/>
      <c r="VGG68" s="222"/>
      <c r="VGH68" s="222"/>
      <c r="VGI68" s="222"/>
      <c r="VGJ68" s="222"/>
      <c r="VGK68" s="222"/>
      <c r="VGL68" s="222"/>
      <c r="VGM68" s="222"/>
      <c r="VGN68" s="222"/>
      <c r="VGO68" s="222"/>
      <c r="VGP68" s="222"/>
      <c r="VGQ68" s="222"/>
      <c r="VGR68" s="222"/>
      <c r="VGS68" s="222"/>
      <c r="VGT68" s="222"/>
      <c r="VGU68" s="222"/>
      <c r="VGV68" s="222"/>
      <c r="VGW68" s="222"/>
      <c r="VGX68" s="222"/>
      <c r="VGY68" s="222"/>
      <c r="VGZ68" s="222"/>
      <c r="VHA68" s="222"/>
      <c r="VHB68" s="222"/>
      <c r="VHC68" s="222"/>
      <c r="VHD68" s="222"/>
      <c r="VHE68" s="222"/>
      <c r="VHF68" s="222"/>
      <c r="VHG68" s="222"/>
      <c r="VHH68" s="222"/>
      <c r="VHI68" s="222"/>
      <c r="VHJ68" s="222"/>
      <c r="VHK68" s="222"/>
      <c r="VHL68" s="222"/>
      <c r="VHM68" s="222"/>
      <c r="VHN68" s="222"/>
      <c r="VHO68" s="222"/>
      <c r="VHP68" s="222"/>
      <c r="VHQ68" s="222"/>
      <c r="VHR68" s="222"/>
      <c r="VHS68" s="222"/>
      <c r="VHT68" s="222"/>
      <c r="VHU68" s="222"/>
      <c r="VHV68" s="222"/>
      <c r="VHW68" s="222"/>
      <c r="VHX68" s="222"/>
      <c r="VHY68" s="222"/>
      <c r="VHZ68" s="222"/>
      <c r="VIA68" s="222"/>
      <c r="VIB68" s="222"/>
      <c r="VIC68" s="222"/>
      <c r="VID68" s="222"/>
      <c r="VIE68" s="222"/>
      <c r="VIF68" s="222"/>
      <c r="VIG68" s="222"/>
      <c r="VIH68" s="222"/>
      <c r="VII68" s="222"/>
      <c r="VIJ68" s="222"/>
      <c r="VIK68" s="222"/>
      <c r="VIL68" s="222"/>
      <c r="VIM68" s="222"/>
      <c r="VIN68" s="222"/>
      <c r="VIO68" s="222"/>
      <c r="VIP68" s="222"/>
      <c r="VIQ68" s="222"/>
      <c r="VIR68" s="222"/>
      <c r="VIS68" s="222"/>
      <c r="VIT68" s="222"/>
      <c r="VIU68" s="222"/>
      <c r="VIV68" s="222"/>
      <c r="VIW68" s="222"/>
      <c r="VIX68" s="222"/>
      <c r="VIY68" s="222"/>
      <c r="VIZ68" s="222"/>
      <c r="VJA68" s="222"/>
      <c r="VJB68" s="222"/>
      <c r="VJC68" s="222"/>
      <c r="VJD68" s="222"/>
      <c r="VJE68" s="222"/>
      <c r="VJF68" s="222"/>
      <c r="VJG68" s="222"/>
      <c r="VJH68" s="222"/>
      <c r="VJI68" s="222"/>
      <c r="VJJ68" s="222"/>
      <c r="VJK68" s="222"/>
      <c r="VJL68" s="222"/>
      <c r="VJM68" s="222"/>
      <c r="VJN68" s="222"/>
      <c r="VJO68" s="222"/>
      <c r="VJP68" s="222"/>
      <c r="VJQ68" s="222"/>
      <c r="VJR68" s="222"/>
      <c r="VJS68" s="222"/>
      <c r="VJT68" s="222"/>
      <c r="VJU68" s="222"/>
      <c r="VJV68" s="222"/>
      <c r="VJW68" s="222"/>
      <c r="VJX68" s="222"/>
      <c r="VJY68" s="222"/>
      <c r="VJZ68" s="222"/>
      <c r="VKA68" s="222"/>
      <c r="VKB68" s="222"/>
      <c r="VKC68" s="222"/>
      <c r="VKD68" s="222"/>
      <c r="VKE68" s="222"/>
      <c r="VKF68" s="222"/>
      <c r="VKG68" s="222"/>
      <c r="VKH68" s="222"/>
      <c r="VKI68" s="222"/>
      <c r="VKJ68" s="222"/>
      <c r="VKK68" s="222"/>
      <c r="VKL68" s="222"/>
      <c r="VKM68" s="222"/>
      <c r="VKN68" s="222"/>
      <c r="VKO68" s="222"/>
      <c r="VKP68" s="222"/>
      <c r="VKQ68" s="222"/>
      <c r="VKR68" s="222"/>
      <c r="VKS68" s="222"/>
      <c r="VKT68" s="222"/>
      <c r="VKU68" s="222"/>
      <c r="VKV68" s="222"/>
      <c r="VKW68" s="222"/>
      <c r="VKX68" s="222"/>
      <c r="VKY68" s="222"/>
      <c r="VKZ68" s="222"/>
      <c r="VLA68" s="222"/>
      <c r="VLB68" s="222"/>
      <c r="VLC68" s="222"/>
      <c r="VLD68" s="222"/>
      <c r="VLE68" s="222"/>
      <c r="VLF68" s="222"/>
      <c r="VLG68" s="222"/>
      <c r="VLH68" s="222"/>
      <c r="VLI68" s="222"/>
      <c r="VLJ68" s="222"/>
      <c r="VLK68" s="222"/>
      <c r="VLL68" s="222"/>
      <c r="VLM68" s="222"/>
      <c r="VLN68" s="222"/>
      <c r="VLO68" s="222"/>
      <c r="VLP68" s="222"/>
      <c r="VLQ68" s="222"/>
      <c r="VLR68" s="222"/>
      <c r="VLS68" s="222"/>
      <c r="VLT68" s="222"/>
      <c r="VLU68" s="222"/>
      <c r="VLV68" s="222"/>
      <c r="VLW68" s="222"/>
      <c r="VLX68" s="222"/>
      <c r="VLY68" s="222"/>
      <c r="VLZ68" s="222"/>
      <c r="VMA68" s="222"/>
      <c r="VMB68" s="222"/>
      <c r="VMC68" s="222"/>
      <c r="VMD68" s="222"/>
      <c r="VME68" s="222"/>
      <c r="VMF68" s="222"/>
      <c r="VMG68" s="222"/>
      <c r="VMH68" s="222"/>
      <c r="VMI68" s="222"/>
      <c r="VMJ68" s="222"/>
      <c r="VMK68" s="222"/>
      <c r="VML68" s="222"/>
      <c r="VMM68" s="222"/>
      <c r="VMN68" s="222"/>
      <c r="VMO68" s="222"/>
      <c r="VMP68" s="222"/>
      <c r="VMQ68" s="222"/>
      <c r="VMR68" s="222"/>
      <c r="VMS68" s="222"/>
      <c r="VMT68" s="222"/>
      <c r="VMU68" s="222"/>
      <c r="VMV68" s="222"/>
      <c r="VMW68" s="222"/>
      <c r="VMX68" s="222"/>
      <c r="VMY68" s="222"/>
      <c r="VMZ68" s="222"/>
      <c r="VNA68" s="222"/>
      <c r="VNB68" s="222"/>
      <c r="VNC68" s="222"/>
      <c r="VND68" s="222"/>
      <c r="VNE68" s="222"/>
      <c r="VNF68" s="222"/>
      <c r="VNG68" s="222"/>
      <c r="VNH68" s="222"/>
      <c r="VNI68" s="222"/>
      <c r="VNJ68" s="222"/>
      <c r="VNK68" s="222"/>
      <c r="VNL68" s="222"/>
      <c r="VNM68" s="222"/>
      <c r="VNN68" s="222"/>
      <c r="VNO68" s="222"/>
      <c r="VNP68" s="222"/>
      <c r="VNQ68" s="222"/>
      <c r="VNR68" s="222"/>
      <c r="VNS68" s="222"/>
      <c r="VNT68" s="222"/>
      <c r="VNU68" s="222"/>
      <c r="VNV68" s="222"/>
      <c r="VNW68" s="222"/>
      <c r="VNX68" s="222"/>
      <c r="VNY68" s="222"/>
      <c r="VNZ68" s="222"/>
      <c r="VOA68" s="222"/>
      <c r="VOB68" s="222"/>
      <c r="VOC68" s="222"/>
      <c r="VOD68" s="222"/>
      <c r="VOE68" s="222"/>
      <c r="VOF68" s="222"/>
      <c r="VOG68" s="222"/>
      <c r="VOH68" s="222"/>
      <c r="VOI68" s="222"/>
      <c r="VOJ68" s="222"/>
      <c r="VOK68" s="222"/>
      <c r="VOL68" s="222"/>
      <c r="VOM68" s="222"/>
      <c r="VON68" s="222"/>
      <c r="VOO68" s="222"/>
      <c r="VOP68" s="222"/>
      <c r="VOQ68" s="222"/>
      <c r="VOR68" s="222"/>
      <c r="VOS68" s="222"/>
      <c r="VOT68" s="222"/>
      <c r="VOU68" s="222"/>
      <c r="VOV68" s="222"/>
      <c r="VOW68" s="222"/>
      <c r="VOX68" s="222"/>
      <c r="VOY68" s="222"/>
      <c r="VOZ68" s="222"/>
      <c r="VPA68" s="222"/>
      <c r="VPB68" s="222"/>
      <c r="VPC68" s="222"/>
      <c r="VPD68" s="222"/>
      <c r="VPE68" s="222"/>
      <c r="VPF68" s="222"/>
      <c r="VPG68" s="222"/>
      <c r="VPH68" s="222"/>
      <c r="VPI68" s="222"/>
      <c r="VPJ68" s="222"/>
      <c r="VPK68" s="222"/>
      <c r="VPL68" s="222"/>
      <c r="VPM68" s="222"/>
      <c r="VPN68" s="222"/>
      <c r="VPO68" s="222"/>
      <c r="VPP68" s="222"/>
      <c r="VPQ68" s="222"/>
      <c r="VPR68" s="222"/>
      <c r="VPS68" s="222"/>
      <c r="VPT68" s="222"/>
      <c r="VPU68" s="222"/>
      <c r="VPV68" s="222"/>
      <c r="VPW68" s="222"/>
      <c r="VPX68" s="222"/>
      <c r="VPY68" s="222"/>
      <c r="VPZ68" s="222"/>
      <c r="VQA68" s="222"/>
      <c r="VQB68" s="222"/>
      <c r="VQC68" s="222"/>
      <c r="VQD68" s="222"/>
      <c r="VQE68" s="222"/>
      <c r="VQF68" s="222"/>
      <c r="VQG68" s="222"/>
      <c r="VQH68" s="222"/>
      <c r="VQI68" s="222"/>
      <c r="VQJ68" s="222"/>
      <c r="VQK68" s="222"/>
      <c r="VQL68" s="222"/>
      <c r="VQM68" s="222"/>
      <c r="VQN68" s="222"/>
      <c r="VQO68" s="222"/>
      <c r="VQP68" s="222"/>
      <c r="VQQ68" s="222"/>
      <c r="VQR68" s="222"/>
      <c r="VQS68" s="222"/>
      <c r="VQT68" s="222"/>
      <c r="VQU68" s="222"/>
      <c r="VQV68" s="222"/>
      <c r="VQW68" s="222"/>
      <c r="VQX68" s="222"/>
      <c r="VQY68" s="222"/>
      <c r="VQZ68" s="222"/>
      <c r="VRA68" s="222"/>
      <c r="VRB68" s="222"/>
      <c r="VRC68" s="222"/>
      <c r="VRD68" s="222"/>
      <c r="VRE68" s="222"/>
      <c r="VRF68" s="222"/>
      <c r="VRG68" s="222"/>
      <c r="VRH68" s="222"/>
      <c r="VRI68" s="222"/>
      <c r="VRJ68" s="222"/>
      <c r="VRK68" s="222"/>
      <c r="VRL68" s="222"/>
      <c r="VRM68" s="222"/>
      <c r="VRN68" s="222"/>
      <c r="VRO68" s="222"/>
      <c r="VRP68" s="222"/>
      <c r="VRQ68" s="222"/>
      <c r="VRR68" s="222"/>
      <c r="VRS68" s="222"/>
      <c r="VRT68" s="222"/>
      <c r="VRU68" s="222"/>
      <c r="VRV68" s="222"/>
      <c r="VRW68" s="222"/>
      <c r="VRX68" s="222"/>
      <c r="VRY68" s="222"/>
      <c r="VRZ68" s="222"/>
      <c r="VSA68" s="222"/>
      <c r="VSB68" s="222"/>
      <c r="VSC68" s="222"/>
      <c r="VSD68" s="222"/>
      <c r="VSE68" s="222"/>
      <c r="VSF68" s="222"/>
      <c r="VSG68" s="222"/>
      <c r="VSH68" s="222"/>
      <c r="VSI68" s="222"/>
      <c r="VSJ68" s="222"/>
      <c r="VSK68" s="222"/>
      <c r="VSL68" s="222"/>
      <c r="VSM68" s="222"/>
      <c r="VSN68" s="222"/>
      <c r="VSO68" s="222"/>
      <c r="VSP68" s="222"/>
      <c r="VSQ68" s="222"/>
      <c r="VSR68" s="222"/>
      <c r="VSS68" s="222"/>
      <c r="VST68" s="222"/>
      <c r="VSU68" s="222"/>
      <c r="VSV68" s="222"/>
      <c r="VSW68" s="222"/>
      <c r="VSX68" s="222"/>
      <c r="VSY68" s="222"/>
      <c r="VSZ68" s="222"/>
      <c r="VTA68" s="222"/>
      <c r="VTB68" s="222"/>
      <c r="VTC68" s="222"/>
      <c r="VTD68" s="222"/>
      <c r="VTE68" s="222"/>
      <c r="VTF68" s="222"/>
      <c r="VTG68" s="222"/>
      <c r="VTH68" s="222"/>
      <c r="VTI68" s="222"/>
      <c r="VTJ68" s="222"/>
      <c r="VTK68" s="222"/>
      <c r="VTL68" s="222"/>
      <c r="VTM68" s="222"/>
      <c r="VTN68" s="222"/>
      <c r="VTO68" s="222"/>
      <c r="VTP68" s="222"/>
      <c r="VTQ68" s="222"/>
      <c r="VTR68" s="222"/>
      <c r="VTS68" s="222"/>
      <c r="VTT68" s="222"/>
      <c r="VTU68" s="222"/>
      <c r="VTV68" s="222"/>
      <c r="VTW68" s="222"/>
      <c r="VTX68" s="222"/>
      <c r="VTY68" s="222"/>
      <c r="VTZ68" s="222"/>
      <c r="VUA68" s="222"/>
      <c r="VUB68" s="222"/>
      <c r="VUC68" s="222"/>
      <c r="VUD68" s="222"/>
      <c r="VUE68" s="222"/>
      <c r="VUF68" s="222"/>
      <c r="VUG68" s="222"/>
      <c r="VUH68" s="222"/>
      <c r="VUI68" s="222"/>
      <c r="VUJ68" s="222"/>
      <c r="VUK68" s="222"/>
      <c r="VUL68" s="222"/>
      <c r="VUM68" s="222"/>
      <c r="VUN68" s="222"/>
      <c r="VUO68" s="222"/>
      <c r="VUP68" s="222"/>
      <c r="VUQ68" s="222"/>
      <c r="VUR68" s="222"/>
      <c r="VUS68" s="222"/>
      <c r="VUT68" s="222"/>
      <c r="VUU68" s="222"/>
      <c r="VUV68" s="222"/>
      <c r="VUW68" s="222"/>
      <c r="VUX68" s="222"/>
      <c r="VUY68" s="222"/>
      <c r="VUZ68" s="222"/>
      <c r="VVA68" s="222"/>
      <c r="VVB68" s="222"/>
      <c r="VVC68" s="222"/>
      <c r="VVD68" s="222"/>
      <c r="VVE68" s="222"/>
      <c r="VVF68" s="222"/>
      <c r="VVG68" s="222"/>
      <c r="VVH68" s="222"/>
      <c r="VVI68" s="222"/>
      <c r="VVJ68" s="222"/>
      <c r="VVK68" s="222"/>
      <c r="VVL68" s="222"/>
      <c r="VVM68" s="222"/>
      <c r="VVN68" s="222"/>
      <c r="VVO68" s="222"/>
      <c r="VVP68" s="222"/>
      <c r="VVQ68" s="222"/>
      <c r="VVR68" s="222"/>
      <c r="VVS68" s="222"/>
      <c r="VVT68" s="222"/>
      <c r="VVU68" s="222"/>
      <c r="VVV68" s="222"/>
      <c r="VVW68" s="222"/>
      <c r="VVX68" s="222"/>
      <c r="VVY68" s="222"/>
      <c r="VVZ68" s="222"/>
      <c r="VWA68" s="222"/>
      <c r="VWB68" s="222"/>
      <c r="VWC68" s="222"/>
      <c r="VWD68" s="222"/>
      <c r="VWE68" s="222"/>
      <c r="VWF68" s="222"/>
      <c r="VWG68" s="222"/>
      <c r="VWH68" s="222"/>
      <c r="VWI68" s="222"/>
      <c r="VWJ68" s="222"/>
      <c r="VWK68" s="222"/>
      <c r="VWL68" s="222"/>
      <c r="VWM68" s="222"/>
      <c r="VWN68" s="222"/>
      <c r="VWO68" s="222"/>
      <c r="VWP68" s="222"/>
      <c r="VWQ68" s="222"/>
      <c r="VWR68" s="222"/>
      <c r="VWS68" s="222"/>
      <c r="VWT68" s="222"/>
      <c r="VWU68" s="222"/>
      <c r="VWV68" s="222"/>
      <c r="VWW68" s="222"/>
      <c r="VWX68" s="222"/>
      <c r="VWY68" s="222"/>
      <c r="VWZ68" s="222"/>
      <c r="VXA68" s="222"/>
      <c r="VXB68" s="222"/>
      <c r="VXC68" s="222"/>
      <c r="VXD68" s="222"/>
      <c r="VXE68" s="222"/>
      <c r="VXF68" s="222"/>
      <c r="VXG68" s="222"/>
      <c r="VXH68" s="222"/>
      <c r="VXI68" s="222"/>
      <c r="VXJ68" s="222"/>
      <c r="VXK68" s="222"/>
      <c r="VXL68" s="222"/>
      <c r="VXM68" s="222"/>
      <c r="VXN68" s="222"/>
      <c r="VXO68" s="222"/>
      <c r="VXP68" s="222"/>
      <c r="VXQ68" s="222"/>
      <c r="VXR68" s="222"/>
      <c r="VXS68" s="222"/>
      <c r="VXT68" s="222"/>
      <c r="VXU68" s="222"/>
      <c r="VXV68" s="222"/>
      <c r="VXW68" s="222"/>
      <c r="VXX68" s="222"/>
      <c r="VXY68" s="222"/>
      <c r="VXZ68" s="222"/>
      <c r="VYA68" s="222"/>
      <c r="VYB68" s="222"/>
      <c r="VYC68" s="222"/>
      <c r="VYD68" s="222"/>
      <c r="VYE68" s="222"/>
      <c r="VYF68" s="222"/>
      <c r="VYG68" s="222"/>
      <c r="VYH68" s="222"/>
      <c r="VYI68" s="222"/>
      <c r="VYJ68" s="222"/>
      <c r="VYK68" s="222"/>
      <c r="VYL68" s="222"/>
      <c r="VYM68" s="222"/>
      <c r="VYN68" s="222"/>
      <c r="VYO68" s="222"/>
      <c r="VYP68" s="222"/>
      <c r="VYQ68" s="222"/>
      <c r="VYR68" s="222"/>
      <c r="VYS68" s="222"/>
      <c r="VYT68" s="222"/>
      <c r="VYU68" s="222"/>
      <c r="VYV68" s="222"/>
      <c r="VYW68" s="222"/>
      <c r="VYX68" s="222"/>
      <c r="VYY68" s="222"/>
      <c r="VYZ68" s="222"/>
      <c r="VZA68" s="222"/>
      <c r="VZB68" s="222"/>
      <c r="VZC68" s="222"/>
      <c r="VZD68" s="222"/>
      <c r="VZE68" s="222"/>
      <c r="VZF68" s="222"/>
      <c r="VZG68" s="222"/>
      <c r="VZH68" s="222"/>
      <c r="VZI68" s="222"/>
      <c r="VZJ68" s="222"/>
      <c r="VZK68" s="222"/>
      <c r="VZL68" s="222"/>
      <c r="VZM68" s="222"/>
      <c r="VZN68" s="222"/>
      <c r="VZO68" s="222"/>
      <c r="VZP68" s="222"/>
      <c r="VZQ68" s="222"/>
      <c r="VZR68" s="222"/>
      <c r="VZS68" s="222"/>
      <c r="VZT68" s="222"/>
      <c r="VZU68" s="222"/>
      <c r="VZV68" s="222"/>
      <c r="VZW68" s="222"/>
      <c r="VZX68" s="222"/>
      <c r="VZY68" s="222"/>
      <c r="VZZ68" s="222"/>
      <c r="WAA68" s="222"/>
      <c r="WAB68" s="222"/>
      <c r="WAC68" s="222"/>
      <c r="WAD68" s="222"/>
      <c r="WAE68" s="222"/>
      <c r="WAF68" s="222"/>
      <c r="WAG68" s="222"/>
      <c r="WAH68" s="222"/>
      <c r="WAI68" s="222"/>
      <c r="WAJ68" s="222"/>
      <c r="WAK68" s="222"/>
      <c r="WAL68" s="222"/>
      <c r="WAM68" s="222"/>
      <c r="WAN68" s="222"/>
      <c r="WAO68" s="222"/>
      <c r="WAP68" s="222"/>
      <c r="WAQ68" s="222"/>
      <c r="WAR68" s="222"/>
      <c r="WAS68" s="222"/>
      <c r="WAT68" s="222"/>
      <c r="WAU68" s="222"/>
      <c r="WAV68" s="222"/>
      <c r="WAW68" s="222"/>
      <c r="WAX68" s="222"/>
      <c r="WAY68" s="222"/>
      <c r="WAZ68" s="222"/>
      <c r="WBA68" s="222"/>
      <c r="WBB68" s="222"/>
      <c r="WBC68" s="222"/>
      <c r="WBD68" s="222"/>
      <c r="WBE68" s="222"/>
      <c r="WBF68" s="222"/>
      <c r="WBG68" s="222"/>
      <c r="WBH68" s="222"/>
      <c r="WBI68" s="222"/>
      <c r="WBJ68" s="222"/>
      <c r="WBK68" s="222"/>
      <c r="WBL68" s="222"/>
      <c r="WBM68" s="222"/>
      <c r="WBN68" s="222"/>
      <c r="WBO68" s="222"/>
      <c r="WBP68" s="222"/>
      <c r="WBQ68" s="222"/>
      <c r="WBR68" s="222"/>
      <c r="WBS68" s="222"/>
      <c r="WBT68" s="222"/>
      <c r="WBU68" s="222"/>
      <c r="WBV68" s="222"/>
      <c r="WBW68" s="222"/>
      <c r="WBX68" s="222"/>
      <c r="WBY68" s="222"/>
      <c r="WBZ68" s="222"/>
      <c r="WCA68" s="222"/>
      <c r="WCB68" s="222"/>
      <c r="WCC68" s="222"/>
      <c r="WCD68" s="222"/>
      <c r="WCE68" s="222"/>
      <c r="WCF68" s="222"/>
      <c r="WCG68" s="222"/>
      <c r="WCH68" s="222"/>
      <c r="WCI68" s="222"/>
      <c r="WCJ68" s="222"/>
      <c r="WCK68" s="222"/>
      <c r="WCL68" s="222"/>
      <c r="WCM68" s="222"/>
      <c r="WCN68" s="222"/>
      <c r="WCO68" s="222"/>
      <c r="WCP68" s="222"/>
      <c r="WCQ68" s="222"/>
      <c r="WCR68" s="222"/>
      <c r="WCS68" s="222"/>
      <c r="WCT68" s="222"/>
      <c r="WCU68" s="222"/>
      <c r="WCV68" s="222"/>
      <c r="WCW68" s="222"/>
      <c r="WCX68" s="222"/>
      <c r="WCY68" s="222"/>
      <c r="WCZ68" s="222"/>
      <c r="WDA68" s="222"/>
      <c r="WDB68" s="222"/>
      <c r="WDC68" s="222"/>
      <c r="WDD68" s="222"/>
      <c r="WDE68" s="222"/>
      <c r="WDF68" s="222"/>
      <c r="WDG68" s="222"/>
      <c r="WDH68" s="222"/>
      <c r="WDI68" s="222"/>
      <c r="WDJ68" s="222"/>
      <c r="WDK68" s="222"/>
      <c r="WDL68" s="222"/>
      <c r="WDM68" s="222"/>
      <c r="WDN68" s="222"/>
      <c r="WDO68" s="222"/>
      <c r="WDP68" s="222"/>
      <c r="WDQ68" s="222"/>
      <c r="WDR68" s="222"/>
      <c r="WDS68" s="222"/>
      <c r="WDT68" s="222"/>
      <c r="WDU68" s="222"/>
      <c r="WDV68" s="222"/>
      <c r="WDW68" s="222"/>
      <c r="WDX68" s="222"/>
      <c r="WDY68" s="222"/>
      <c r="WDZ68" s="222"/>
      <c r="WEA68" s="222"/>
      <c r="WEB68" s="222"/>
      <c r="WEC68" s="222"/>
      <c r="WED68" s="222"/>
      <c r="WEE68" s="222"/>
      <c r="WEF68" s="222"/>
      <c r="WEG68" s="222"/>
      <c r="WEH68" s="222"/>
      <c r="WEI68" s="222"/>
      <c r="WEJ68" s="222"/>
      <c r="WEK68" s="222"/>
      <c r="WEL68" s="222"/>
      <c r="WEM68" s="222"/>
      <c r="WEN68" s="222"/>
      <c r="WEO68" s="222"/>
      <c r="WEP68" s="222"/>
      <c r="WEQ68" s="222"/>
      <c r="WER68" s="222"/>
      <c r="WES68" s="222"/>
      <c r="WET68" s="222"/>
      <c r="WEU68" s="222"/>
      <c r="WEV68" s="222"/>
      <c r="WEW68" s="222"/>
      <c r="WEX68" s="222"/>
      <c r="WEY68" s="222"/>
      <c r="WEZ68" s="222"/>
      <c r="WFA68" s="222"/>
      <c r="WFB68" s="222"/>
      <c r="WFC68" s="222"/>
      <c r="WFD68" s="222"/>
      <c r="WFE68" s="222"/>
      <c r="WFF68" s="222"/>
      <c r="WFG68" s="222"/>
      <c r="WFH68" s="222"/>
      <c r="WFI68" s="222"/>
      <c r="WFJ68" s="222"/>
      <c r="WFK68" s="222"/>
      <c r="WFL68" s="222"/>
      <c r="WFM68" s="222"/>
      <c r="WFN68" s="222"/>
      <c r="WFO68" s="222"/>
      <c r="WFP68" s="222"/>
      <c r="WFQ68" s="222"/>
      <c r="WFR68" s="222"/>
      <c r="WFS68" s="222"/>
      <c r="WFT68" s="222"/>
      <c r="WFU68" s="222"/>
      <c r="WFV68" s="222"/>
      <c r="WFW68" s="222"/>
      <c r="WFX68" s="222"/>
      <c r="WFY68" s="222"/>
      <c r="WFZ68" s="222"/>
      <c r="WGA68" s="222"/>
      <c r="WGB68" s="222"/>
      <c r="WGC68" s="222"/>
      <c r="WGD68" s="222"/>
      <c r="WGE68" s="222"/>
      <c r="WGF68" s="222"/>
      <c r="WGG68" s="222"/>
      <c r="WGH68" s="222"/>
      <c r="WGI68" s="222"/>
      <c r="WGJ68" s="222"/>
      <c r="WGK68" s="222"/>
      <c r="WGL68" s="222"/>
      <c r="WGM68" s="222"/>
      <c r="WGN68" s="222"/>
      <c r="WGO68" s="222"/>
      <c r="WGP68" s="222"/>
      <c r="WGQ68" s="222"/>
      <c r="WGR68" s="222"/>
      <c r="WGS68" s="222"/>
      <c r="WGT68" s="222"/>
      <c r="WGU68" s="222"/>
      <c r="WGV68" s="222"/>
      <c r="WGW68" s="222"/>
      <c r="WGX68" s="222"/>
      <c r="WGY68" s="222"/>
      <c r="WGZ68" s="222"/>
      <c r="WHA68" s="222"/>
      <c r="WHB68" s="222"/>
      <c r="WHC68" s="222"/>
      <c r="WHD68" s="222"/>
      <c r="WHE68" s="222"/>
      <c r="WHF68" s="222"/>
      <c r="WHG68" s="222"/>
      <c r="WHH68" s="222"/>
      <c r="WHI68" s="222"/>
      <c r="WHJ68" s="222"/>
      <c r="WHK68" s="222"/>
      <c r="WHL68" s="222"/>
      <c r="WHM68" s="222"/>
      <c r="WHN68" s="222"/>
      <c r="WHO68" s="222"/>
      <c r="WHP68" s="222"/>
      <c r="WHQ68" s="222"/>
      <c r="WHR68" s="222"/>
      <c r="WHS68" s="222"/>
      <c r="WHT68" s="222"/>
      <c r="WHU68" s="222"/>
      <c r="WHV68" s="222"/>
      <c r="WHW68" s="222"/>
      <c r="WHX68" s="222"/>
      <c r="WHY68" s="222"/>
      <c r="WHZ68" s="222"/>
      <c r="WIA68" s="222"/>
      <c r="WIB68" s="222"/>
      <c r="WIC68" s="222"/>
      <c r="WID68" s="222"/>
      <c r="WIE68" s="222"/>
      <c r="WIF68" s="222"/>
      <c r="WIG68" s="222"/>
      <c r="WIH68" s="222"/>
      <c r="WII68" s="222"/>
      <c r="WIJ68" s="222"/>
      <c r="WIK68" s="222"/>
      <c r="WIL68" s="222"/>
      <c r="WIM68" s="222"/>
      <c r="WIN68" s="222"/>
      <c r="WIO68" s="222"/>
      <c r="WIP68" s="222"/>
      <c r="WIQ68" s="222"/>
      <c r="WIR68" s="222"/>
      <c r="WIS68" s="222"/>
      <c r="WIT68" s="222"/>
      <c r="WIU68" s="222"/>
      <c r="WIV68" s="222"/>
      <c r="WIW68" s="222"/>
      <c r="WIX68" s="222"/>
      <c r="WIY68" s="222"/>
      <c r="WIZ68" s="222"/>
      <c r="WJA68" s="222"/>
      <c r="WJB68" s="222"/>
      <c r="WJC68" s="222"/>
      <c r="WJD68" s="222"/>
      <c r="WJE68" s="222"/>
      <c r="WJF68" s="222"/>
      <c r="WJG68" s="222"/>
      <c r="WJH68" s="222"/>
      <c r="WJI68" s="222"/>
      <c r="WJJ68" s="222"/>
      <c r="WJK68" s="222"/>
      <c r="WJL68" s="222"/>
      <c r="WJM68" s="222"/>
      <c r="WJN68" s="222"/>
      <c r="WJO68" s="222"/>
      <c r="WJP68" s="222"/>
      <c r="WJQ68" s="222"/>
      <c r="WJR68" s="222"/>
      <c r="WJS68" s="222"/>
      <c r="WJT68" s="222"/>
      <c r="WJU68" s="222"/>
      <c r="WJV68" s="222"/>
      <c r="WJW68" s="222"/>
      <c r="WJX68" s="222"/>
      <c r="WJY68" s="222"/>
      <c r="WJZ68" s="222"/>
      <c r="WKA68" s="222"/>
      <c r="WKB68" s="222"/>
      <c r="WKC68" s="222"/>
      <c r="WKD68" s="222"/>
      <c r="WKE68" s="222"/>
      <c r="WKF68" s="222"/>
      <c r="WKG68" s="222"/>
      <c r="WKH68" s="222"/>
      <c r="WKI68" s="222"/>
      <c r="WKJ68" s="222"/>
      <c r="WKK68" s="222"/>
      <c r="WKL68" s="222"/>
      <c r="WKM68" s="222"/>
      <c r="WKN68" s="222"/>
      <c r="WKO68" s="222"/>
      <c r="WKP68" s="222"/>
      <c r="WKQ68" s="222"/>
      <c r="WKR68" s="222"/>
      <c r="WKS68" s="222"/>
      <c r="WKT68" s="222"/>
      <c r="WKU68" s="222"/>
      <c r="WKV68" s="222"/>
      <c r="WKW68" s="222"/>
      <c r="WKX68" s="222"/>
      <c r="WKY68" s="222"/>
      <c r="WKZ68" s="222"/>
      <c r="WLA68" s="222"/>
      <c r="WLB68" s="222"/>
      <c r="WLC68" s="222"/>
      <c r="WLD68" s="222"/>
      <c r="WLE68" s="222"/>
      <c r="WLF68" s="222"/>
      <c r="WLG68" s="222"/>
      <c r="WLH68" s="222"/>
      <c r="WLI68" s="222"/>
      <c r="WLJ68" s="222"/>
      <c r="WLK68" s="222"/>
      <c r="WLL68" s="222"/>
      <c r="WLM68" s="222"/>
      <c r="WLN68" s="222"/>
      <c r="WLO68" s="222"/>
      <c r="WLP68" s="222"/>
      <c r="WLQ68" s="222"/>
      <c r="WLR68" s="222"/>
      <c r="WLS68" s="222"/>
      <c r="WLT68" s="222"/>
      <c r="WLU68" s="222"/>
      <c r="WLV68" s="222"/>
      <c r="WLW68" s="222"/>
      <c r="WLX68" s="222"/>
      <c r="WLY68" s="222"/>
      <c r="WLZ68" s="222"/>
      <c r="WMA68" s="222"/>
      <c r="WMB68" s="222"/>
      <c r="WMC68" s="222"/>
      <c r="WMD68" s="222"/>
      <c r="WME68" s="222"/>
      <c r="WMF68" s="222"/>
      <c r="WMG68" s="222"/>
      <c r="WMH68" s="222"/>
      <c r="WMI68" s="222"/>
      <c r="WMJ68" s="222"/>
      <c r="WMK68" s="222"/>
      <c r="WML68" s="222"/>
      <c r="WMM68" s="222"/>
      <c r="WMN68" s="222"/>
      <c r="WMO68" s="222"/>
      <c r="WMP68" s="222"/>
      <c r="WMQ68" s="222"/>
      <c r="WMR68" s="222"/>
      <c r="WMS68" s="222"/>
      <c r="WMT68" s="222"/>
      <c r="WMU68" s="222"/>
      <c r="WMV68" s="222"/>
      <c r="WMW68" s="222"/>
      <c r="WMX68" s="222"/>
      <c r="WMY68" s="222"/>
      <c r="WMZ68" s="222"/>
      <c r="WNA68" s="222"/>
      <c r="WNB68" s="222"/>
      <c r="WNC68" s="222"/>
      <c r="WND68" s="222"/>
      <c r="WNE68" s="222"/>
      <c r="WNF68" s="222"/>
      <c r="WNG68" s="222"/>
      <c r="WNH68" s="222"/>
      <c r="WNI68" s="222"/>
      <c r="WNJ68" s="222"/>
      <c r="WNK68" s="222"/>
      <c r="WNL68" s="222"/>
      <c r="WNM68" s="222"/>
      <c r="WNN68" s="222"/>
      <c r="WNO68" s="222"/>
      <c r="WNP68" s="222"/>
      <c r="WNQ68" s="222"/>
      <c r="WNR68" s="222"/>
      <c r="WNS68" s="222"/>
      <c r="WNT68" s="222"/>
      <c r="WNU68" s="222"/>
      <c r="WNV68" s="222"/>
      <c r="WNW68" s="222"/>
      <c r="WNX68" s="222"/>
      <c r="WNY68" s="222"/>
      <c r="WNZ68" s="222"/>
      <c r="WOA68" s="222"/>
      <c r="WOB68" s="222"/>
      <c r="WOC68" s="222"/>
      <c r="WOD68" s="222"/>
      <c r="WOE68" s="222"/>
      <c r="WOF68" s="222"/>
      <c r="WOG68" s="222"/>
      <c r="WOH68" s="222"/>
      <c r="WOI68" s="222"/>
      <c r="WOJ68" s="222"/>
      <c r="WOK68" s="222"/>
      <c r="WOL68" s="222"/>
      <c r="WOM68" s="222"/>
      <c r="WON68" s="222"/>
      <c r="WOO68" s="222"/>
      <c r="WOP68" s="222"/>
      <c r="WOQ68" s="222"/>
      <c r="WOR68" s="222"/>
      <c r="WOS68" s="222"/>
      <c r="WOT68" s="222"/>
      <c r="WOU68" s="222"/>
      <c r="WOV68" s="222"/>
      <c r="WOW68" s="222"/>
      <c r="WOX68" s="222"/>
      <c r="WOY68" s="222"/>
      <c r="WOZ68" s="222"/>
      <c r="WPA68" s="222"/>
      <c r="WPB68" s="222"/>
      <c r="WPC68" s="222"/>
      <c r="WPD68" s="222"/>
      <c r="WPE68" s="222"/>
      <c r="WPF68" s="222"/>
      <c r="WPG68" s="222"/>
      <c r="WPH68" s="222"/>
      <c r="WPI68" s="222"/>
      <c r="WPJ68" s="222"/>
      <c r="WPK68" s="222"/>
      <c r="WPL68" s="222"/>
      <c r="WPM68" s="222"/>
      <c r="WPN68" s="222"/>
      <c r="WPO68" s="222"/>
      <c r="WPP68" s="222"/>
      <c r="WPQ68" s="222"/>
      <c r="WPR68" s="222"/>
      <c r="WPS68" s="222"/>
      <c r="WPT68" s="222"/>
      <c r="WPU68" s="222"/>
      <c r="WPV68" s="222"/>
      <c r="WPW68" s="222"/>
      <c r="WPX68" s="222"/>
      <c r="WPY68" s="222"/>
      <c r="WPZ68" s="222"/>
      <c r="WQA68" s="222"/>
      <c r="WQB68" s="222"/>
      <c r="WQC68" s="222"/>
      <c r="WQD68" s="222"/>
      <c r="WQE68" s="222"/>
      <c r="WQF68" s="222"/>
      <c r="WQG68" s="222"/>
      <c r="WQH68" s="222"/>
      <c r="WQI68" s="222"/>
      <c r="WQJ68" s="222"/>
      <c r="WQK68" s="222"/>
      <c r="WQL68" s="222"/>
      <c r="WQM68" s="222"/>
      <c r="WQN68" s="222"/>
      <c r="WQO68" s="222"/>
      <c r="WQP68" s="222"/>
      <c r="WQQ68" s="222"/>
      <c r="WQR68" s="222"/>
      <c r="WQS68" s="222"/>
      <c r="WQT68" s="222"/>
      <c r="WQU68" s="222"/>
      <c r="WQV68" s="222"/>
      <c r="WQW68" s="222"/>
      <c r="WQX68" s="222"/>
      <c r="WQY68" s="222"/>
      <c r="WQZ68" s="222"/>
      <c r="WRA68" s="222"/>
      <c r="WRB68" s="222"/>
      <c r="WRC68" s="222"/>
      <c r="WRD68" s="222"/>
      <c r="WRE68" s="222"/>
      <c r="WRF68" s="222"/>
      <c r="WRG68" s="222"/>
      <c r="WRH68" s="222"/>
      <c r="WRI68" s="222"/>
      <c r="WRJ68" s="222"/>
      <c r="WRK68" s="222"/>
      <c r="WRL68" s="222"/>
      <c r="WRM68" s="222"/>
      <c r="WRN68" s="222"/>
      <c r="WRO68" s="222"/>
      <c r="WRP68" s="222"/>
      <c r="WRQ68" s="222"/>
      <c r="WRR68" s="222"/>
      <c r="WRS68" s="222"/>
      <c r="WRT68" s="222"/>
      <c r="WRU68" s="222"/>
      <c r="WRV68" s="222"/>
      <c r="WRW68" s="222"/>
      <c r="WRX68" s="222"/>
      <c r="WRY68" s="222"/>
      <c r="WRZ68" s="222"/>
      <c r="WSA68" s="222"/>
      <c r="WSB68" s="222"/>
      <c r="WSC68" s="222"/>
      <c r="WSD68" s="222"/>
      <c r="WSE68" s="222"/>
      <c r="WSF68" s="222"/>
      <c r="WSG68" s="222"/>
      <c r="WSH68" s="222"/>
      <c r="WSI68" s="222"/>
      <c r="WSJ68" s="222"/>
      <c r="WSK68" s="222"/>
      <c r="WSL68" s="222"/>
      <c r="WSM68" s="222"/>
      <c r="WSN68" s="222"/>
      <c r="WSO68" s="222"/>
      <c r="WSP68" s="222"/>
      <c r="WSQ68" s="222"/>
      <c r="WSR68" s="222"/>
      <c r="WSS68" s="222"/>
      <c r="WST68" s="222"/>
      <c r="WSU68" s="222"/>
      <c r="WSV68" s="222"/>
      <c r="WSW68" s="222"/>
      <c r="WSX68" s="222"/>
      <c r="WSY68" s="222"/>
      <c r="WSZ68" s="222"/>
      <c r="WTA68" s="222"/>
      <c r="WTB68" s="222"/>
      <c r="WTC68" s="222"/>
      <c r="WTD68" s="222"/>
      <c r="WTE68" s="222"/>
      <c r="WTF68" s="222"/>
      <c r="WTG68" s="222"/>
      <c r="WTH68" s="222"/>
      <c r="WTI68" s="222"/>
      <c r="WTJ68" s="222"/>
      <c r="WTK68" s="222"/>
      <c r="WTL68" s="222"/>
      <c r="WTM68" s="222"/>
      <c r="WTN68" s="222"/>
      <c r="WTO68" s="222"/>
      <c r="WTP68" s="222"/>
      <c r="WTQ68" s="222"/>
      <c r="WTR68" s="222"/>
      <c r="WTS68" s="222"/>
      <c r="WTT68" s="222"/>
      <c r="WTU68" s="222"/>
      <c r="WTV68" s="222"/>
      <c r="WTW68" s="222"/>
      <c r="WTX68" s="222"/>
      <c r="WTY68" s="222"/>
      <c r="WTZ68" s="222"/>
      <c r="WUA68" s="222"/>
      <c r="WUB68" s="222"/>
      <c r="WUC68" s="222"/>
      <c r="WUD68" s="222"/>
      <c r="WUE68" s="222"/>
      <c r="WUF68" s="222"/>
      <c r="WUG68" s="222"/>
      <c r="WUH68" s="222"/>
      <c r="WUI68" s="222"/>
      <c r="WUJ68" s="222"/>
      <c r="WUK68" s="222"/>
      <c r="WUL68" s="222"/>
      <c r="WUM68" s="222"/>
      <c r="WUN68" s="222"/>
      <c r="WUO68" s="222"/>
      <c r="WUP68" s="222"/>
      <c r="WUQ68" s="222"/>
      <c r="WUR68" s="222"/>
      <c r="WUS68" s="222"/>
      <c r="WUT68" s="222"/>
      <c r="WUU68" s="222"/>
      <c r="WUV68" s="222"/>
      <c r="WUW68" s="222"/>
      <c r="WUX68" s="222"/>
      <c r="WUY68" s="222"/>
      <c r="WUZ68" s="222"/>
      <c r="WVA68" s="222"/>
      <c r="WVB68" s="222"/>
      <c r="WVC68" s="222"/>
      <c r="WVD68" s="222"/>
      <c r="WVE68" s="222"/>
      <c r="WVF68" s="222"/>
      <c r="WVG68" s="222"/>
      <c r="WVH68" s="222"/>
      <c r="WVI68" s="222"/>
      <c r="WVJ68" s="222"/>
      <c r="WVK68" s="222"/>
      <c r="WVL68" s="222"/>
      <c r="WVM68" s="222"/>
      <c r="WVN68" s="222"/>
      <c r="WVO68" s="222"/>
      <c r="WVP68" s="222"/>
      <c r="WVQ68" s="222"/>
      <c r="WVR68" s="222"/>
      <c r="WVS68" s="222"/>
      <c r="WVT68" s="222"/>
      <c r="WVU68" s="222"/>
      <c r="WVV68" s="222"/>
      <c r="WVW68" s="222"/>
      <c r="WVX68" s="222"/>
      <c r="WVY68" s="222"/>
      <c r="WVZ68" s="222"/>
      <c r="WWA68" s="222"/>
      <c r="WWB68" s="222"/>
      <c r="WWC68" s="222"/>
      <c r="WWD68" s="222"/>
      <c r="WWE68" s="222"/>
      <c r="WWF68" s="222"/>
      <c r="WWG68" s="222"/>
      <c r="WWH68" s="222"/>
      <c r="WWI68" s="222"/>
      <c r="WWJ68" s="222"/>
      <c r="WWK68" s="222"/>
      <c r="WWL68" s="222"/>
      <c r="WWM68" s="222"/>
      <c r="WWN68" s="222"/>
      <c r="WWO68" s="222"/>
      <c r="WWP68" s="222"/>
      <c r="WWQ68" s="222"/>
      <c r="WWR68" s="222"/>
      <c r="WWS68" s="222"/>
      <c r="WWT68" s="222"/>
      <c r="WWU68" s="222"/>
      <c r="WWV68" s="222"/>
      <c r="WWW68" s="222"/>
      <c r="WWX68" s="222"/>
      <c r="WWY68" s="222"/>
      <c r="WWZ68" s="222"/>
      <c r="WXA68" s="222"/>
      <c r="WXB68" s="222"/>
      <c r="WXC68" s="222"/>
      <c r="WXD68" s="222"/>
      <c r="WXE68" s="222"/>
      <c r="WXF68" s="222"/>
      <c r="WXG68" s="222"/>
      <c r="WXH68" s="222"/>
      <c r="WXI68" s="222"/>
      <c r="WXJ68" s="222"/>
      <c r="WXK68" s="222"/>
      <c r="WXL68" s="222"/>
      <c r="WXM68" s="222"/>
      <c r="WXN68" s="222"/>
      <c r="WXO68" s="222"/>
      <c r="WXP68" s="222"/>
      <c r="WXQ68" s="222"/>
      <c r="WXR68" s="222"/>
      <c r="WXS68" s="222"/>
      <c r="WXT68" s="222"/>
      <c r="WXU68" s="222"/>
      <c r="WXV68" s="222"/>
      <c r="WXW68" s="222"/>
      <c r="WXX68" s="222"/>
      <c r="WXY68" s="222"/>
      <c r="WXZ68" s="222"/>
      <c r="WYA68" s="222"/>
      <c r="WYB68" s="222"/>
      <c r="WYC68" s="222"/>
      <c r="WYD68" s="222"/>
      <c r="WYE68" s="222"/>
      <c r="WYF68" s="222"/>
      <c r="WYG68" s="222"/>
      <c r="WYH68" s="222"/>
      <c r="WYI68" s="222"/>
      <c r="WYJ68" s="222"/>
      <c r="WYK68" s="222"/>
      <c r="WYL68" s="222"/>
      <c r="WYM68" s="222"/>
      <c r="WYN68" s="222"/>
      <c r="WYO68" s="222"/>
      <c r="WYP68" s="222"/>
      <c r="WYQ68" s="222"/>
      <c r="WYR68" s="222"/>
      <c r="WYS68" s="222"/>
      <c r="WYT68" s="222"/>
      <c r="WYU68" s="222"/>
      <c r="WYV68" s="222"/>
      <c r="WYW68" s="222"/>
      <c r="WYX68" s="222"/>
      <c r="WYY68" s="222"/>
      <c r="WYZ68" s="222"/>
      <c r="WZA68" s="222"/>
      <c r="WZB68" s="222"/>
      <c r="WZC68" s="222"/>
      <c r="WZD68" s="222"/>
      <c r="WZE68" s="222"/>
      <c r="WZF68" s="222"/>
      <c r="WZG68" s="222"/>
      <c r="WZH68" s="222"/>
      <c r="WZI68" s="222"/>
      <c r="WZJ68" s="222"/>
      <c r="WZK68" s="222"/>
      <c r="WZL68" s="222"/>
      <c r="WZM68" s="222"/>
      <c r="WZN68" s="222"/>
      <c r="WZO68" s="222"/>
      <c r="WZP68" s="222"/>
      <c r="WZQ68" s="222"/>
      <c r="WZR68" s="222"/>
      <c r="WZS68" s="222"/>
      <c r="WZT68" s="222"/>
      <c r="WZU68" s="222"/>
      <c r="WZV68" s="222"/>
      <c r="WZW68" s="222"/>
      <c r="WZX68" s="222"/>
      <c r="WZY68" s="222"/>
      <c r="WZZ68" s="222"/>
      <c r="XAA68" s="222"/>
      <c r="XAB68" s="222"/>
      <c r="XAC68" s="222"/>
      <c r="XAD68" s="222"/>
      <c r="XAE68" s="222"/>
      <c r="XAF68" s="222"/>
      <c r="XAG68" s="222"/>
      <c r="XAH68" s="222"/>
      <c r="XAI68" s="222"/>
      <c r="XAJ68" s="222"/>
      <c r="XAK68" s="222"/>
      <c r="XAL68" s="222"/>
      <c r="XAM68" s="222"/>
      <c r="XAN68" s="222"/>
      <c r="XAO68" s="222"/>
      <c r="XAP68" s="222"/>
      <c r="XAQ68" s="222"/>
      <c r="XAR68" s="222"/>
      <c r="XAS68" s="222"/>
      <c r="XAT68" s="222"/>
      <c r="XAU68" s="222"/>
      <c r="XAV68" s="222"/>
      <c r="XAW68" s="222"/>
      <c r="XAX68" s="222"/>
      <c r="XAY68" s="222"/>
      <c r="XAZ68" s="222"/>
      <c r="XBA68" s="222"/>
      <c r="XBB68" s="222"/>
      <c r="XBC68" s="222"/>
      <c r="XBD68" s="222"/>
      <c r="XBE68" s="222"/>
      <c r="XBF68" s="222"/>
      <c r="XBG68" s="222"/>
      <c r="XBH68" s="222"/>
      <c r="XBI68" s="222"/>
      <c r="XBJ68" s="222"/>
      <c r="XBK68" s="222"/>
      <c r="XBL68" s="222"/>
      <c r="XBM68" s="222"/>
      <c r="XBN68" s="222"/>
      <c r="XBO68" s="222"/>
      <c r="XBP68" s="222"/>
      <c r="XBQ68" s="222"/>
      <c r="XBR68" s="222"/>
      <c r="XBS68" s="222"/>
      <c r="XBT68" s="222"/>
      <c r="XBU68" s="222"/>
      <c r="XBV68" s="222"/>
      <c r="XBW68" s="222"/>
      <c r="XBX68" s="222"/>
      <c r="XBY68" s="222"/>
      <c r="XBZ68" s="222"/>
      <c r="XCA68" s="222"/>
      <c r="XCB68" s="222"/>
      <c r="XCC68" s="222"/>
      <c r="XCD68" s="222"/>
      <c r="XCE68" s="222"/>
      <c r="XCF68" s="222"/>
      <c r="XCG68" s="222"/>
      <c r="XCH68" s="222"/>
      <c r="XCI68" s="222"/>
      <c r="XCJ68" s="222"/>
      <c r="XCK68" s="222"/>
      <c r="XCL68" s="222"/>
      <c r="XCM68" s="222"/>
      <c r="XCN68" s="222"/>
      <c r="XCO68" s="222"/>
      <c r="XCP68" s="222"/>
      <c r="XCQ68" s="222"/>
      <c r="XCR68" s="222"/>
      <c r="XCS68" s="222"/>
      <c r="XCT68" s="222"/>
      <c r="XCU68" s="222"/>
      <c r="XCV68" s="222"/>
      <c r="XCW68" s="222"/>
      <c r="XCX68" s="222"/>
      <c r="XCY68" s="222"/>
      <c r="XCZ68" s="222"/>
      <c r="XDA68" s="222"/>
      <c r="XDB68" s="222"/>
      <c r="XDC68" s="222"/>
      <c r="XDD68" s="222"/>
      <c r="XDE68" s="222"/>
      <c r="XDF68" s="222"/>
      <c r="XDG68" s="222"/>
      <c r="XDH68" s="222"/>
      <c r="XDI68" s="222"/>
      <c r="XDJ68" s="222"/>
      <c r="XDK68" s="222"/>
      <c r="XDL68" s="222"/>
      <c r="XDM68" s="222"/>
      <c r="XDN68" s="222"/>
      <c r="XDO68" s="222"/>
      <c r="XDP68" s="222"/>
      <c r="XDQ68" s="222"/>
      <c r="XDR68" s="222"/>
      <c r="XDS68" s="222"/>
      <c r="XDT68" s="222"/>
      <c r="XDU68" s="222"/>
      <c r="XDV68" s="222"/>
      <c r="XDW68" s="222"/>
      <c r="XDX68" s="222"/>
      <c r="XDY68" s="222"/>
      <c r="XDZ68" s="222"/>
      <c r="XEA68" s="222"/>
      <c r="XEB68" s="222"/>
      <c r="XEC68" s="222"/>
      <c r="XED68" s="222"/>
      <c r="XEE68" s="222"/>
      <c r="XEF68" s="222"/>
      <c r="XEG68" s="222"/>
      <c r="XEH68" s="222"/>
      <c r="XEI68" s="222"/>
      <c r="XEJ68" s="222"/>
      <c r="XEK68" s="222"/>
      <c r="XEL68" s="222"/>
      <c r="XEM68" s="222"/>
      <c r="XEN68" s="222"/>
      <c r="XEO68" s="222"/>
      <c r="XEP68" s="222"/>
      <c r="XEQ68" s="222"/>
      <c r="XER68" s="222"/>
      <c r="XES68" s="222"/>
      <c r="XET68" s="222"/>
      <c r="XEU68" s="222"/>
      <c r="XEV68" s="222"/>
      <c r="XEW68" s="222"/>
      <c r="XEX68" s="222"/>
      <c r="XEY68" s="222"/>
      <c r="XEZ68" s="222"/>
      <c r="XFA68" s="222"/>
      <c r="XFB68" s="222"/>
      <c r="XFC68" s="222"/>
      <c r="XFD68" s="222"/>
    </row>
    <row r="69" spans="1:16384" s="245" customFormat="1" ht="33" customHeight="1">
      <c r="A69" s="301"/>
      <c r="B69" s="301" t="s">
        <v>303</v>
      </c>
      <c r="C69" s="301" t="s">
        <v>1096</v>
      </c>
      <c r="D69" s="301" t="s">
        <v>1097</v>
      </c>
      <c r="E69" s="301">
        <v>27.513999999999999</v>
      </c>
      <c r="F69" s="301">
        <v>27.861999999999998</v>
      </c>
      <c r="G69" s="301" t="s">
        <v>1098</v>
      </c>
      <c r="H69" s="301">
        <v>11.772</v>
      </c>
      <c r="I69" s="301">
        <v>12.12</v>
      </c>
      <c r="J69" s="178">
        <f t="shared" ref="J69:J132" si="13">F69-E69</f>
        <v>0.34799999999999898</v>
      </c>
      <c r="K69" s="178">
        <f t="shared" ref="K69:K132" si="14">I69-H69</f>
        <v>0.34799999999999898</v>
      </c>
      <c r="L69" s="301">
        <f>F69-E69</f>
        <v>0.34799999999999898</v>
      </c>
      <c r="M69" s="244"/>
      <c r="N69" s="301" t="s">
        <v>871</v>
      </c>
      <c r="O69" s="301" t="s">
        <v>1100</v>
      </c>
      <c r="P69" s="301" t="s">
        <v>873</v>
      </c>
      <c r="Q69" s="301" t="str">
        <f>O69</f>
        <v>7.5</v>
      </c>
      <c r="R69" s="244"/>
      <c r="S69" s="244"/>
      <c r="T69" s="301" t="s">
        <v>876</v>
      </c>
      <c r="U69" s="301"/>
      <c r="V69" s="301" t="s">
        <v>829</v>
      </c>
      <c r="W69" s="301">
        <v>20</v>
      </c>
      <c r="X69" s="301" t="s">
        <v>831</v>
      </c>
      <c r="Y69" s="301" t="s">
        <v>832</v>
      </c>
      <c r="Z69" s="301"/>
      <c r="AA69" s="301" t="s">
        <v>877</v>
      </c>
      <c r="AB69" s="301">
        <f>L69*Q69*AA69*0.1</f>
        <v>49.589999999999861</v>
      </c>
      <c r="AC69" s="301">
        <f>AB69*AE69</f>
        <v>49.589999999999861</v>
      </c>
      <c r="AD69" s="301">
        <v>2006</v>
      </c>
      <c r="AE69" s="301">
        <v>1</v>
      </c>
      <c r="AF69" s="301"/>
      <c r="AG69" s="301"/>
      <c r="AH69" s="301"/>
      <c r="AI69" s="301" t="s">
        <v>1099</v>
      </c>
      <c r="AJ69" s="222"/>
      <c r="AL69" s="222" t="s">
        <v>837</v>
      </c>
      <c r="AM69" s="222" t="s">
        <v>873</v>
      </c>
      <c r="AN69" s="222">
        <v>4302</v>
      </c>
      <c r="AO69" s="222"/>
      <c r="AR69" s="222"/>
      <c r="AS69" s="222"/>
      <c r="AT69" s="222"/>
      <c r="AU69" s="222"/>
      <c r="AV69" s="222"/>
      <c r="AW69" s="222"/>
      <c r="AX69" s="222"/>
      <c r="AY69" s="222"/>
      <c r="AZ69" s="222"/>
      <c r="BA69" s="222"/>
      <c r="BB69" s="222"/>
      <c r="BC69" s="222">
        <v>0.34799999999999998</v>
      </c>
      <c r="BD69" s="222"/>
      <c r="BE69" s="222"/>
      <c r="BF69" s="222"/>
      <c r="BG69" s="222"/>
      <c r="BH69" s="222"/>
      <c r="BI69" s="222"/>
      <c r="BJ69" s="222"/>
      <c r="BK69" s="222"/>
      <c r="BL69" s="222"/>
      <c r="BM69" s="222"/>
      <c r="BN69" s="222"/>
      <c r="BO69" s="222"/>
      <c r="BP69" s="222"/>
      <c r="BQ69" s="222"/>
      <c r="BR69" s="222"/>
      <c r="BS69" s="222"/>
      <c r="BT69" s="222"/>
      <c r="BU69" s="222"/>
      <c r="BV69" s="222"/>
      <c r="BW69" s="222"/>
      <c r="BX69" s="222"/>
      <c r="BY69" s="222"/>
      <c r="BZ69" s="222"/>
      <c r="CA69" s="222"/>
      <c r="CB69" s="222"/>
      <c r="CC69" s="222"/>
      <c r="CD69" s="222"/>
      <c r="CE69" s="222"/>
      <c r="CF69" s="222"/>
      <c r="CG69" s="222"/>
      <c r="CH69" s="222"/>
      <c r="CI69" s="222"/>
      <c r="CJ69" s="222"/>
      <c r="CK69" s="222"/>
      <c r="CL69" s="222"/>
      <c r="CM69" s="222"/>
      <c r="CN69" s="222"/>
      <c r="CO69" s="222"/>
      <c r="CP69" s="222"/>
      <c r="CQ69" s="222"/>
      <c r="CR69" s="222"/>
      <c r="CS69" s="222"/>
      <c r="CT69" s="222"/>
      <c r="CU69" s="222"/>
      <c r="CV69" s="222"/>
      <c r="CW69" s="222"/>
      <c r="CX69" s="222"/>
      <c r="CY69" s="222"/>
      <c r="CZ69" s="222"/>
      <c r="DA69" s="222"/>
      <c r="DB69" s="222"/>
      <c r="DC69" s="222"/>
      <c r="DD69" s="222"/>
      <c r="DE69" s="222"/>
      <c r="DF69" s="222"/>
      <c r="DG69" s="222"/>
      <c r="DH69" s="222"/>
      <c r="DI69" s="222"/>
      <c r="DJ69" s="222"/>
      <c r="DK69" s="222"/>
      <c r="DL69" s="222"/>
      <c r="DM69" s="222"/>
      <c r="DN69" s="222"/>
      <c r="DO69" s="222"/>
      <c r="DP69" s="222"/>
      <c r="DQ69" s="222"/>
      <c r="DR69" s="222"/>
      <c r="DS69" s="222"/>
      <c r="DT69" s="222"/>
      <c r="DU69" s="222"/>
      <c r="DV69" s="222"/>
      <c r="DW69" s="222"/>
      <c r="DX69" s="222"/>
      <c r="DY69" s="222"/>
      <c r="DZ69" s="222"/>
      <c r="EA69" s="222"/>
      <c r="EB69" s="222"/>
      <c r="EC69" s="222"/>
      <c r="ED69" s="222"/>
      <c r="EE69" s="222"/>
      <c r="EF69" s="222"/>
      <c r="EG69" s="222"/>
      <c r="EH69" s="222"/>
      <c r="EI69" s="222"/>
      <c r="EJ69" s="222"/>
      <c r="EK69" s="222"/>
      <c r="EL69" s="222"/>
      <c r="EM69" s="222"/>
      <c r="EN69" s="222"/>
      <c r="EO69" s="222"/>
      <c r="EP69" s="222"/>
      <c r="EQ69" s="222"/>
      <c r="ER69" s="222"/>
      <c r="ES69" s="222"/>
      <c r="ET69" s="222"/>
      <c r="EU69" s="222"/>
      <c r="EV69" s="222"/>
      <c r="EW69" s="222"/>
      <c r="EX69" s="222"/>
      <c r="EY69" s="222"/>
      <c r="EZ69" s="222"/>
      <c r="FA69" s="222"/>
      <c r="FB69" s="222"/>
      <c r="FC69" s="222"/>
      <c r="FD69" s="222"/>
      <c r="FE69" s="222"/>
      <c r="FF69" s="222"/>
      <c r="FG69" s="222"/>
      <c r="FH69" s="222"/>
      <c r="FI69" s="222"/>
      <c r="FJ69" s="222"/>
      <c r="FK69" s="222"/>
      <c r="FL69" s="222"/>
      <c r="FM69" s="222"/>
      <c r="FN69" s="222"/>
      <c r="FO69" s="222"/>
      <c r="FP69" s="222"/>
      <c r="FQ69" s="222"/>
      <c r="FR69" s="222"/>
      <c r="FS69" s="222"/>
      <c r="FT69" s="222"/>
      <c r="FU69" s="222"/>
      <c r="FV69" s="222"/>
      <c r="FW69" s="222"/>
      <c r="FX69" s="222"/>
      <c r="FY69" s="222"/>
      <c r="FZ69" s="222"/>
      <c r="GA69" s="222"/>
      <c r="GB69" s="222"/>
      <c r="GC69" s="222"/>
      <c r="GD69" s="222"/>
      <c r="GE69" s="222"/>
      <c r="GF69" s="222"/>
      <c r="GG69" s="222"/>
      <c r="GH69" s="222"/>
      <c r="GI69" s="222"/>
      <c r="GJ69" s="222"/>
      <c r="GK69" s="222"/>
      <c r="GL69" s="222"/>
      <c r="GM69" s="222"/>
      <c r="GN69" s="222"/>
      <c r="GO69" s="222"/>
      <c r="GP69" s="222"/>
      <c r="GQ69" s="222"/>
      <c r="GR69" s="222"/>
      <c r="GS69" s="222"/>
      <c r="GT69" s="222"/>
      <c r="GU69" s="222"/>
      <c r="GV69" s="222"/>
      <c r="GW69" s="222"/>
      <c r="GX69" s="222"/>
      <c r="GY69" s="222"/>
      <c r="GZ69" s="222"/>
      <c r="HA69" s="222"/>
      <c r="HB69" s="222"/>
      <c r="HC69" s="222"/>
      <c r="HD69" s="222"/>
      <c r="HE69" s="222"/>
      <c r="HF69" s="222"/>
      <c r="HG69" s="222"/>
      <c r="HH69" s="222"/>
      <c r="HI69" s="222"/>
      <c r="HJ69" s="222"/>
      <c r="HK69" s="222"/>
      <c r="HL69" s="222"/>
      <c r="HM69" s="222"/>
      <c r="HN69" s="222"/>
      <c r="HO69" s="222"/>
      <c r="HP69" s="222"/>
      <c r="HQ69" s="222"/>
      <c r="HR69" s="222"/>
      <c r="HS69" s="222"/>
      <c r="HT69" s="222"/>
      <c r="HU69" s="222"/>
      <c r="HV69" s="222"/>
      <c r="HW69" s="222"/>
      <c r="HX69" s="222"/>
      <c r="HY69" s="222"/>
      <c r="HZ69" s="222"/>
      <c r="IA69" s="222"/>
      <c r="IB69" s="222"/>
      <c r="IC69" s="222"/>
      <c r="ID69" s="222"/>
      <c r="IE69" s="222"/>
      <c r="IF69" s="222"/>
      <c r="IG69" s="222"/>
      <c r="IH69" s="222"/>
      <c r="II69" s="222"/>
      <c r="IJ69" s="222"/>
      <c r="IK69" s="222"/>
      <c r="IL69" s="222"/>
      <c r="IM69" s="222"/>
      <c r="IN69" s="222"/>
      <c r="IO69" s="222"/>
      <c r="IP69" s="222"/>
      <c r="IQ69" s="222"/>
      <c r="IR69" s="222"/>
      <c r="IS69" s="222"/>
      <c r="IT69" s="222"/>
      <c r="IU69" s="222"/>
      <c r="IV69" s="222"/>
      <c r="IW69" s="222"/>
      <c r="IX69" s="222"/>
      <c r="IY69" s="222"/>
      <c r="IZ69" s="222"/>
      <c r="JA69" s="222"/>
      <c r="JB69" s="222"/>
      <c r="JC69" s="222"/>
      <c r="JD69" s="222"/>
      <c r="JE69" s="222"/>
      <c r="JF69" s="222"/>
      <c r="JG69" s="222"/>
      <c r="JH69" s="222"/>
      <c r="JI69" s="222"/>
      <c r="JJ69" s="222"/>
      <c r="JK69" s="222"/>
      <c r="JL69" s="222"/>
      <c r="JM69" s="222"/>
      <c r="JN69" s="222"/>
      <c r="JO69" s="222"/>
      <c r="JP69" s="222"/>
      <c r="JQ69" s="222"/>
      <c r="JR69" s="222"/>
      <c r="JS69" s="222"/>
      <c r="JT69" s="222"/>
      <c r="JU69" s="222"/>
      <c r="JV69" s="222"/>
      <c r="JW69" s="222"/>
      <c r="JX69" s="222"/>
      <c r="JY69" s="222"/>
      <c r="JZ69" s="222"/>
      <c r="KA69" s="222"/>
      <c r="KB69" s="222"/>
      <c r="KC69" s="222"/>
      <c r="KD69" s="222"/>
      <c r="KE69" s="222"/>
      <c r="KF69" s="222"/>
      <c r="KG69" s="222"/>
      <c r="KH69" s="222"/>
      <c r="KI69" s="222"/>
      <c r="KJ69" s="222"/>
      <c r="KK69" s="222"/>
      <c r="KL69" s="222"/>
      <c r="KM69" s="222"/>
      <c r="KN69" s="222"/>
      <c r="KO69" s="222"/>
      <c r="KP69" s="222"/>
      <c r="KQ69" s="222"/>
      <c r="KR69" s="222"/>
      <c r="KS69" s="222"/>
      <c r="KT69" s="222"/>
      <c r="KU69" s="222"/>
      <c r="KV69" s="222"/>
      <c r="KW69" s="222"/>
      <c r="KX69" s="222"/>
      <c r="KY69" s="222"/>
      <c r="KZ69" s="222"/>
      <c r="LA69" s="222"/>
      <c r="LB69" s="222"/>
      <c r="LC69" s="222"/>
      <c r="LD69" s="222"/>
      <c r="LE69" s="222"/>
      <c r="LF69" s="222"/>
      <c r="LG69" s="222"/>
      <c r="LH69" s="222"/>
      <c r="LI69" s="222"/>
      <c r="LJ69" s="222"/>
      <c r="LK69" s="222"/>
      <c r="LL69" s="222"/>
      <c r="LM69" s="222"/>
      <c r="LN69" s="222"/>
      <c r="LO69" s="222"/>
      <c r="LP69" s="222"/>
      <c r="LQ69" s="222"/>
      <c r="LR69" s="222"/>
      <c r="LS69" s="222"/>
      <c r="LT69" s="222"/>
      <c r="LU69" s="222"/>
      <c r="LV69" s="222"/>
      <c r="LW69" s="222"/>
      <c r="LX69" s="222"/>
      <c r="LY69" s="222"/>
      <c r="LZ69" s="222"/>
      <c r="MA69" s="222"/>
      <c r="MB69" s="222"/>
      <c r="MC69" s="222"/>
      <c r="MD69" s="222"/>
      <c r="ME69" s="222"/>
      <c r="MF69" s="222"/>
      <c r="MG69" s="222"/>
      <c r="MH69" s="222"/>
      <c r="MI69" s="222"/>
      <c r="MJ69" s="222"/>
      <c r="MK69" s="222"/>
      <c r="ML69" s="222"/>
      <c r="MM69" s="222"/>
      <c r="MN69" s="222"/>
      <c r="MO69" s="222"/>
      <c r="MP69" s="222"/>
      <c r="MQ69" s="222"/>
      <c r="MR69" s="222"/>
      <c r="MS69" s="222"/>
      <c r="MT69" s="222"/>
      <c r="MU69" s="222"/>
      <c r="MV69" s="222"/>
      <c r="MW69" s="222"/>
      <c r="MX69" s="222"/>
      <c r="MY69" s="222"/>
      <c r="MZ69" s="222"/>
      <c r="NA69" s="222"/>
      <c r="NB69" s="222"/>
      <c r="NC69" s="222"/>
      <c r="ND69" s="222"/>
      <c r="NE69" s="222"/>
      <c r="NF69" s="222"/>
      <c r="NG69" s="222"/>
      <c r="NH69" s="222"/>
      <c r="NI69" s="222"/>
      <c r="NJ69" s="222"/>
      <c r="NK69" s="222"/>
      <c r="NL69" s="222"/>
      <c r="NM69" s="222"/>
      <c r="NN69" s="222"/>
      <c r="NO69" s="222"/>
      <c r="NP69" s="222"/>
      <c r="NQ69" s="222"/>
      <c r="NR69" s="222"/>
      <c r="NS69" s="222"/>
      <c r="NT69" s="222"/>
      <c r="NU69" s="222"/>
      <c r="NV69" s="222"/>
      <c r="NW69" s="222"/>
      <c r="NX69" s="222"/>
      <c r="NY69" s="222"/>
      <c r="NZ69" s="222"/>
      <c r="OA69" s="222"/>
      <c r="OB69" s="222"/>
      <c r="OC69" s="222"/>
      <c r="OD69" s="222"/>
      <c r="OE69" s="222"/>
      <c r="OF69" s="222"/>
      <c r="OG69" s="222"/>
      <c r="OH69" s="222"/>
      <c r="OI69" s="222"/>
      <c r="OJ69" s="222"/>
      <c r="OK69" s="222"/>
      <c r="OL69" s="222"/>
      <c r="OM69" s="222"/>
      <c r="ON69" s="222"/>
      <c r="OO69" s="222"/>
      <c r="OP69" s="222"/>
      <c r="OQ69" s="222"/>
      <c r="OR69" s="222"/>
      <c r="OS69" s="222"/>
      <c r="OT69" s="222"/>
      <c r="OU69" s="222"/>
      <c r="OV69" s="222"/>
      <c r="OW69" s="222"/>
      <c r="OX69" s="222"/>
      <c r="OY69" s="222"/>
      <c r="OZ69" s="222"/>
      <c r="PA69" s="222"/>
      <c r="PB69" s="222"/>
      <c r="PC69" s="222"/>
      <c r="PD69" s="222"/>
      <c r="PE69" s="222"/>
      <c r="PF69" s="222"/>
      <c r="PG69" s="222"/>
      <c r="PH69" s="222"/>
      <c r="PI69" s="222"/>
      <c r="PJ69" s="222"/>
      <c r="PK69" s="222"/>
      <c r="PL69" s="222"/>
      <c r="PM69" s="222"/>
      <c r="PN69" s="222"/>
      <c r="PO69" s="222"/>
      <c r="PP69" s="222"/>
      <c r="PQ69" s="222"/>
      <c r="PR69" s="222"/>
      <c r="PS69" s="222"/>
      <c r="PT69" s="222"/>
      <c r="PU69" s="222"/>
      <c r="PV69" s="222"/>
      <c r="PW69" s="222"/>
      <c r="PX69" s="222"/>
      <c r="PY69" s="222"/>
      <c r="PZ69" s="222"/>
      <c r="QA69" s="222"/>
      <c r="QB69" s="222"/>
      <c r="QC69" s="222"/>
      <c r="QD69" s="222"/>
      <c r="QE69" s="222"/>
      <c r="QF69" s="222"/>
      <c r="QG69" s="222"/>
      <c r="QH69" s="222"/>
      <c r="QI69" s="222"/>
      <c r="QJ69" s="222"/>
      <c r="QK69" s="222"/>
      <c r="QL69" s="222"/>
      <c r="QM69" s="222"/>
      <c r="QN69" s="222"/>
      <c r="QO69" s="222"/>
      <c r="QP69" s="222"/>
      <c r="QQ69" s="222"/>
      <c r="QR69" s="222"/>
      <c r="QS69" s="222"/>
      <c r="QT69" s="222"/>
      <c r="QU69" s="222"/>
      <c r="QV69" s="222"/>
      <c r="QW69" s="222"/>
      <c r="QX69" s="222"/>
      <c r="QY69" s="222"/>
      <c r="QZ69" s="222"/>
      <c r="RA69" s="222"/>
      <c r="RB69" s="222"/>
      <c r="RC69" s="222"/>
      <c r="RD69" s="222"/>
      <c r="RE69" s="222"/>
      <c r="RF69" s="222"/>
      <c r="RG69" s="222"/>
      <c r="RH69" s="222"/>
      <c r="RI69" s="222"/>
      <c r="RJ69" s="222"/>
      <c r="RK69" s="222"/>
      <c r="RL69" s="222"/>
      <c r="RM69" s="222"/>
      <c r="RN69" s="222"/>
      <c r="RO69" s="222"/>
      <c r="RP69" s="222"/>
      <c r="RQ69" s="222"/>
      <c r="RR69" s="222"/>
      <c r="RS69" s="222"/>
      <c r="RT69" s="222"/>
      <c r="RU69" s="222"/>
      <c r="RV69" s="222"/>
      <c r="RW69" s="222"/>
      <c r="RX69" s="222"/>
      <c r="RY69" s="222"/>
      <c r="RZ69" s="222"/>
      <c r="SA69" s="222"/>
      <c r="SB69" s="222"/>
      <c r="SC69" s="222"/>
      <c r="SD69" s="222"/>
      <c r="SE69" s="222"/>
      <c r="SF69" s="222"/>
      <c r="SG69" s="222"/>
      <c r="SH69" s="222"/>
      <c r="SI69" s="222"/>
      <c r="SJ69" s="222"/>
      <c r="SK69" s="222"/>
      <c r="SL69" s="222"/>
      <c r="SM69" s="222"/>
      <c r="SN69" s="222"/>
      <c r="SO69" s="222"/>
      <c r="SP69" s="222"/>
      <c r="SQ69" s="222"/>
      <c r="SR69" s="222"/>
      <c r="SS69" s="222"/>
      <c r="ST69" s="222"/>
      <c r="SU69" s="222"/>
      <c r="SV69" s="222"/>
      <c r="SW69" s="222"/>
      <c r="SX69" s="222"/>
      <c r="SY69" s="222"/>
      <c r="SZ69" s="222"/>
      <c r="TA69" s="222"/>
      <c r="TB69" s="222"/>
      <c r="TC69" s="222"/>
      <c r="TD69" s="222"/>
      <c r="TE69" s="222"/>
      <c r="TF69" s="222"/>
      <c r="TG69" s="222"/>
      <c r="TH69" s="222"/>
      <c r="TI69" s="222"/>
      <c r="TJ69" s="222"/>
      <c r="TK69" s="222"/>
      <c r="TL69" s="222"/>
      <c r="TM69" s="222"/>
      <c r="TN69" s="222"/>
      <c r="TO69" s="222"/>
      <c r="TP69" s="222"/>
      <c r="TQ69" s="222"/>
      <c r="TR69" s="222"/>
      <c r="TS69" s="222"/>
      <c r="TT69" s="222"/>
      <c r="TU69" s="222"/>
      <c r="TV69" s="222"/>
      <c r="TW69" s="222"/>
      <c r="TX69" s="222"/>
      <c r="TY69" s="222"/>
      <c r="TZ69" s="222"/>
      <c r="UA69" s="222"/>
      <c r="UB69" s="222"/>
      <c r="UC69" s="222"/>
      <c r="UD69" s="222"/>
      <c r="UE69" s="222"/>
      <c r="UF69" s="222"/>
      <c r="UG69" s="222"/>
      <c r="UH69" s="222"/>
      <c r="UI69" s="222"/>
      <c r="UJ69" s="222"/>
      <c r="UK69" s="222"/>
      <c r="UL69" s="222"/>
      <c r="UM69" s="222"/>
      <c r="UN69" s="222"/>
      <c r="UO69" s="222"/>
      <c r="UP69" s="222"/>
      <c r="UQ69" s="222"/>
      <c r="UR69" s="222"/>
      <c r="US69" s="222"/>
      <c r="UT69" s="222"/>
      <c r="UU69" s="222"/>
      <c r="UV69" s="222"/>
      <c r="UW69" s="222"/>
      <c r="UX69" s="222"/>
      <c r="UY69" s="222"/>
      <c r="UZ69" s="222"/>
      <c r="VA69" s="222"/>
      <c r="VB69" s="222"/>
      <c r="VC69" s="222"/>
      <c r="VD69" s="222"/>
      <c r="VE69" s="222"/>
      <c r="VF69" s="222"/>
      <c r="VG69" s="222"/>
      <c r="VH69" s="222"/>
      <c r="VI69" s="222"/>
      <c r="VJ69" s="222"/>
      <c r="VK69" s="222"/>
      <c r="VL69" s="222"/>
      <c r="VM69" s="222"/>
      <c r="VN69" s="222"/>
      <c r="VO69" s="222"/>
      <c r="VP69" s="222"/>
      <c r="VQ69" s="222"/>
      <c r="VR69" s="222"/>
      <c r="VS69" s="222"/>
      <c r="VT69" s="222"/>
      <c r="VU69" s="222"/>
      <c r="VV69" s="222"/>
      <c r="VW69" s="222"/>
      <c r="VX69" s="222"/>
      <c r="VY69" s="222"/>
      <c r="VZ69" s="222"/>
      <c r="WA69" s="222"/>
      <c r="WB69" s="222"/>
      <c r="WC69" s="222"/>
      <c r="WD69" s="222"/>
      <c r="WE69" s="222"/>
      <c r="WF69" s="222"/>
      <c r="WG69" s="222"/>
      <c r="WH69" s="222"/>
      <c r="WI69" s="222"/>
      <c r="WJ69" s="222"/>
      <c r="WK69" s="222"/>
      <c r="WL69" s="222"/>
      <c r="WM69" s="222"/>
      <c r="WN69" s="222"/>
      <c r="WO69" s="222"/>
      <c r="WP69" s="222"/>
      <c r="WQ69" s="222"/>
      <c r="WR69" s="222"/>
      <c r="WS69" s="222"/>
      <c r="WT69" s="222"/>
      <c r="WU69" s="222"/>
      <c r="WV69" s="222"/>
      <c r="WW69" s="222"/>
      <c r="WX69" s="222"/>
      <c r="WY69" s="222"/>
      <c r="WZ69" s="222"/>
      <c r="XA69" s="222"/>
      <c r="XB69" s="222"/>
      <c r="XC69" s="222"/>
      <c r="XD69" s="222"/>
      <c r="XE69" s="222"/>
      <c r="XF69" s="222"/>
      <c r="XG69" s="222"/>
      <c r="XH69" s="222"/>
      <c r="XI69" s="222"/>
      <c r="XJ69" s="222"/>
      <c r="XK69" s="222"/>
      <c r="XL69" s="222"/>
      <c r="XM69" s="222"/>
      <c r="XN69" s="222"/>
      <c r="XO69" s="222"/>
      <c r="XP69" s="222"/>
      <c r="XQ69" s="222"/>
      <c r="XR69" s="222"/>
      <c r="XS69" s="222"/>
      <c r="XT69" s="222"/>
      <c r="XU69" s="222"/>
      <c r="XV69" s="222"/>
      <c r="XW69" s="222"/>
      <c r="XX69" s="222"/>
      <c r="XY69" s="222"/>
      <c r="XZ69" s="222"/>
      <c r="YA69" s="222"/>
      <c r="YB69" s="222"/>
      <c r="YC69" s="222"/>
      <c r="YD69" s="222"/>
      <c r="YE69" s="222"/>
      <c r="YF69" s="222"/>
      <c r="YG69" s="222"/>
      <c r="YH69" s="222"/>
      <c r="YI69" s="222"/>
      <c r="YJ69" s="222"/>
      <c r="YK69" s="222"/>
      <c r="YL69" s="222"/>
      <c r="YM69" s="222"/>
      <c r="YN69" s="222"/>
      <c r="YO69" s="222"/>
      <c r="YP69" s="222"/>
      <c r="YQ69" s="222"/>
      <c r="YR69" s="222"/>
      <c r="YS69" s="222"/>
      <c r="YT69" s="222"/>
      <c r="YU69" s="222"/>
      <c r="YV69" s="222"/>
      <c r="YW69" s="222"/>
      <c r="YX69" s="222"/>
      <c r="YY69" s="222"/>
      <c r="YZ69" s="222"/>
      <c r="ZA69" s="222"/>
      <c r="ZB69" s="222"/>
      <c r="ZC69" s="222"/>
      <c r="ZD69" s="222"/>
      <c r="ZE69" s="222"/>
      <c r="ZF69" s="222"/>
      <c r="ZG69" s="222"/>
      <c r="ZH69" s="222"/>
      <c r="ZI69" s="222"/>
      <c r="ZJ69" s="222"/>
      <c r="ZK69" s="222"/>
      <c r="ZL69" s="222"/>
      <c r="ZM69" s="222"/>
      <c r="ZN69" s="222"/>
      <c r="ZO69" s="222"/>
      <c r="ZP69" s="222"/>
      <c r="ZQ69" s="222"/>
      <c r="ZR69" s="222"/>
      <c r="ZS69" s="222"/>
      <c r="ZT69" s="222"/>
      <c r="ZU69" s="222"/>
      <c r="ZV69" s="222"/>
      <c r="ZW69" s="222"/>
      <c r="ZX69" s="222"/>
      <c r="ZY69" s="222"/>
      <c r="ZZ69" s="222"/>
      <c r="AAA69" s="222"/>
      <c r="AAB69" s="222"/>
      <c r="AAC69" s="222"/>
      <c r="AAD69" s="222"/>
      <c r="AAE69" s="222"/>
      <c r="AAF69" s="222"/>
      <c r="AAG69" s="222"/>
      <c r="AAH69" s="222"/>
      <c r="AAI69" s="222"/>
      <c r="AAJ69" s="222"/>
      <c r="AAK69" s="222"/>
      <c r="AAL69" s="222"/>
      <c r="AAM69" s="222"/>
      <c r="AAN69" s="222"/>
      <c r="AAO69" s="222"/>
      <c r="AAP69" s="222"/>
      <c r="AAQ69" s="222"/>
      <c r="AAR69" s="222"/>
      <c r="AAS69" s="222"/>
      <c r="AAT69" s="222"/>
      <c r="AAU69" s="222"/>
      <c r="AAV69" s="222"/>
      <c r="AAW69" s="222"/>
      <c r="AAX69" s="222"/>
      <c r="AAY69" s="222"/>
      <c r="AAZ69" s="222"/>
      <c r="ABA69" s="222"/>
      <c r="ABB69" s="222"/>
      <c r="ABC69" s="222"/>
      <c r="ABD69" s="222"/>
      <c r="ABE69" s="222"/>
      <c r="ABF69" s="222"/>
      <c r="ABG69" s="222"/>
      <c r="ABH69" s="222"/>
      <c r="ABI69" s="222"/>
      <c r="ABJ69" s="222"/>
      <c r="ABK69" s="222"/>
      <c r="ABL69" s="222"/>
      <c r="ABM69" s="222"/>
      <c r="ABN69" s="222"/>
      <c r="ABO69" s="222"/>
      <c r="ABP69" s="222"/>
      <c r="ABQ69" s="222"/>
      <c r="ABR69" s="222"/>
      <c r="ABS69" s="222"/>
      <c r="ABT69" s="222"/>
      <c r="ABU69" s="222"/>
      <c r="ABV69" s="222"/>
      <c r="ABW69" s="222"/>
      <c r="ABX69" s="222"/>
      <c r="ABY69" s="222"/>
      <c r="ABZ69" s="222"/>
      <c r="ACA69" s="222"/>
      <c r="ACB69" s="222"/>
      <c r="ACC69" s="222"/>
      <c r="ACD69" s="222"/>
      <c r="ACE69" s="222"/>
      <c r="ACF69" s="222"/>
      <c r="ACG69" s="222"/>
      <c r="ACH69" s="222"/>
      <c r="ACI69" s="222"/>
      <c r="ACJ69" s="222"/>
      <c r="ACK69" s="222"/>
      <c r="ACL69" s="222"/>
      <c r="ACM69" s="222"/>
      <c r="ACN69" s="222"/>
      <c r="ACO69" s="222"/>
      <c r="ACP69" s="222"/>
      <c r="ACQ69" s="222"/>
      <c r="ACR69" s="222"/>
      <c r="ACS69" s="222"/>
      <c r="ACT69" s="222"/>
      <c r="ACU69" s="222"/>
      <c r="ACV69" s="222"/>
      <c r="ACW69" s="222"/>
      <c r="ACX69" s="222"/>
      <c r="ACY69" s="222"/>
      <c r="ACZ69" s="222"/>
      <c r="ADA69" s="222"/>
      <c r="ADB69" s="222"/>
      <c r="ADC69" s="222"/>
      <c r="ADD69" s="222"/>
      <c r="ADE69" s="222"/>
      <c r="ADF69" s="222"/>
      <c r="ADG69" s="222"/>
      <c r="ADH69" s="222"/>
      <c r="ADI69" s="222"/>
      <c r="ADJ69" s="222"/>
      <c r="ADK69" s="222"/>
      <c r="ADL69" s="222"/>
      <c r="ADM69" s="222"/>
      <c r="ADN69" s="222"/>
      <c r="ADO69" s="222"/>
      <c r="ADP69" s="222"/>
      <c r="ADQ69" s="222"/>
      <c r="ADR69" s="222"/>
      <c r="ADS69" s="222"/>
      <c r="ADT69" s="222"/>
      <c r="ADU69" s="222"/>
      <c r="ADV69" s="222"/>
      <c r="ADW69" s="222"/>
      <c r="ADX69" s="222"/>
      <c r="ADY69" s="222"/>
      <c r="ADZ69" s="222"/>
      <c r="AEA69" s="222"/>
      <c r="AEB69" s="222"/>
      <c r="AEC69" s="222"/>
      <c r="AED69" s="222"/>
      <c r="AEE69" s="222"/>
      <c r="AEF69" s="222"/>
      <c r="AEG69" s="222"/>
      <c r="AEH69" s="222"/>
      <c r="AEI69" s="222"/>
      <c r="AEJ69" s="222"/>
      <c r="AEK69" s="222"/>
      <c r="AEL69" s="222"/>
      <c r="AEM69" s="222"/>
      <c r="AEN69" s="222"/>
      <c r="AEO69" s="222"/>
      <c r="AEP69" s="222"/>
      <c r="AEQ69" s="222"/>
      <c r="AER69" s="222"/>
      <c r="AES69" s="222"/>
      <c r="AET69" s="222"/>
      <c r="AEU69" s="222"/>
      <c r="AEV69" s="222"/>
      <c r="AEW69" s="222"/>
      <c r="AEX69" s="222"/>
      <c r="AEY69" s="222"/>
      <c r="AEZ69" s="222"/>
      <c r="AFA69" s="222"/>
      <c r="AFB69" s="222"/>
      <c r="AFC69" s="222"/>
      <c r="AFD69" s="222"/>
      <c r="AFE69" s="222"/>
      <c r="AFF69" s="222"/>
      <c r="AFG69" s="222"/>
      <c r="AFH69" s="222"/>
      <c r="AFI69" s="222"/>
      <c r="AFJ69" s="222"/>
      <c r="AFK69" s="222"/>
      <c r="AFL69" s="222"/>
      <c r="AFM69" s="222"/>
      <c r="AFN69" s="222"/>
      <c r="AFO69" s="222"/>
      <c r="AFP69" s="222"/>
      <c r="AFQ69" s="222"/>
      <c r="AFR69" s="222"/>
      <c r="AFS69" s="222"/>
      <c r="AFT69" s="222"/>
      <c r="AFU69" s="222"/>
      <c r="AFV69" s="222"/>
      <c r="AFW69" s="222"/>
      <c r="AFX69" s="222"/>
      <c r="AFY69" s="222"/>
      <c r="AFZ69" s="222"/>
      <c r="AGA69" s="222"/>
      <c r="AGB69" s="222"/>
      <c r="AGC69" s="222"/>
      <c r="AGD69" s="222"/>
      <c r="AGE69" s="222"/>
      <c r="AGF69" s="222"/>
      <c r="AGG69" s="222"/>
      <c r="AGH69" s="222"/>
      <c r="AGI69" s="222"/>
      <c r="AGJ69" s="222"/>
      <c r="AGK69" s="222"/>
      <c r="AGL69" s="222"/>
      <c r="AGM69" s="222"/>
      <c r="AGN69" s="222"/>
      <c r="AGO69" s="222"/>
      <c r="AGP69" s="222"/>
      <c r="AGQ69" s="222"/>
      <c r="AGR69" s="222"/>
      <c r="AGS69" s="222"/>
      <c r="AGT69" s="222"/>
      <c r="AGU69" s="222"/>
      <c r="AGV69" s="222"/>
      <c r="AGW69" s="222"/>
      <c r="AGX69" s="222"/>
      <c r="AGY69" s="222"/>
      <c r="AGZ69" s="222"/>
      <c r="AHA69" s="222"/>
      <c r="AHB69" s="222"/>
      <c r="AHC69" s="222"/>
      <c r="AHD69" s="222"/>
      <c r="AHE69" s="222"/>
      <c r="AHF69" s="222"/>
      <c r="AHG69" s="222"/>
      <c r="AHH69" s="222"/>
      <c r="AHI69" s="222"/>
      <c r="AHJ69" s="222"/>
      <c r="AHK69" s="222"/>
      <c r="AHL69" s="222"/>
      <c r="AHM69" s="222"/>
      <c r="AHN69" s="222"/>
      <c r="AHO69" s="222"/>
      <c r="AHP69" s="222"/>
      <c r="AHQ69" s="222"/>
      <c r="AHR69" s="222"/>
      <c r="AHS69" s="222"/>
      <c r="AHT69" s="222"/>
      <c r="AHU69" s="222"/>
      <c r="AHV69" s="222"/>
      <c r="AHW69" s="222"/>
      <c r="AHX69" s="222"/>
      <c r="AHY69" s="222"/>
      <c r="AHZ69" s="222"/>
      <c r="AIA69" s="222"/>
      <c r="AIB69" s="222"/>
      <c r="AIC69" s="222"/>
      <c r="AID69" s="222"/>
      <c r="AIE69" s="222"/>
      <c r="AIF69" s="222"/>
      <c r="AIG69" s="222"/>
      <c r="AIH69" s="222"/>
      <c r="AII69" s="222"/>
      <c r="AIJ69" s="222"/>
      <c r="AIK69" s="222"/>
      <c r="AIL69" s="222"/>
      <c r="AIM69" s="222"/>
      <c r="AIN69" s="222"/>
      <c r="AIO69" s="222"/>
      <c r="AIP69" s="222"/>
      <c r="AIQ69" s="222"/>
      <c r="AIR69" s="222"/>
      <c r="AIS69" s="222"/>
      <c r="AIT69" s="222"/>
      <c r="AIU69" s="222"/>
      <c r="AIV69" s="222"/>
      <c r="AIW69" s="222"/>
      <c r="AIX69" s="222"/>
      <c r="AIY69" s="222"/>
      <c r="AIZ69" s="222"/>
      <c r="AJA69" s="222"/>
      <c r="AJB69" s="222"/>
      <c r="AJC69" s="222"/>
      <c r="AJD69" s="222"/>
      <c r="AJE69" s="222"/>
      <c r="AJF69" s="222"/>
      <c r="AJG69" s="222"/>
      <c r="AJH69" s="222"/>
      <c r="AJI69" s="222"/>
      <c r="AJJ69" s="222"/>
      <c r="AJK69" s="222"/>
      <c r="AJL69" s="222"/>
      <c r="AJM69" s="222"/>
      <c r="AJN69" s="222"/>
      <c r="AJO69" s="222"/>
      <c r="AJP69" s="222"/>
      <c r="AJQ69" s="222"/>
      <c r="AJR69" s="222"/>
      <c r="AJS69" s="222"/>
      <c r="AJT69" s="222"/>
      <c r="AJU69" s="222"/>
      <c r="AJV69" s="222"/>
      <c r="AJW69" s="222"/>
      <c r="AJX69" s="222"/>
      <c r="AJY69" s="222"/>
      <c r="AJZ69" s="222"/>
      <c r="AKA69" s="222"/>
      <c r="AKB69" s="222"/>
      <c r="AKC69" s="222"/>
      <c r="AKD69" s="222"/>
      <c r="AKE69" s="222"/>
      <c r="AKF69" s="222"/>
      <c r="AKG69" s="222"/>
      <c r="AKH69" s="222"/>
      <c r="AKI69" s="222"/>
      <c r="AKJ69" s="222"/>
      <c r="AKK69" s="222"/>
      <c r="AKL69" s="222"/>
      <c r="AKM69" s="222"/>
      <c r="AKN69" s="222"/>
      <c r="AKO69" s="222"/>
      <c r="AKP69" s="222"/>
      <c r="AKQ69" s="222"/>
      <c r="AKR69" s="222"/>
      <c r="AKS69" s="222"/>
      <c r="AKT69" s="222"/>
      <c r="AKU69" s="222"/>
      <c r="AKV69" s="222"/>
      <c r="AKW69" s="222"/>
      <c r="AKX69" s="222"/>
      <c r="AKY69" s="222"/>
      <c r="AKZ69" s="222"/>
      <c r="ALA69" s="222"/>
      <c r="ALB69" s="222"/>
      <c r="ALC69" s="222"/>
      <c r="ALD69" s="222"/>
      <c r="ALE69" s="222"/>
      <c r="ALF69" s="222"/>
      <c r="ALG69" s="222"/>
      <c r="ALH69" s="222"/>
      <c r="ALI69" s="222"/>
      <c r="ALJ69" s="222"/>
      <c r="ALK69" s="222"/>
      <c r="ALL69" s="222"/>
      <c r="ALM69" s="222"/>
      <c r="ALN69" s="222"/>
      <c r="ALO69" s="222"/>
      <c r="ALP69" s="222"/>
      <c r="ALQ69" s="222"/>
      <c r="ALR69" s="222"/>
      <c r="ALS69" s="222"/>
      <c r="ALT69" s="222"/>
      <c r="ALU69" s="222"/>
      <c r="ALV69" s="222"/>
      <c r="ALW69" s="222"/>
      <c r="ALX69" s="222"/>
      <c r="ALY69" s="222"/>
      <c r="ALZ69" s="222"/>
      <c r="AMA69" s="222"/>
      <c r="AMB69" s="222"/>
      <c r="AMC69" s="222"/>
      <c r="AMD69" s="222"/>
      <c r="AME69" s="222"/>
      <c r="AMF69" s="222"/>
      <c r="AMG69" s="222"/>
      <c r="AMH69" s="222"/>
      <c r="AMI69" s="222"/>
      <c r="AMJ69" s="222"/>
      <c r="AMK69" s="222"/>
      <c r="AML69" s="222"/>
      <c r="AMM69" s="222"/>
      <c r="AMN69" s="222"/>
      <c r="AMO69" s="222"/>
      <c r="AMP69" s="222"/>
      <c r="AMQ69" s="222"/>
      <c r="AMR69" s="222"/>
      <c r="AMS69" s="222"/>
      <c r="AMT69" s="222"/>
      <c r="AMU69" s="222"/>
      <c r="AMV69" s="222"/>
      <c r="AMW69" s="222"/>
      <c r="AMX69" s="222"/>
      <c r="AMY69" s="222"/>
      <c r="AMZ69" s="222"/>
      <c r="ANA69" s="222"/>
      <c r="ANB69" s="222"/>
      <c r="ANC69" s="222"/>
      <c r="AND69" s="222"/>
      <c r="ANE69" s="222"/>
      <c r="ANF69" s="222"/>
      <c r="ANG69" s="222"/>
      <c r="ANH69" s="222"/>
      <c r="ANI69" s="222"/>
      <c r="ANJ69" s="222"/>
      <c r="ANK69" s="222"/>
      <c r="ANL69" s="222"/>
      <c r="ANM69" s="222"/>
      <c r="ANN69" s="222"/>
      <c r="ANO69" s="222"/>
      <c r="ANP69" s="222"/>
      <c r="ANQ69" s="222"/>
      <c r="ANR69" s="222"/>
      <c r="ANS69" s="222"/>
      <c r="ANT69" s="222"/>
      <c r="ANU69" s="222"/>
      <c r="ANV69" s="222"/>
      <c r="ANW69" s="222"/>
      <c r="ANX69" s="222"/>
      <c r="ANY69" s="222"/>
      <c r="ANZ69" s="222"/>
      <c r="AOA69" s="222"/>
      <c r="AOB69" s="222"/>
      <c r="AOC69" s="222"/>
      <c r="AOD69" s="222"/>
      <c r="AOE69" s="222"/>
      <c r="AOF69" s="222"/>
      <c r="AOG69" s="222"/>
      <c r="AOH69" s="222"/>
      <c r="AOI69" s="222"/>
      <c r="AOJ69" s="222"/>
      <c r="AOK69" s="222"/>
      <c r="AOL69" s="222"/>
      <c r="AOM69" s="222"/>
      <c r="AON69" s="222"/>
      <c r="AOO69" s="222"/>
      <c r="AOP69" s="222"/>
      <c r="AOQ69" s="222"/>
      <c r="AOR69" s="222"/>
      <c r="AOS69" s="222"/>
      <c r="AOT69" s="222"/>
      <c r="AOU69" s="222"/>
      <c r="AOV69" s="222"/>
      <c r="AOW69" s="222"/>
      <c r="AOX69" s="222"/>
      <c r="AOY69" s="222"/>
      <c r="AOZ69" s="222"/>
      <c r="APA69" s="222"/>
      <c r="APB69" s="222"/>
      <c r="APC69" s="222"/>
      <c r="APD69" s="222"/>
      <c r="APE69" s="222"/>
      <c r="APF69" s="222"/>
      <c r="APG69" s="222"/>
      <c r="APH69" s="222"/>
      <c r="API69" s="222"/>
      <c r="APJ69" s="222"/>
      <c r="APK69" s="222"/>
      <c r="APL69" s="222"/>
      <c r="APM69" s="222"/>
      <c r="APN69" s="222"/>
      <c r="APO69" s="222"/>
      <c r="APP69" s="222"/>
      <c r="APQ69" s="222"/>
      <c r="APR69" s="222"/>
      <c r="APS69" s="222"/>
      <c r="APT69" s="222"/>
      <c r="APU69" s="222"/>
      <c r="APV69" s="222"/>
      <c r="APW69" s="222"/>
      <c r="APX69" s="222"/>
      <c r="APY69" s="222"/>
      <c r="APZ69" s="222"/>
      <c r="AQA69" s="222"/>
      <c r="AQB69" s="222"/>
      <c r="AQC69" s="222"/>
      <c r="AQD69" s="222"/>
      <c r="AQE69" s="222"/>
      <c r="AQF69" s="222"/>
      <c r="AQG69" s="222"/>
      <c r="AQH69" s="222"/>
      <c r="AQI69" s="222"/>
      <c r="AQJ69" s="222"/>
      <c r="AQK69" s="222"/>
      <c r="AQL69" s="222"/>
      <c r="AQM69" s="222"/>
      <c r="AQN69" s="222"/>
      <c r="AQO69" s="222"/>
      <c r="AQP69" s="222"/>
      <c r="AQQ69" s="222"/>
      <c r="AQR69" s="222"/>
      <c r="AQS69" s="222"/>
      <c r="AQT69" s="222"/>
      <c r="AQU69" s="222"/>
      <c r="AQV69" s="222"/>
      <c r="AQW69" s="222"/>
      <c r="AQX69" s="222"/>
      <c r="AQY69" s="222"/>
      <c r="AQZ69" s="222"/>
      <c r="ARA69" s="222"/>
      <c r="ARB69" s="222"/>
      <c r="ARC69" s="222"/>
      <c r="ARD69" s="222"/>
      <c r="ARE69" s="222"/>
      <c r="ARF69" s="222"/>
      <c r="ARG69" s="222"/>
      <c r="ARH69" s="222"/>
      <c r="ARI69" s="222"/>
      <c r="ARJ69" s="222"/>
      <c r="ARK69" s="222"/>
      <c r="ARL69" s="222"/>
      <c r="ARM69" s="222"/>
      <c r="ARN69" s="222"/>
      <c r="ARO69" s="222"/>
      <c r="ARP69" s="222"/>
      <c r="ARQ69" s="222"/>
      <c r="ARR69" s="222"/>
      <c r="ARS69" s="222"/>
      <c r="ART69" s="222"/>
      <c r="ARU69" s="222"/>
      <c r="ARV69" s="222"/>
      <c r="ARW69" s="222"/>
      <c r="ARX69" s="222"/>
      <c r="ARY69" s="222"/>
      <c r="ARZ69" s="222"/>
      <c r="ASA69" s="222"/>
      <c r="ASB69" s="222"/>
      <c r="ASC69" s="222"/>
      <c r="ASD69" s="222"/>
      <c r="ASE69" s="222"/>
      <c r="ASF69" s="222"/>
      <c r="ASG69" s="222"/>
      <c r="ASH69" s="222"/>
      <c r="ASI69" s="222"/>
      <c r="ASJ69" s="222"/>
      <c r="ASK69" s="222"/>
      <c r="ASL69" s="222"/>
      <c r="ASM69" s="222"/>
      <c r="ASN69" s="222"/>
      <c r="ASO69" s="222"/>
      <c r="ASP69" s="222"/>
      <c r="ASQ69" s="222"/>
      <c r="ASR69" s="222"/>
      <c r="ASS69" s="222"/>
      <c r="AST69" s="222"/>
      <c r="ASU69" s="222"/>
      <c r="ASV69" s="222"/>
      <c r="ASW69" s="222"/>
      <c r="ASX69" s="222"/>
      <c r="ASY69" s="222"/>
      <c r="ASZ69" s="222"/>
      <c r="ATA69" s="222"/>
      <c r="ATB69" s="222"/>
      <c r="ATC69" s="222"/>
      <c r="ATD69" s="222"/>
      <c r="ATE69" s="222"/>
      <c r="ATF69" s="222"/>
      <c r="ATG69" s="222"/>
      <c r="ATH69" s="222"/>
      <c r="ATI69" s="222"/>
      <c r="ATJ69" s="222"/>
      <c r="ATK69" s="222"/>
      <c r="ATL69" s="222"/>
      <c r="ATM69" s="222"/>
      <c r="ATN69" s="222"/>
      <c r="ATO69" s="222"/>
      <c r="ATP69" s="222"/>
      <c r="ATQ69" s="222"/>
      <c r="ATR69" s="222"/>
      <c r="ATS69" s="222"/>
      <c r="ATT69" s="222"/>
      <c r="ATU69" s="222"/>
      <c r="ATV69" s="222"/>
      <c r="ATW69" s="222"/>
      <c r="ATX69" s="222"/>
      <c r="ATY69" s="222"/>
      <c r="ATZ69" s="222"/>
      <c r="AUA69" s="222"/>
      <c r="AUB69" s="222"/>
      <c r="AUC69" s="222"/>
      <c r="AUD69" s="222"/>
      <c r="AUE69" s="222"/>
      <c r="AUF69" s="222"/>
      <c r="AUG69" s="222"/>
      <c r="AUH69" s="222"/>
      <c r="AUI69" s="222"/>
      <c r="AUJ69" s="222"/>
      <c r="AUK69" s="222"/>
      <c r="AUL69" s="222"/>
      <c r="AUM69" s="222"/>
      <c r="AUN69" s="222"/>
      <c r="AUO69" s="222"/>
      <c r="AUP69" s="222"/>
      <c r="AUQ69" s="222"/>
      <c r="AUR69" s="222"/>
      <c r="AUS69" s="222"/>
      <c r="AUT69" s="222"/>
      <c r="AUU69" s="222"/>
      <c r="AUV69" s="222"/>
      <c r="AUW69" s="222"/>
      <c r="AUX69" s="222"/>
      <c r="AUY69" s="222"/>
      <c r="AUZ69" s="222"/>
      <c r="AVA69" s="222"/>
      <c r="AVB69" s="222"/>
      <c r="AVC69" s="222"/>
      <c r="AVD69" s="222"/>
      <c r="AVE69" s="222"/>
      <c r="AVF69" s="222"/>
      <c r="AVG69" s="222"/>
      <c r="AVH69" s="222"/>
      <c r="AVI69" s="222"/>
      <c r="AVJ69" s="222"/>
      <c r="AVK69" s="222"/>
      <c r="AVL69" s="222"/>
      <c r="AVM69" s="222"/>
      <c r="AVN69" s="222"/>
      <c r="AVO69" s="222"/>
      <c r="AVP69" s="222"/>
      <c r="AVQ69" s="222"/>
      <c r="AVR69" s="222"/>
      <c r="AVS69" s="222"/>
      <c r="AVT69" s="222"/>
      <c r="AVU69" s="222"/>
      <c r="AVV69" s="222"/>
      <c r="AVW69" s="222"/>
      <c r="AVX69" s="222"/>
      <c r="AVY69" s="222"/>
      <c r="AVZ69" s="222"/>
      <c r="AWA69" s="222"/>
      <c r="AWB69" s="222"/>
      <c r="AWC69" s="222"/>
      <c r="AWD69" s="222"/>
      <c r="AWE69" s="222"/>
      <c r="AWF69" s="222"/>
      <c r="AWG69" s="222"/>
      <c r="AWH69" s="222"/>
      <c r="AWI69" s="222"/>
      <c r="AWJ69" s="222"/>
      <c r="AWK69" s="222"/>
      <c r="AWL69" s="222"/>
      <c r="AWM69" s="222"/>
      <c r="AWN69" s="222"/>
      <c r="AWO69" s="222"/>
      <c r="AWP69" s="222"/>
      <c r="AWQ69" s="222"/>
      <c r="AWR69" s="222"/>
      <c r="AWS69" s="222"/>
      <c r="AWT69" s="222"/>
      <c r="AWU69" s="222"/>
      <c r="AWV69" s="222"/>
      <c r="AWW69" s="222"/>
      <c r="AWX69" s="222"/>
      <c r="AWY69" s="222"/>
      <c r="AWZ69" s="222"/>
      <c r="AXA69" s="222"/>
      <c r="AXB69" s="222"/>
      <c r="AXC69" s="222"/>
      <c r="AXD69" s="222"/>
      <c r="AXE69" s="222"/>
      <c r="AXF69" s="222"/>
      <c r="AXG69" s="222"/>
      <c r="AXH69" s="222"/>
      <c r="AXI69" s="222"/>
      <c r="AXJ69" s="222"/>
      <c r="AXK69" s="222"/>
      <c r="AXL69" s="222"/>
      <c r="AXM69" s="222"/>
      <c r="AXN69" s="222"/>
      <c r="AXO69" s="222"/>
      <c r="AXP69" s="222"/>
      <c r="AXQ69" s="222"/>
      <c r="AXR69" s="222"/>
      <c r="AXS69" s="222"/>
      <c r="AXT69" s="222"/>
      <c r="AXU69" s="222"/>
      <c r="AXV69" s="222"/>
      <c r="AXW69" s="222"/>
      <c r="AXX69" s="222"/>
      <c r="AXY69" s="222"/>
      <c r="AXZ69" s="222"/>
      <c r="AYA69" s="222"/>
      <c r="AYB69" s="222"/>
      <c r="AYC69" s="222"/>
      <c r="AYD69" s="222"/>
      <c r="AYE69" s="222"/>
      <c r="AYF69" s="222"/>
      <c r="AYG69" s="222"/>
      <c r="AYH69" s="222"/>
      <c r="AYI69" s="222"/>
      <c r="AYJ69" s="222"/>
      <c r="AYK69" s="222"/>
      <c r="AYL69" s="222"/>
      <c r="AYM69" s="222"/>
      <c r="AYN69" s="222"/>
      <c r="AYO69" s="222"/>
      <c r="AYP69" s="222"/>
      <c r="AYQ69" s="222"/>
      <c r="AYR69" s="222"/>
      <c r="AYS69" s="222"/>
      <c r="AYT69" s="222"/>
      <c r="AYU69" s="222"/>
      <c r="AYV69" s="222"/>
      <c r="AYW69" s="222"/>
      <c r="AYX69" s="222"/>
      <c r="AYY69" s="222"/>
      <c r="AYZ69" s="222"/>
      <c r="AZA69" s="222"/>
      <c r="AZB69" s="222"/>
      <c r="AZC69" s="222"/>
      <c r="AZD69" s="222"/>
      <c r="AZE69" s="222"/>
      <c r="AZF69" s="222"/>
      <c r="AZG69" s="222"/>
      <c r="AZH69" s="222"/>
      <c r="AZI69" s="222"/>
      <c r="AZJ69" s="222"/>
      <c r="AZK69" s="222"/>
      <c r="AZL69" s="222"/>
      <c r="AZM69" s="222"/>
      <c r="AZN69" s="222"/>
      <c r="AZO69" s="222"/>
      <c r="AZP69" s="222"/>
      <c r="AZQ69" s="222"/>
      <c r="AZR69" s="222"/>
      <c r="AZS69" s="222"/>
      <c r="AZT69" s="222"/>
      <c r="AZU69" s="222"/>
      <c r="AZV69" s="222"/>
      <c r="AZW69" s="222"/>
      <c r="AZX69" s="222"/>
      <c r="AZY69" s="222"/>
      <c r="AZZ69" s="222"/>
      <c r="BAA69" s="222"/>
      <c r="BAB69" s="222"/>
      <c r="BAC69" s="222"/>
      <c r="BAD69" s="222"/>
      <c r="BAE69" s="222"/>
      <c r="BAF69" s="222"/>
      <c r="BAG69" s="222"/>
      <c r="BAH69" s="222"/>
      <c r="BAI69" s="222"/>
      <c r="BAJ69" s="222"/>
      <c r="BAK69" s="222"/>
      <c r="BAL69" s="222"/>
      <c r="BAM69" s="222"/>
      <c r="BAN69" s="222"/>
      <c r="BAO69" s="222"/>
      <c r="BAP69" s="222"/>
      <c r="BAQ69" s="222"/>
      <c r="BAR69" s="222"/>
      <c r="BAS69" s="222"/>
      <c r="BAT69" s="222"/>
      <c r="BAU69" s="222"/>
      <c r="BAV69" s="222"/>
      <c r="BAW69" s="222"/>
      <c r="BAX69" s="222"/>
      <c r="BAY69" s="222"/>
      <c r="BAZ69" s="222"/>
      <c r="BBA69" s="222"/>
      <c r="BBB69" s="222"/>
      <c r="BBC69" s="222"/>
      <c r="BBD69" s="222"/>
      <c r="BBE69" s="222"/>
      <c r="BBF69" s="222"/>
      <c r="BBG69" s="222"/>
      <c r="BBH69" s="222"/>
      <c r="BBI69" s="222"/>
      <c r="BBJ69" s="222"/>
      <c r="BBK69" s="222"/>
      <c r="BBL69" s="222"/>
      <c r="BBM69" s="222"/>
      <c r="BBN69" s="222"/>
      <c r="BBO69" s="222"/>
      <c r="BBP69" s="222"/>
      <c r="BBQ69" s="222"/>
      <c r="BBR69" s="222"/>
      <c r="BBS69" s="222"/>
      <c r="BBT69" s="222"/>
      <c r="BBU69" s="222"/>
      <c r="BBV69" s="222"/>
      <c r="BBW69" s="222"/>
      <c r="BBX69" s="222"/>
      <c r="BBY69" s="222"/>
      <c r="BBZ69" s="222"/>
      <c r="BCA69" s="222"/>
      <c r="BCB69" s="222"/>
      <c r="BCC69" s="222"/>
      <c r="BCD69" s="222"/>
      <c r="BCE69" s="222"/>
      <c r="BCF69" s="222"/>
      <c r="BCG69" s="222"/>
      <c r="BCH69" s="222"/>
      <c r="BCI69" s="222"/>
      <c r="BCJ69" s="222"/>
      <c r="BCK69" s="222"/>
      <c r="BCL69" s="222"/>
      <c r="BCM69" s="222"/>
      <c r="BCN69" s="222"/>
      <c r="BCO69" s="222"/>
      <c r="BCP69" s="222"/>
      <c r="BCQ69" s="222"/>
      <c r="BCR69" s="222"/>
      <c r="BCS69" s="222"/>
      <c r="BCT69" s="222"/>
      <c r="BCU69" s="222"/>
      <c r="BCV69" s="222"/>
      <c r="BCW69" s="222"/>
      <c r="BCX69" s="222"/>
      <c r="BCY69" s="222"/>
      <c r="BCZ69" s="222"/>
      <c r="BDA69" s="222"/>
      <c r="BDB69" s="222"/>
      <c r="BDC69" s="222"/>
      <c r="BDD69" s="222"/>
      <c r="BDE69" s="222"/>
      <c r="BDF69" s="222"/>
      <c r="BDG69" s="222"/>
      <c r="BDH69" s="222"/>
      <c r="BDI69" s="222"/>
      <c r="BDJ69" s="222"/>
      <c r="BDK69" s="222"/>
      <c r="BDL69" s="222"/>
      <c r="BDM69" s="222"/>
      <c r="BDN69" s="222"/>
      <c r="BDO69" s="222"/>
      <c r="BDP69" s="222"/>
      <c r="BDQ69" s="222"/>
      <c r="BDR69" s="222"/>
      <c r="BDS69" s="222"/>
      <c r="BDT69" s="222"/>
      <c r="BDU69" s="222"/>
      <c r="BDV69" s="222"/>
      <c r="BDW69" s="222"/>
      <c r="BDX69" s="222"/>
      <c r="BDY69" s="222"/>
      <c r="BDZ69" s="222"/>
      <c r="BEA69" s="222"/>
      <c r="BEB69" s="222"/>
      <c r="BEC69" s="222"/>
      <c r="BED69" s="222"/>
      <c r="BEE69" s="222"/>
      <c r="BEF69" s="222"/>
      <c r="BEG69" s="222"/>
      <c r="BEH69" s="222"/>
      <c r="BEI69" s="222"/>
      <c r="BEJ69" s="222"/>
      <c r="BEK69" s="222"/>
      <c r="BEL69" s="222"/>
      <c r="BEM69" s="222"/>
      <c r="BEN69" s="222"/>
      <c r="BEO69" s="222"/>
      <c r="BEP69" s="222"/>
      <c r="BEQ69" s="222"/>
      <c r="BER69" s="222"/>
      <c r="BES69" s="222"/>
      <c r="BET69" s="222"/>
      <c r="BEU69" s="222"/>
      <c r="BEV69" s="222"/>
      <c r="BEW69" s="222"/>
      <c r="BEX69" s="222"/>
      <c r="BEY69" s="222"/>
      <c r="BEZ69" s="222"/>
      <c r="BFA69" s="222"/>
      <c r="BFB69" s="222"/>
      <c r="BFC69" s="222"/>
      <c r="BFD69" s="222"/>
      <c r="BFE69" s="222"/>
      <c r="BFF69" s="222"/>
      <c r="BFG69" s="222"/>
      <c r="BFH69" s="222"/>
      <c r="BFI69" s="222"/>
      <c r="BFJ69" s="222"/>
      <c r="BFK69" s="222"/>
      <c r="BFL69" s="222"/>
      <c r="BFM69" s="222"/>
      <c r="BFN69" s="222"/>
      <c r="BFO69" s="222"/>
      <c r="BFP69" s="222"/>
      <c r="BFQ69" s="222"/>
      <c r="BFR69" s="222"/>
      <c r="BFS69" s="222"/>
      <c r="BFT69" s="222"/>
      <c r="BFU69" s="222"/>
      <c r="BFV69" s="222"/>
      <c r="BFW69" s="222"/>
      <c r="BFX69" s="222"/>
      <c r="BFY69" s="222"/>
      <c r="BFZ69" s="222"/>
      <c r="BGA69" s="222"/>
      <c r="BGB69" s="222"/>
      <c r="BGC69" s="222"/>
      <c r="BGD69" s="222"/>
      <c r="BGE69" s="222"/>
      <c r="BGF69" s="222"/>
      <c r="BGG69" s="222"/>
      <c r="BGH69" s="222"/>
      <c r="BGI69" s="222"/>
      <c r="BGJ69" s="222"/>
      <c r="BGK69" s="222"/>
      <c r="BGL69" s="222"/>
      <c r="BGM69" s="222"/>
      <c r="BGN69" s="222"/>
      <c r="BGO69" s="222"/>
      <c r="BGP69" s="222"/>
      <c r="BGQ69" s="222"/>
      <c r="BGR69" s="222"/>
      <c r="BGS69" s="222"/>
      <c r="BGT69" s="222"/>
      <c r="BGU69" s="222"/>
      <c r="BGV69" s="222"/>
      <c r="BGW69" s="222"/>
      <c r="BGX69" s="222"/>
      <c r="BGY69" s="222"/>
      <c r="BGZ69" s="222"/>
      <c r="BHA69" s="222"/>
      <c r="BHB69" s="222"/>
      <c r="BHC69" s="222"/>
      <c r="BHD69" s="222"/>
      <c r="BHE69" s="222"/>
      <c r="BHF69" s="222"/>
      <c r="BHG69" s="222"/>
      <c r="BHH69" s="222"/>
      <c r="BHI69" s="222"/>
      <c r="BHJ69" s="222"/>
      <c r="BHK69" s="222"/>
      <c r="BHL69" s="222"/>
      <c r="BHM69" s="222"/>
      <c r="BHN69" s="222"/>
      <c r="BHO69" s="222"/>
      <c r="BHP69" s="222"/>
      <c r="BHQ69" s="222"/>
      <c r="BHR69" s="222"/>
      <c r="BHS69" s="222"/>
      <c r="BHT69" s="222"/>
      <c r="BHU69" s="222"/>
      <c r="BHV69" s="222"/>
      <c r="BHW69" s="222"/>
      <c r="BHX69" s="222"/>
      <c r="BHY69" s="222"/>
      <c r="BHZ69" s="222"/>
      <c r="BIA69" s="222"/>
      <c r="BIB69" s="222"/>
      <c r="BIC69" s="222"/>
      <c r="BID69" s="222"/>
      <c r="BIE69" s="222"/>
      <c r="BIF69" s="222"/>
      <c r="BIG69" s="222"/>
      <c r="BIH69" s="222"/>
      <c r="BII69" s="222"/>
      <c r="BIJ69" s="222"/>
      <c r="BIK69" s="222"/>
      <c r="BIL69" s="222"/>
      <c r="BIM69" s="222"/>
      <c r="BIN69" s="222"/>
      <c r="BIO69" s="222"/>
      <c r="BIP69" s="222"/>
      <c r="BIQ69" s="222"/>
      <c r="BIR69" s="222"/>
      <c r="BIS69" s="222"/>
      <c r="BIT69" s="222"/>
      <c r="BIU69" s="222"/>
      <c r="BIV69" s="222"/>
      <c r="BIW69" s="222"/>
      <c r="BIX69" s="222"/>
      <c r="BIY69" s="222"/>
      <c r="BIZ69" s="222"/>
      <c r="BJA69" s="222"/>
      <c r="BJB69" s="222"/>
      <c r="BJC69" s="222"/>
      <c r="BJD69" s="222"/>
      <c r="BJE69" s="222"/>
      <c r="BJF69" s="222"/>
      <c r="BJG69" s="222"/>
      <c r="BJH69" s="222"/>
      <c r="BJI69" s="222"/>
      <c r="BJJ69" s="222"/>
      <c r="BJK69" s="222"/>
      <c r="BJL69" s="222"/>
      <c r="BJM69" s="222"/>
      <c r="BJN69" s="222"/>
      <c r="BJO69" s="222"/>
      <c r="BJP69" s="222"/>
      <c r="BJQ69" s="222"/>
      <c r="BJR69" s="222"/>
      <c r="BJS69" s="222"/>
      <c r="BJT69" s="222"/>
      <c r="BJU69" s="222"/>
      <c r="BJV69" s="222"/>
      <c r="BJW69" s="222"/>
      <c r="BJX69" s="222"/>
      <c r="BJY69" s="222"/>
      <c r="BJZ69" s="222"/>
      <c r="BKA69" s="222"/>
      <c r="BKB69" s="222"/>
      <c r="BKC69" s="222"/>
      <c r="BKD69" s="222"/>
      <c r="BKE69" s="222"/>
      <c r="BKF69" s="222"/>
      <c r="BKG69" s="222"/>
      <c r="BKH69" s="222"/>
      <c r="BKI69" s="222"/>
      <c r="BKJ69" s="222"/>
      <c r="BKK69" s="222"/>
      <c r="BKL69" s="222"/>
      <c r="BKM69" s="222"/>
      <c r="BKN69" s="222"/>
      <c r="BKO69" s="222"/>
      <c r="BKP69" s="222"/>
      <c r="BKQ69" s="222"/>
      <c r="BKR69" s="222"/>
      <c r="BKS69" s="222"/>
      <c r="BKT69" s="222"/>
      <c r="BKU69" s="222"/>
      <c r="BKV69" s="222"/>
      <c r="BKW69" s="222"/>
      <c r="BKX69" s="222"/>
      <c r="BKY69" s="222"/>
      <c r="BKZ69" s="222"/>
      <c r="BLA69" s="222"/>
      <c r="BLB69" s="222"/>
      <c r="BLC69" s="222"/>
      <c r="BLD69" s="222"/>
      <c r="BLE69" s="222"/>
      <c r="BLF69" s="222"/>
      <c r="BLG69" s="222"/>
      <c r="BLH69" s="222"/>
      <c r="BLI69" s="222"/>
      <c r="BLJ69" s="222"/>
      <c r="BLK69" s="222"/>
      <c r="BLL69" s="222"/>
      <c r="BLM69" s="222"/>
      <c r="BLN69" s="222"/>
      <c r="BLO69" s="222"/>
      <c r="BLP69" s="222"/>
      <c r="BLQ69" s="222"/>
      <c r="BLR69" s="222"/>
      <c r="BLS69" s="222"/>
      <c r="BLT69" s="222"/>
      <c r="BLU69" s="222"/>
      <c r="BLV69" s="222"/>
      <c r="BLW69" s="222"/>
      <c r="BLX69" s="222"/>
      <c r="BLY69" s="222"/>
      <c r="BLZ69" s="222"/>
      <c r="BMA69" s="222"/>
      <c r="BMB69" s="222"/>
      <c r="BMC69" s="222"/>
      <c r="BMD69" s="222"/>
      <c r="BME69" s="222"/>
      <c r="BMF69" s="222"/>
      <c r="BMG69" s="222"/>
      <c r="BMH69" s="222"/>
      <c r="BMI69" s="222"/>
      <c r="BMJ69" s="222"/>
      <c r="BMK69" s="222"/>
      <c r="BML69" s="222"/>
      <c r="BMM69" s="222"/>
      <c r="BMN69" s="222"/>
      <c r="BMO69" s="222"/>
      <c r="BMP69" s="222"/>
      <c r="BMQ69" s="222"/>
      <c r="BMR69" s="222"/>
      <c r="BMS69" s="222"/>
      <c r="BMT69" s="222"/>
      <c r="BMU69" s="222"/>
      <c r="BMV69" s="222"/>
      <c r="BMW69" s="222"/>
      <c r="BMX69" s="222"/>
      <c r="BMY69" s="222"/>
      <c r="BMZ69" s="222"/>
      <c r="BNA69" s="222"/>
      <c r="BNB69" s="222"/>
      <c r="BNC69" s="222"/>
      <c r="BND69" s="222"/>
      <c r="BNE69" s="222"/>
      <c r="BNF69" s="222"/>
      <c r="BNG69" s="222"/>
      <c r="BNH69" s="222"/>
      <c r="BNI69" s="222"/>
      <c r="BNJ69" s="222"/>
      <c r="BNK69" s="222"/>
      <c r="BNL69" s="222"/>
      <c r="BNM69" s="222"/>
      <c r="BNN69" s="222"/>
      <c r="BNO69" s="222"/>
      <c r="BNP69" s="222"/>
      <c r="BNQ69" s="222"/>
      <c r="BNR69" s="222"/>
      <c r="BNS69" s="222"/>
      <c r="BNT69" s="222"/>
      <c r="BNU69" s="222"/>
      <c r="BNV69" s="222"/>
      <c r="BNW69" s="222"/>
      <c r="BNX69" s="222"/>
      <c r="BNY69" s="222"/>
      <c r="BNZ69" s="222"/>
      <c r="BOA69" s="222"/>
      <c r="BOB69" s="222"/>
      <c r="BOC69" s="222"/>
      <c r="BOD69" s="222"/>
      <c r="BOE69" s="222"/>
      <c r="BOF69" s="222"/>
      <c r="BOG69" s="222"/>
      <c r="BOH69" s="222"/>
      <c r="BOI69" s="222"/>
      <c r="BOJ69" s="222"/>
      <c r="BOK69" s="222"/>
      <c r="BOL69" s="222"/>
      <c r="BOM69" s="222"/>
      <c r="BON69" s="222"/>
      <c r="BOO69" s="222"/>
      <c r="BOP69" s="222"/>
      <c r="BOQ69" s="222"/>
      <c r="BOR69" s="222"/>
      <c r="BOS69" s="222"/>
      <c r="BOT69" s="222"/>
      <c r="BOU69" s="222"/>
      <c r="BOV69" s="222"/>
      <c r="BOW69" s="222"/>
      <c r="BOX69" s="222"/>
      <c r="BOY69" s="222"/>
      <c r="BOZ69" s="222"/>
      <c r="BPA69" s="222"/>
      <c r="BPB69" s="222"/>
      <c r="BPC69" s="222"/>
      <c r="BPD69" s="222"/>
      <c r="BPE69" s="222"/>
      <c r="BPF69" s="222"/>
      <c r="BPG69" s="222"/>
      <c r="BPH69" s="222"/>
      <c r="BPI69" s="222"/>
      <c r="BPJ69" s="222"/>
      <c r="BPK69" s="222"/>
      <c r="BPL69" s="222"/>
      <c r="BPM69" s="222"/>
      <c r="BPN69" s="222"/>
      <c r="BPO69" s="222"/>
      <c r="BPP69" s="222"/>
      <c r="BPQ69" s="222"/>
      <c r="BPR69" s="222"/>
      <c r="BPS69" s="222"/>
      <c r="BPT69" s="222"/>
      <c r="BPU69" s="222"/>
      <c r="BPV69" s="222"/>
      <c r="BPW69" s="222"/>
      <c r="BPX69" s="222"/>
      <c r="BPY69" s="222"/>
      <c r="BPZ69" s="222"/>
      <c r="BQA69" s="222"/>
      <c r="BQB69" s="222"/>
      <c r="BQC69" s="222"/>
      <c r="BQD69" s="222"/>
      <c r="BQE69" s="222"/>
      <c r="BQF69" s="222"/>
      <c r="BQG69" s="222"/>
      <c r="BQH69" s="222"/>
      <c r="BQI69" s="222"/>
      <c r="BQJ69" s="222"/>
      <c r="BQK69" s="222"/>
      <c r="BQL69" s="222"/>
      <c r="BQM69" s="222"/>
      <c r="BQN69" s="222"/>
      <c r="BQO69" s="222"/>
      <c r="BQP69" s="222"/>
      <c r="BQQ69" s="222"/>
      <c r="BQR69" s="222"/>
      <c r="BQS69" s="222"/>
      <c r="BQT69" s="222"/>
      <c r="BQU69" s="222"/>
      <c r="BQV69" s="222"/>
      <c r="BQW69" s="222"/>
      <c r="BQX69" s="222"/>
      <c r="BQY69" s="222"/>
      <c r="BQZ69" s="222"/>
      <c r="BRA69" s="222"/>
      <c r="BRB69" s="222"/>
      <c r="BRC69" s="222"/>
      <c r="BRD69" s="222"/>
      <c r="BRE69" s="222"/>
      <c r="BRF69" s="222"/>
      <c r="BRG69" s="222"/>
      <c r="BRH69" s="222"/>
      <c r="BRI69" s="222"/>
      <c r="BRJ69" s="222"/>
      <c r="BRK69" s="222"/>
      <c r="BRL69" s="222"/>
      <c r="BRM69" s="222"/>
      <c r="BRN69" s="222"/>
      <c r="BRO69" s="222"/>
      <c r="BRP69" s="222"/>
      <c r="BRQ69" s="222"/>
      <c r="BRR69" s="222"/>
      <c r="BRS69" s="222"/>
      <c r="BRT69" s="222"/>
      <c r="BRU69" s="222"/>
      <c r="BRV69" s="222"/>
      <c r="BRW69" s="222"/>
      <c r="BRX69" s="222"/>
      <c r="BRY69" s="222"/>
      <c r="BRZ69" s="222"/>
      <c r="BSA69" s="222"/>
      <c r="BSB69" s="222"/>
      <c r="BSC69" s="222"/>
      <c r="BSD69" s="222"/>
      <c r="BSE69" s="222"/>
      <c r="BSF69" s="222"/>
      <c r="BSG69" s="222"/>
      <c r="BSH69" s="222"/>
      <c r="BSI69" s="222"/>
      <c r="BSJ69" s="222"/>
      <c r="BSK69" s="222"/>
      <c r="BSL69" s="222"/>
      <c r="BSM69" s="222"/>
      <c r="BSN69" s="222"/>
      <c r="BSO69" s="222"/>
      <c r="BSP69" s="222"/>
      <c r="BSQ69" s="222"/>
      <c r="BSR69" s="222"/>
      <c r="BSS69" s="222"/>
      <c r="BST69" s="222"/>
      <c r="BSU69" s="222"/>
      <c r="BSV69" s="222"/>
      <c r="BSW69" s="222"/>
      <c r="BSX69" s="222"/>
      <c r="BSY69" s="222"/>
      <c r="BSZ69" s="222"/>
      <c r="BTA69" s="222"/>
      <c r="BTB69" s="222"/>
      <c r="BTC69" s="222"/>
      <c r="BTD69" s="222"/>
      <c r="BTE69" s="222"/>
      <c r="BTF69" s="222"/>
      <c r="BTG69" s="222"/>
      <c r="BTH69" s="222"/>
      <c r="BTI69" s="222"/>
      <c r="BTJ69" s="222"/>
      <c r="BTK69" s="222"/>
      <c r="BTL69" s="222"/>
      <c r="BTM69" s="222"/>
      <c r="BTN69" s="222"/>
      <c r="BTO69" s="222"/>
      <c r="BTP69" s="222"/>
      <c r="BTQ69" s="222"/>
      <c r="BTR69" s="222"/>
      <c r="BTS69" s="222"/>
      <c r="BTT69" s="222"/>
      <c r="BTU69" s="222"/>
      <c r="BTV69" s="222"/>
      <c r="BTW69" s="222"/>
      <c r="BTX69" s="222"/>
      <c r="BTY69" s="222"/>
      <c r="BTZ69" s="222"/>
      <c r="BUA69" s="222"/>
      <c r="BUB69" s="222"/>
      <c r="BUC69" s="222"/>
      <c r="BUD69" s="222"/>
      <c r="BUE69" s="222"/>
      <c r="BUF69" s="222"/>
      <c r="BUG69" s="222"/>
      <c r="BUH69" s="222"/>
      <c r="BUI69" s="222"/>
      <c r="BUJ69" s="222"/>
      <c r="BUK69" s="222"/>
      <c r="BUL69" s="222"/>
      <c r="BUM69" s="222"/>
      <c r="BUN69" s="222"/>
      <c r="BUO69" s="222"/>
      <c r="BUP69" s="222"/>
      <c r="BUQ69" s="222"/>
      <c r="BUR69" s="222"/>
      <c r="BUS69" s="222"/>
      <c r="BUT69" s="222"/>
      <c r="BUU69" s="222"/>
      <c r="BUV69" s="222"/>
      <c r="BUW69" s="222"/>
      <c r="BUX69" s="222"/>
      <c r="BUY69" s="222"/>
      <c r="BUZ69" s="222"/>
      <c r="BVA69" s="222"/>
      <c r="BVB69" s="222"/>
      <c r="BVC69" s="222"/>
      <c r="BVD69" s="222"/>
      <c r="BVE69" s="222"/>
      <c r="BVF69" s="222"/>
      <c r="BVG69" s="222"/>
      <c r="BVH69" s="222"/>
      <c r="BVI69" s="222"/>
      <c r="BVJ69" s="222"/>
      <c r="BVK69" s="222"/>
      <c r="BVL69" s="222"/>
      <c r="BVM69" s="222"/>
      <c r="BVN69" s="222"/>
      <c r="BVO69" s="222"/>
      <c r="BVP69" s="222"/>
      <c r="BVQ69" s="222"/>
      <c r="BVR69" s="222"/>
      <c r="BVS69" s="222"/>
      <c r="BVT69" s="222"/>
      <c r="BVU69" s="222"/>
      <c r="BVV69" s="222"/>
      <c r="BVW69" s="222"/>
      <c r="BVX69" s="222"/>
      <c r="BVY69" s="222"/>
      <c r="BVZ69" s="222"/>
      <c r="BWA69" s="222"/>
      <c r="BWB69" s="222"/>
      <c r="BWC69" s="222"/>
      <c r="BWD69" s="222"/>
      <c r="BWE69" s="222"/>
      <c r="BWF69" s="222"/>
      <c r="BWG69" s="222"/>
      <c r="BWH69" s="222"/>
      <c r="BWI69" s="222"/>
      <c r="BWJ69" s="222"/>
      <c r="BWK69" s="222"/>
      <c r="BWL69" s="222"/>
      <c r="BWM69" s="222"/>
      <c r="BWN69" s="222"/>
      <c r="BWO69" s="222"/>
      <c r="BWP69" s="222"/>
      <c r="BWQ69" s="222"/>
      <c r="BWR69" s="222"/>
      <c r="BWS69" s="222"/>
      <c r="BWT69" s="222"/>
      <c r="BWU69" s="222"/>
      <c r="BWV69" s="222"/>
      <c r="BWW69" s="222"/>
      <c r="BWX69" s="222"/>
      <c r="BWY69" s="222"/>
      <c r="BWZ69" s="222"/>
      <c r="BXA69" s="222"/>
      <c r="BXB69" s="222"/>
      <c r="BXC69" s="222"/>
      <c r="BXD69" s="222"/>
      <c r="BXE69" s="222"/>
      <c r="BXF69" s="222"/>
      <c r="BXG69" s="222"/>
      <c r="BXH69" s="222"/>
      <c r="BXI69" s="222"/>
      <c r="BXJ69" s="222"/>
      <c r="BXK69" s="222"/>
      <c r="BXL69" s="222"/>
      <c r="BXM69" s="222"/>
      <c r="BXN69" s="222"/>
      <c r="BXO69" s="222"/>
      <c r="BXP69" s="222"/>
      <c r="BXQ69" s="222"/>
      <c r="BXR69" s="222"/>
      <c r="BXS69" s="222"/>
      <c r="BXT69" s="222"/>
      <c r="BXU69" s="222"/>
      <c r="BXV69" s="222"/>
      <c r="BXW69" s="222"/>
      <c r="BXX69" s="222"/>
      <c r="BXY69" s="222"/>
      <c r="BXZ69" s="222"/>
      <c r="BYA69" s="222"/>
      <c r="BYB69" s="222"/>
      <c r="BYC69" s="222"/>
      <c r="BYD69" s="222"/>
      <c r="BYE69" s="222"/>
      <c r="BYF69" s="222"/>
      <c r="BYG69" s="222"/>
      <c r="BYH69" s="222"/>
      <c r="BYI69" s="222"/>
      <c r="BYJ69" s="222"/>
      <c r="BYK69" s="222"/>
      <c r="BYL69" s="222"/>
      <c r="BYM69" s="222"/>
      <c r="BYN69" s="222"/>
      <c r="BYO69" s="222"/>
      <c r="BYP69" s="222"/>
      <c r="BYQ69" s="222"/>
      <c r="BYR69" s="222"/>
      <c r="BYS69" s="222"/>
      <c r="BYT69" s="222"/>
      <c r="BYU69" s="222"/>
      <c r="BYV69" s="222"/>
      <c r="BYW69" s="222"/>
      <c r="BYX69" s="222"/>
      <c r="BYY69" s="222"/>
      <c r="BYZ69" s="222"/>
      <c r="BZA69" s="222"/>
      <c r="BZB69" s="222"/>
      <c r="BZC69" s="222"/>
      <c r="BZD69" s="222"/>
      <c r="BZE69" s="222"/>
      <c r="BZF69" s="222"/>
      <c r="BZG69" s="222"/>
      <c r="BZH69" s="222"/>
      <c r="BZI69" s="222"/>
      <c r="BZJ69" s="222"/>
      <c r="BZK69" s="222"/>
      <c r="BZL69" s="222"/>
      <c r="BZM69" s="222"/>
      <c r="BZN69" s="222"/>
      <c r="BZO69" s="222"/>
      <c r="BZP69" s="222"/>
      <c r="BZQ69" s="222"/>
      <c r="BZR69" s="222"/>
      <c r="BZS69" s="222"/>
      <c r="BZT69" s="222"/>
      <c r="BZU69" s="222"/>
      <c r="BZV69" s="222"/>
      <c r="BZW69" s="222"/>
      <c r="BZX69" s="222"/>
      <c r="BZY69" s="222"/>
      <c r="BZZ69" s="222"/>
      <c r="CAA69" s="222"/>
      <c r="CAB69" s="222"/>
      <c r="CAC69" s="222"/>
      <c r="CAD69" s="222"/>
      <c r="CAE69" s="222"/>
      <c r="CAF69" s="222"/>
      <c r="CAG69" s="222"/>
      <c r="CAH69" s="222"/>
      <c r="CAI69" s="222"/>
      <c r="CAJ69" s="222"/>
      <c r="CAK69" s="222"/>
      <c r="CAL69" s="222"/>
      <c r="CAM69" s="222"/>
      <c r="CAN69" s="222"/>
      <c r="CAO69" s="222"/>
      <c r="CAP69" s="222"/>
      <c r="CAQ69" s="222"/>
      <c r="CAR69" s="222"/>
      <c r="CAS69" s="222"/>
      <c r="CAT69" s="222"/>
      <c r="CAU69" s="222"/>
      <c r="CAV69" s="222"/>
      <c r="CAW69" s="222"/>
      <c r="CAX69" s="222"/>
      <c r="CAY69" s="222"/>
      <c r="CAZ69" s="222"/>
      <c r="CBA69" s="222"/>
      <c r="CBB69" s="222"/>
      <c r="CBC69" s="222"/>
      <c r="CBD69" s="222"/>
      <c r="CBE69" s="222"/>
      <c r="CBF69" s="222"/>
      <c r="CBG69" s="222"/>
      <c r="CBH69" s="222"/>
      <c r="CBI69" s="222"/>
      <c r="CBJ69" s="222"/>
      <c r="CBK69" s="222"/>
      <c r="CBL69" s="222"/>
      <c r="CBM69" s="222"/>
      <c r="CBN69" s="222"/>
      <c r="CBO69" s="222"/>
      <c r="CBP69" s="222"/>
      <c r="CBQ69" s="222"/>
      <c r="CBR69" s="222"/>
      <c r="CBS69" s="222"/>
      <c r="CBT69" s="222"/>
      <c r="CBU69" s="222"/>
      <c r="CBV69" s="222"/>
      <c r="CBW69" s="222"/>
      <c r="CBX69" s="222"/>
      <c r="CBY69" s="222"/>
      <c r="CBZ69" s="222"/>
      <c r="CCA69" s="222"/>
      <c r="CCB69" s="222"/>
      <c r="CCC69" s="222"/>
      <c r="CCD69" s="222"/>
      <c r="CCE69" s="222"/>
      <c r="CCF69" s="222"/>
      <c r="CCG69" s="222"/>
      <c r="CCH69" s="222"/>
      <c r="CCI69" s="222"/>
      <c r="CCJ69" s="222"/>
      <c r="CCK69" s="222"/>
      <c r="CCL69" s="222"/>
      <c r="CCM69" s="222"/>
      <c r="CCN69" s="222"/>
      <c r="CCO69" s="222"/>
      <c r="CCP69" s="222"/>
      <c r="CCQ69" s="222"/>
      <c r="CCR69" s="222"/>
      <c r="CCS69" s="222"/>
      <c r="CCT69" s="222"/>
      <c r="CCU69" s="222"/>
      <c r="CCV69" s="222"/>
      <c r="CCW69" s="222"/>
      <c r="CCX69" s="222"/>
      <c r="CCY69" s="222"/>
      <c r="CCZ69" s="222"/>
      <c r="CDA69" s="222"/>
      <c r="CDB69" s="222"/>
      <c r="CDC69" s="222"/>
      <c r="CDD69" s="222"/>
      <c r="CDE69" s="222"/>
      <c r="CDF69" s="222"/>
      <c r="CDG69" s="222"/>
      <c r="CDH69" s="222"/>
      <c r="CDI69" s="222"/>
      <c r="CDJ69" s="222"/>
      <c r="CDK69" s="222"/>
      <c r="CDL69" s="222"/>
      <c r="CDM69" s="222"/>
      <c r="CDN69" s="222"/>
      <c r="CDO69" s="222"/>
      <c r="CDP69" s="222"/>
      <c r="CDQ69" s="222"/>
      <c r="CDR69" s="222"/>
      <c r="CDS69" s="222"/>
      <c r="CDT69" s="222"/>
      <c r="CDU69" s="222"/>
      <c r="CDV69" s="222"/>
      <c r="CDW69" s="222"/>
      <c r="CDX69" s="222"/>
      <c r="CDY69" s="222"/>
      <c r="CDZ69" s="222"/>
      <c r="CEA69" s="222"/>
      <c r="CEB69" s="222"/>
      <c r="CEC69" s="222"/>
      <c r="CED69" s="222"/>
      <c r="CEE69" s="222"/>
      <c r="CEF69" s="222"/>
      <c r="CEG69" s="222"/>
      <c r="CEH69" s="222"/>
      <c r="CEI69" s="222"/>
      <c r="CEJ69" s="222"/>
      <c r="CEK69" s="222"/>
      <c r="CEL69" s="222"/>
      <c r="CEM69" s="222"/>
      <c r="CEN69" s="222"/>
      <c r="CEO69" s="222"/>
      <c r="CEP69" s="222"/>
      <c r="CEQ69" s="222"/>
      <c r="CER69" s="222"/>
      <c r="CES69" s="222"/>
      <c r="CET69" s="222"/>
      <c r="CEU69" s="222"/>
      <c r="CEV69" s="222"/>
      <c r="CEW69" s="222"/>
      <c r="CEX69" s="222"/>
      <c r="CEY69" s="222"/>
      <c r="CEZ69" s="222"/>
      <c r="CFA69" s="222"/>
      <c r="CFB69" s="222"/>
      <c r="CFC69" s="222"/>
      <c r="CFD69" s="222"/>
      <c r="CFE69" s="222"/>
      <c r="CFF69" s="222"/>
      <c r="CFG69" s="222"/>
      <c r="CFH69" s="222"/>
      <c r="CFI69" s="222"/>
      <c r="CFJ69" s="222"/>
      <c r="CFK69" s="222"/>
      <c r="CFL69" s="222"/>
      <c r="CFM69" s="222"/>
      <c r="CFN69" s="222"/>
      <c r="CFO69" s="222"/>
      <c r="CFP69" s="222"/>
      <c r="CFQ69" s="222"/>
      <c r="CFR69" s="222"/>
      <c r="CFS69" s="222"/>
      <c r="CFT69" s="222"/>
      <c r="CFU69" s="222"/>
      <c r="CFV69" s="222"/>
      <c r="CFW69" s="222"/>
      <c r="CFX69" s="222"/>
      <c r="CFY69" s="222"/>
      <c r="CFZ69" s="222"/>
      <c r="CGA69" s="222"/>
      <c r="CGB69" s="222"/>
      <c r="CGC69" s="222"/>
      <c r="CGD69" s="222"/>
      <c r="CGE69" s="222"/>
      <c r="CGF69" s="222"/>
      <c r="CGG69" s="222"/>
      <c r="CGH69" s="222"/>
      <c r="CGI69" s="222"/>
      <c r="CGJ69" s="222"/>
      <c r="CGK69" s="222"/>
      <c r="CGL69" s="222"/>
      <c r="CGM69" s="222"/>
      <c r="CGN69" s="222"/>
      <c r="CGO69" s="222"/>
      <c r="CGP69" s="222"/>
      <c r="CGQ69" s="222"/>
      <c r="CGR69" s="222"/>
      <c r="CGS69" s="222"/>
      <c r="CGT69" s="222"/>
      <c r="CGU69" s="222"/>
      <c r="CGV69" s="222"/>
      <c r="CGW69" s="222"/>
      <c r="CGX69" s="222"/>
      <c r="CGY69" s="222"/>
      <c r="CGZ69" s="222"/>
      <c r="CHA69" s="222"/>
      <c r="CHB69" s="222"/>
      <c r="CHC69" s="222"/>
      <c r="CHD69" s="222"/>
      <c r="CHE69" s="222"/>
      <c r="CHF69" s="222"/>
      <c r="CHG69" s="222"/>
      <c r="CHH69" s="222"/>
      <c r="CHI69" s="222"/>
      <c r="CHJ69" s="222"/>
      <c r="CHK69" s="222"/>
      <c r="CHL69" s="222"/>
      <c r="CHM69" s="222"/>
      <c r="CHN69" s="222"/>
      <c r="CHO69" s="222"/>
      <c r="CHP69" s="222"/>
      <c r="CHQ69" s="222"/>
      <c r="CHR69" s="222"/>
      <c r="CHS69" s="222"/>
      <c r="CHT69" s="222"/>
      <c r="CHU69" s="222"/>
      <c r="CHV69" s="222"/>
      <c r="CHW69" s="222"/>
      <c r="CHX69" s="222"/>
      <c r="CHY69" s="222"/>
      <c r="CHZ69" s="222"/>
      <c r="CIA69" s="222"/>
      <c r="CIB69" s="222"/>
      <c r="CIC69" s="222"/>
      <c r="CID69" s="222"/>
      <c r="CIE69" s="222"/>
      <c r="CIF69" s="222"/>
      <c r="CIG69" s="222"/>
      <c r="CIH69" s="222"/>
      <c r="CII69" s="222"/>
      <c r="CIJ69" s="222"/>
      <c r="CIK69" s="222"/>
      <c r="CIL69" s="222"/>
      <c r="CIM69" s="222"/>
      <c r="CIN69" s="222"/>
      <c r="CIO69" s="222"/>
      <c r="CIP69" s="222"/>
      <c r="CIQ69" s="222"/>
      <c r="CIR69" s="222"/>
      <c r="CIS69" s="222"/>
      <c r="CIT69" s="222"/>
      <c r="CIU69" s="222"/>
      <c r="CIV69" s="222"/>
      <c r="CIW69" s="222"/>
      <c r="CIX69" s="222"/>
      <c r="CIY69" s="222"/>
      <c r="CIZ69" s="222"/>
      <c r="CJA69" s="222"/>
      <c r="CJB69" s="222"/>
      <c r="CJC69" s="222"/>
      <c r="CJD69" s="222"/>
      <c r="CJE69" s="222"/>
      <c r="CJF69" s="222"/>
      <c r="CJG69" s="222"/>
      <c r="CJH69" s="222"/>
      <c r="CJI69" s="222"/>
      <c r="CJJ69" s="222"/>
      <c r="CJK69" s="222"/>
      <c r="CJL69" s="222"/>
      <c r="CJM69" s="222"/>
      <c r="CJN69" s="222"/>
      <c r="CJO69" s="222"/>
      <c r="CJP69" s="222"/>
      <c r="CJQ69" s="222"/>
      <c r="CJR69" s="222"/>
      <c r="CJS69" s="222"/>
      <c r="CJT69" s="222"/>
      <c r="CJU69" s="222"/>
      <c r="CJV69" s="222"/>
      <c r="CJW69" s="222"/>
      <c r="CJX69" s="222"/>
      <c r="CJY69" s="222"/>
      <c r="CJZ69" s="222"/>
      <c r="CKA69" s="222"/>
      <c r="CKB69" s="222"/>
      <c r="CKC69" s="222"/>
      <c r="CKD69" s="222"/>
      <c r="CKE69" s="222"/>
      <c r="CKF69" s="222"/>
      <c r="CKG69" s="222"/>
      <c r="CKH69" s="222"/>
      <c r="CKI69" s="222"/>
      <c r="CKJ69" s="222"/>
      <c r="CKK69" s="222"/>
      <c r="CKL69" s="222"/>
      <c r="CKM69" s="222"/>
      <c r="CKN69" s="222"/>
      <c r="CKO69" s="222"/>
      <c r="CKP69" s="222"/>
      <c r="CKQ69" s="222"/>
      <c r="CKR69" s="222"/>
      <c r="CKS69" s="222"/>
      <c r="CKT69" s="222"/>
      <c r="CKU69" s="222"/>
      <c r="CKV69" s="222"/>
      <c r="CKW69" s="222"/>
      <c r="CKX69" s="222"/>
      <c r="CKY69" s="222"/>
      <c r="CKZ69" s="222"/>
      <c r="CLA69" s="222"/>
      <c r="CLB69" s="222"/>
      <c r="CLC69" s="222"/>
      <c r="CLD69" s="222"/>
      <c r="CLE69" s="222"/>
      <c r="CLF69" s="222"/>
      <c r="CLG69" s="222"/>
      <c r="CLH69" s="222"/>
      <c r="CLI69" s="222"/>
      <c r="CLJ69" s="222"/>
      <c r="CLK69" s="222"/>
      <c r="CLL69" s="222"/>
      <c r="CLM69" s="222"/>
      <c r="CLN69" s="222"/>
      <c r="CLO69" s="222"/>
      <c r="CLP69" s="222"/>
      <c r="CLQ69" s="222"/>
      <c r="CLR69" s="222"/>
      <c r="CLS69" s="222"/>
      <c r="CLT69" s="222"/>
      <c r="CLU69" s="222"/>
      <c r="CLV69" s="222"/>
      <c r="CLW69" s="222"/>
      <c r="CLX69" s="222"/>
      <c r="CLY69" s="222"/>
      <c r="CLZ69" s="222"/>
      <c r="CMA69" s="222"/>
      <c r="CMB69" s="222"/>
      <c r="CMC69" s="222"/>
      <c r="CMD69" s="222"/>
      <c r="CME69" s="222"/>
      <c r="CMF69" s="222"/>
      <c r="CMG69" s="222"/>
      <c r="CMH69" s="222"/>
      <c r="CMI69" s="222"/>
      <c r="CMJ69" s="222"/>
      <c r="CMK69" s="222"/>
      <c r="CML69" s="222"/>
      <c r="CMM69" s="222"/>
      <c r="CMN69" s="222"/>
      <c r="CMO69" s="222"/>
      <c r="CMP69" s="222"/>
      <c r="CMQ69" s="222"/>
      <c r="CMR69" s="222"/>
      <c r="CMS69" s="222"/>
      <c r="CMT69" s="222"/>
      <c r="CMU69" s="222"/>
      <c r="CMV69" s="222"/>
      <c r="CMW69" s="222"/>
      <c r="CMX69" s="222"/>
      <c r="CMY69" s="222"/>
      <c r="CMZ69" s="222"/>
      <c r="CNA69" s="222"/>
      <c r="CNB69" s="222"/>
      <c r="CNC69" s="222"/>
      <c r="CND69" s="222"/>
      <c r="CNE69" s="222"/>
      <c r="CNF69" s="222"/>
      <c r="CNG69" s="222"/>
      <c r="CNH69" s="222"/>
      <c r="CNI69" s="222"/>
      <c r="CNJ69" s="222"/>
      <c r="CNK69" s="222"/>
      <c r="CNL69" s="222"/>
      <c r="CNM69" s="222"/>
      <c r="CNN69" s="222"/>
      <c r="CNO69" s="222"/>
      <c r="CNP69" s="222"/>
      <c r="CNQ69" s="222"/>
      <c r="CNR69" s="222"/>
      <c r="CNS69" s="222"/>
      <c r="CNT69" s="222"/>
      <c r="CNU69" s="222"/>
      <c r="CNV69" s="222"/>
      <c r="CNW69" s="222"/>
      <c r="CNX69" s="222"/>
      <c r="CNY69" s="222"/>
      <c r="CNZ69" s="222"/>
      <c r="COA69" s="222"/>
      <c r="COB69" s="222"/>
      <c r="COC69" s="222"/>
      <c r="COD69" s="222"/>
      <c r="COE69" s="222"/>
      <c r="COF69" s="222"/>
      <c r="COG69" s="222"/>
      <c r="COH69" s="222"/>
      <c r="COI69" s="222"/>
      <c r="COJ69" s="222"/>
      <c r="COK69" s="222"/>
      <c r="COL69" s="222"/>
      <c r="COM69" s="222"/>
      <c r="CON69" s="222"/>
      <c r="COO69" s="222"/>
      <c r="COP69" s="222"/>
      <c r="COQ69" s="222"/>
      <c r="COR69" s="222"/>
      <c r="COS69" s="222"/>
      <c r="COT69" s="222"/>
      <c r="COU69" s="222"/>
      <c r="COV69" s="222"/>
      <c r="COW69" s="222"/>
      <c r="COX69" s="222"/>
      <c r="COY69" s="222"/>
      <c r="COZ69" s="222"/>
      <c r="CPA69" s="222"/>
      <c r="CPB69" s="222"/>
      <c r="CPC69" s="222"/>
      <c r="CPD69" s="222"/>
      <c r="CPE69" s="222"/>
      <c r="CPF69" s="222"/>
      <c r="CPG69" s="222"/>
      <c r="CPH69" s="222"/>
      <c r="CPI69" s="222"/>
      <c r="CPJ69" s="222"/>
      <c r="CPK69" s="222"/>
      <c r="CPL69" s="222"/>
      <c r="CPM69" s="222"/>
      <c r="CPN69" s="222"/>
      <c r="CPO69" s="222"/>
      <c r="CPP69" s="222"/>
      <c r="CPQ69" s="222"/>
      <c r="CPR69" s="222"/>
      <c r="CPS69" s="222"/>
      <c r="CPT69" s="222"/>
      <c r="CPU69" s="222"/>
      <c r="CPV69" s="222"/>
      <c r="CPW69" s="222"/>
      <c r="CPX69" s="222"/>
      <c r="CPY69" s="222"/>
      <c r="CPZ69" s="222"/>
      <c r="CQA69" s="222"/>
      <c r="CQB69" s="222"/>
      <c r="CQC69" s="222"/>
      <c r="CQD69" s="222"/>
      <c r="CQE69" s="222"/>
      <c r="CQF69" s="222"/>
      <c r="CQG69" s="222"/>
      <c r="CQH69" s="222"/>
      <c r="CQI69" s="222"/>
      <c r="CQJ69" s="222"/>
      <c r="CQK69" s="222"/>
      <c r="CQL69" s="222"/>
      <c r="CQM69" s="222"/>
      <c r="CQN69" s="222"/>
      <c r="CQO69" s="222"/>
      <c r="CQP69" s="222"/>
      <c r="CQQ69" s="222"/>
      <c r="CQR69" s="222"/>
      <c r="CQS69" s="222"/>
      <c r="CQT69" s="222"/>
      <c r="CQU69" s="222"/>
      <c r="CQV69" s="222"/>
      <c r="CQW69" s="222"/>
      <c r="CQX69" s="222"/>
      <c r="CQY69" s="222"/>
      <c r="CQZ69" s="222"/>
      <c r="CRA69" s="222"/>
      <c r="CRB69" s="222"/>
      <c r="CRC69" s="222"/>
      <c r="CRD69" s="222"/>
      <c r="CRE69" s="222"/>
      <c r="CRF69" s="222"/>
      <c r="CRG69" s="222"/>
      <c r="CRH69" s="222"/>
      <c r="CRI69" s="222"/>
      <c r="CRJ69" s="222"/>
      <c r="CRK69" s="222"/>
      <c r="CRL69" s="222"/>
      <c r="CRM69" s="222"/>
      <c r="CRN69" s="222"/>
      <c r="CRO69" s="222"/>
      <c r="CRP69" s="222"/>
      <c r="CRQ69" s="222"/>
      <c r="CRR69" s="222"/>
      <c r="CRS69" s="222"/>
      <c r="CRT69" s="222"/>
      <c r="CRU69" s="222"/>
      <c r="CRV69" s="222"/>
      <c r="CRW69" s="222"/>
      <c r="CRX69" s="222"/>
      <c r="CRY69" s="222"/>
      <c r="CRZ69" s="222"/>
      <c r="CSA69" s="222"/>
      <c r="CSB69" s="222"/>
      <c r="CSC69" s="222"/>
      <c r="CSD69" s="222"/>
      <c r="CSE69" s="222"/>
      <c r="CSF69" s="222"/>
      <c r="CSG69" s="222"/>
      <c r="CSH69" s="222"/>
      <c r="CSI69" s="222"/>
      <c r="CSJ69" s="222"/>
      <c r="CSK69" s="222"/>
      <c r="CSL69" s="222"/>
      <c r="CSM69" s="222"/>
      <c r="CSN69" s="222"/>
      <c r="CSO69" s="222"/>
      <c r="CSP69" s="222"/>
      <c r="CSQ69" s="222"/>
      <c r="CSR69" s="222"/>
      <c r="CSS69" s="222"/>
      <c r="CST69" s="222"/>
      <c r="CSU69" s="222"/>
      <c r="CSV69" s="222"/>
      <c r="CSW69" s="222"/>
      <c r="CSX69" s="222"/>
      <c r="CSY69" s="222"/>
      <c r="CSZ69" s="222"/>
      <c r="CTA69" s="222"/>
      <c r="CTB69" s="222"/>
      <c r="CTC69" s="222"/>
      <c r="CTD69" s="222"/>
      <c r="CTE69" s="222"/>
      <c r="CTF69" s="222"/>
      <c r="CTG69" s="222"/>
      <c r="CTH69" s="222"/>
      <c r="CTI69" s="222"/>
      <c r="CTJ69" s="222"/>
      <c r="CTK69" s="222"/>
      <c r="CTL69" s="222"/>
      <c r="CTM69" s="222"/>
      <c r="CTN69" s="222"/>
      <c r="CTO69" s="222"/>
      <c r="CTP69" s="222"/>
      <c r="CTQ69" s="222"/>
      <c r="CTR69" s="222"/>
      <c r="CTS69" s="222"/>
      <c r="CTT69" s="222"/>
      <c r="CTU69" s="222"/>
      <c r="CTV69" s="222"/>
      <c r="CTW69" s="222"/>
      <c r="CTX69" s="222"/>
      <c r="CTY69" s="222"/>
      <c r="CTZ69" s="222"/>
      <c r="CUA69" s="222"/>
      <c r="CUB69" s="222"/>
      <c r="CUC69" s="222"/>
      <c r="CUD69" s="222"/>
      <c r="CUE69" s="222"/>
      <c r="CUF69" s="222"/>
      <c r="CUG69" s="222"/>
      <c r="CUH69" s="222"/>
      <c r="CUI69" s="222"/>
      <c r="CUJ69" s="222"/>
      <c r="CUK69" s="222"/>
      <c r="CUL69" s="222"/>
      <c r="CUM69" s="222"/>
      <c r="CUN69" s="222"/>
      <c r="CUO69" s="222"/>
      <c r="CUP69" s="222"/>
      <c r="CUQ69" s="222"/>
      <c r="CUR69" s="222"/>
      <c r="CUS69" s="222"/>
      <c r="CUT69" s="222"/>
      <c r="CUU69" s="222"/>
      <c r="CUV69" s="222"/>
      <c r="CUW69" s="222"/>
      <c r="CUX69" s="222"/>
      <c r="CUY69" s="222"/>
      <c r="CUZ69" s="222"/>
      <c r="CVA69" s="222"/>
      <c r="CVB69" s="222"/>
      <c r="CVC69" s="222"/>
      <c r="CVD69" s="222"/>
      <c r="CVE69" s="222"/>
      <c r="CVF69" s="222"/>
      <c r="CVG69" s="222"/>
      <c r="CVH69" s="222"/>
      <c r="CVI69" s="222"/>
      <c r="CVJ69" s="222"/>
      <c r="CVK69" s="222"/>
      <c r="CVL69" s="222"/>
      <c r="CVM69" s="222"/>
      <c r="CVN69" s="222"/>
      <c r="CVO69" s="222"/>
      <c r="CVP69" s="222"/>
      <c r="CVQ69" s="222"/>
      <c r="CVR69" s="222"/>
      <c r="CVS69" s="222"/>
      <c r="CVT69" s="222"/>
      <c r="CVU69" s="222"/>
      <c r="CVV69" s="222"/>
      <c r="CVW69" s="222"/>
      <c r="CVX69" s="222"/>
      <c r="CVY69" s="222"/>
      <c r="CVZ69" s="222"/>
      <c r="CWA69" s="222"/>
      <c r="CWB69" s="222"/>
      <c r="CWC69" s="222"/>
      <c r="CWD69" s="222"/>
      <c r="CWE69" s="222"/>
      <c r="CWF69" s="222"/>
      <c r="CWG69" s="222"/>
      <c r="CWH69" s="222"/>
      <c r="CWI69" s="222"/>
      <c r="CWJ69" s="222"/>
      <c r="CWK69" s="222"/>
      <c r="CWL69" s="222"/>
      <c r="CWM69" s="222"/>
      <c r="CWN69" s="222"/>
      <c r="CWO69" s="222"/>
      <c r="CWP69" s="222"/>
      <c r="CWQ69" s="222"/>
      <c r="CWR69" s="222"/>
      <c r="CWS69" s="222"/>
      <c r="CWT69" s="222"/>
      <c r="CWU69" s="222"/>
      <c r="CWV69" s="222"/>
      <c r="CWW69" s="222"/>
      <c r="CWX69" s="222"/>
      <c r="CWY69" s="222"/>
      <c r="CWZ69" s="222"/>
      <c r="CXA69" s="222"/>
      <c r="CXB69" s="222"/>
      <c r="CXC69" s="222"/>
      <c r="CXD69" s="222"/>
      <c r="CXE69" s="222"/>
      <c r="CXF69" s="222"/>
      <c r="CXG69" s="222"/>
      <c r="CXH69" s="222"/>
      <c r="CXI69" s="222"/>
      <c r="CXJ69" s="222"/>
      <c r="CXK69" s="222"/>
      <c r="CXL69" s="222"/>
      <c r="CXM69" s="222"/>
      <c r="CXN69" s="222"/>
      <c r="CXO69" s="222"/>
      <c r="CXP69" s="222"/>
      <c r="CXQ69" s="222"/>
      <c r="CXR69" s="222"/>
      <c r="CXS69" s="222"/>
      <c r="CXT69" s="222"/>
      <c r="CXU69" s="222"/>
      <c r="CXV69" s="222"/>
      <c r="CXW69" s="222"/>
      <c r="CXX69" s="222"/>
      <c r="CXY69" s="222"/>
      <c r="CXZ69" s="222"/>
      <c r="CYA69" s="222"/>
      <c r="CYB69" s="222"/>
      <c r="CYC69" s="222"/>
      <c r="CYD69" s="222"/>
      <c r="CYE69" s="222"/>
      <c r="CYF69" s="222"/>
      <c r="CYG69" s="222"/>
      <c r="CYH69" s="222"/>
      <c r="CYI69" s="222"/>
      <c r="CYJ69" s="222"/>
      <c r="CYK69" s="222"/>
      <c r="CYL69" s="222"/>
      <c r="CYM69" s="222"/>
      <c r="CYN69" s="222"/>
      <c r="CYO69" s="222"/>
      <c r="CYP69" s="222"/>
      <c r="CYQ69" s="222"/>
      <c r="CYR69" s="222"/>
      <c r="CYS69" s="222"/>
      <c r="CYT69" s="222"/>
      <c r="CYU69" s="222"/>
      <c r="CYV69" s="222"/>
      <c r="CYW69" s="222"/>
      <c r="CYX69" s="222"/>
      <c r="CYY69" s="222"/>
      <c r="CYZ69" s="222"/>
      <c r="CZA69" s="222"/>
      <c r="CZB69" s="222"/>
      <c r="CZC69" s="222"/>
      <c r="CZD69" s="222"/>
      <c r="CZE69" s="222"/>
      <c r="CZF69" s="222"/>
      <c r="CZG69" s="222"/>
      <c r="CZH69" s="222"/>
      <c r="CZI69" s="222"/>
      <c r="CZJ69" s="222"/>
      <c r="CZK69" s="222"/>
      <c r="CZL69" s="222"/>
      <c r="CZM69" s="222"/>
      <c r="CZN69" s="222"/>
      <c r="CZO69" s="222"/>
      <c r="CZP69" s="222"/>
      <c r="CZQ69" s="222"/>
      <c r="CZR69" s="222"/>
      <c r="CZS69" s="222"/>
      <c r="CZT69" s="222"/>
      <c r="CZU69" s="222"/>
      <c r="CZV69" s="222"/>
      <c r="CZW69" s="222"/>
      <c r="CZX69" s="222"/>
      <c r="CZY69" s="222"/>
      <c r="CZZ69" s="222"/>
      <c r="DAA69" s="222"/>
      <c r="DAB69" s="222"/>
      <c r="DAC69" s="222"/>
      <c r="DAD69" s="222"/>
      <c r="DAE69" s="222"/>
      <c r="DAF69" s="222"/>
      <c r="DAG69" s="222"/>
      <c r="DAH69" s="222"/>
      <c r="DAI69" s="222"/>
      <c r="DAJ69" s="222"/>
      <c r="DAK69" s="222"/>
      <c r="DAL69" s="222"/>
      <c r="DAM69" s="222"/>
      <c r="DAN69" s="222"/>
      <c r="DAO69" s="222"/>
      <c r="DAP69" s="222"/>
      <c r="DAQ69" s="222"/>
      <c r="DAR69" s="222"/>
      <c r="DAS69" s="222"/>
      <c r="DAT69" s="222"/>
      <c r="DAU69" s="222"/>
      <c r="DAV69" s="222"/>
      <c r="DAW69" s="222"/>
      <c r="DAX69" s="222"/>
      <c r="DAY69" s="222"/>
      <c r="DAZ69" s="222"/>
      <c r="DBA69" s="222"/>
      <c r="DBB69" s="222"/>
      <c r="DBC69" s="222"/>
      <c r="DBD69" s="222"/>
      <c r="DBE69" s="222"/>
      <c r="DBF69" s="222"/>
      <c r="DBG69" s="222"/>
      <c r="DBH69" s="222"/>
      <c r="DBI69" s="222"/>
      <c r="DBJ69" s="222"/>
      <c r="DBK69" s="222"/>
      <c r="DBL69" s="222"/>
      <c r="DBM69" s="222"/>
      <c r="DBN69" s="222"/>
      <c r="DBO69" s="222"/>
      <c r="DBP69" s="222"/>
      <c r="DBQ69" s="222"/>
      <c r="DBR69" s="222"/>
      <c r="DBS69" s="222"/>
      <c r="DBT69" s="222"/>
      <c r="DBU69" s="222"/>
      <c r="DBV69" s="222"/>
      <c r="DBW69" s="222"/>
      <c r="DBX69" s="222"/>
      <c r="DBY69" s="222"/>
      <c r="DBZ69" s="222"/>
      <c r="DCA69" s="222"/>
      <c r="DCB69" s="222"/>
      <c r="DCC69" s="222"/>
      <c r="DCD69" s="222"/>
      <c r="DCE69" s="222"/>
      <c r="DCF69" s="222"/>
      <c r="DCG69" s="222"/>
      <c r="DCH69" s="222"/>
      <c r="DCI69" s="222"/>
      <c r="DCJ69" s="222"/>
      <c r="DCK69" s="222"/>
      <c r="DCL69" s="222"/>
      <c r="DCM69" s="222"/>
      <c r="DCN69" s="222"/>
      <c r="DCO69" s="222"/>
      <c r="DCP69" s="222"/>
      <c r="DCQ69" s="222"/>
      <c r="DCR69" s="222"/>
      <c r="DCS69" s="222"/>
      <c r="DCT69" s="222"/>
      <c r="DCU69" s="222"/>
      <c r="DCV69" s="222"/>
      <c r="DCW69" s="222"/>
      <c r="DCX69" s="222"/>
      <c r="DCY69" s="222"/>
      <c r="DCZ69" s="222"/>
      <c r="DDA69" s="222"/>
      <c r="DDB69" s="222"/>
      <c r="DDC69" s="222"/>
      <c r="DDD69" s="222"/>
      <c r="DDE69" s="222"/>
      <c r="DDF69" s="222"/>
      <c r="DDG69" s="222"/>
      <c r="DDH69" s="222"/>
      <c r="DDI69" s="222"/>
      <c r="DDJ69" s="222"/>
      <c r="DDK69" s="222"/>
      <c r="DDL69" s="222"/>
      <c r="DDM69" s="222"/>
      <c r="DDN69" s="222"/>
      <c r="DDO69" s="222"/>
      <c r="DDP69" s="222"/>
      <c r="DDQ69" s="222"/>
      <c r="DDR69" s="222"/>
      <c r="DDS69" s="222"/>
      <c r="DDT69" s="222"/>
      <c r="DDU69" s="222"/>
      <c r="DDV69" s="222"/>
      <c r="DDW69" s="222"/>
      <c r="DDX69" s="222"/>
      <c r="DDY69" s="222"/>
      <c r="DDZ69" s="222"/>
      <c r="DEA69" s="222"/>
      <c r="DEB69" s="222"/>
      <c r="DEC69" s="222"/>
      <c r="DED69" s="222"/>
      <c r="DEE69" s="222"/>
      <c r="DEF69" s="222"/>
      <c r="DEG69" s="222"/>
      <c r="DEH69" s="222"/>
      <c r="DEI69" s="222"/>
      <c r="DEJ69" s="222"/>
      <c r="DEK69" s="222"/>
      <c r="DEL69" s="222"/>
      <c r="DEM69" s="222"/>
      <c r="DEN69" s="222"/>
      <c r="DEO69" s="222"/>
      <c r="DEP69" s="222"/>
      <c r="DEQ69" s="222"/>
      <c r="DER69" s="222"/>
      <c r="DES69" s="222"/>
      <c r="DET69" s="222"/>
      <c r="DEU69" s="222"/>
      <c r="DEV69" s="222"/>
      <c r="DEW69" s="222"/>
      <c r="DEX69" s="222"/>
      <c r="DEY69" s="222"/>
      <c r="DEZ69" s="222"/>
      <c r="DFA69" s="222"/>
      <c r="DFB69" s="222"/>
      <c r="DFC69" s="222"/>
      <c r="DFD69" s="222"/>
      <c r="DFE69" s="222"/>
      <c r="DFF69" s="222"/>
      <c r="DFG69" s="222"/>
      <c r="DFH69" s="222"/>
      <c r="DFI69" s="222"/>
      <c r="DFJ69" s="222"/>
      <c r="DFK69" s="222"/>
      <c r="DFL69" s="222"/>
      <c r="DFM69" s="222"/>
      <c r="DFN69" s="222"/>
      <c r="DFO69" s="222"/>
      <c r="DFP69" s="222"/>
      <c r="DFQ69" s="222"/>
      <c r="DFR69" s="222"/>
      <c r="DFS69" s="222"/>
      <c r="DFT69" s="222"/>
      <c r="DFU69" s="222"/>
      <c r="DFV69" s="222"/>
      <c r="DFW69" s="222"/>
      <c r="DFX69" s="222"/>
      <c r="DFY69" s="222"/>
      <c r="DFZ69" s="222"/>
      <c r="DGA69" s="222"/>
      <c r="DGB69" s="222"/>
      <c r="DGC69" s="222"/>
      <c r="DGD69" s="222"/>
      <c r="DGE69" s="222"/>
      <c r="DGF69" s="222"/>
      <c r="DGG69" s="222"/>
      <c r="DGH69" s="222"/>
      <c r="DGI69" s="222"/>
      <c r="DGJ69" s="222"/>
      <c r="DGK69" s="222"/>
      <c r="DGL69" s="222"/>
      <c r="DGM69" s="222"/>
      <c r="DGN69" s="222"/>
      <c r="DGO69" s="222"/>
      <c r="DGP69" s="222"/>
      <c r="DGQ69" s="222"/>
      <c r="DGR69" s="222"/>
      <c r="DGS69" s="222"/>
      <c r="DGT69" s="222"/>
      <c r="DGU69" s="222"/>
      <c r="DGV69" s="222"/>
      <c r="DGW69" s="222"/>
      <c r="DGX69" s="222"/>
      <c r="DGY69" s="222"/>
      <c r="DGZ69" s="222"/>
      <c r="DHA69" s="222"/>
      <c r="DHB69" s="222"/>
      <c r="DHC69" s="222"/>
      <c r="DHD69" s="222"/>
      <c r="DHE69" s="222"/>
      <c r="DHF69" s="222"/>
      <c r="DHG69" s="222"/>
      <c r="DHH69" s="222"/>
      <c r="DHI69" s="222"/>
      <c r="DHJ69" s="222"/>
      <c r="DHK69" s="222"/>
      <c r="DHL69" s="222"/>
      <c r="DHM69" s="222"/>
      <c r="DHN69" s="222"/>
      <c r="DHO69" s="222"/>
      <c r="DHP69" s="222"/>
      <c r="DHQ69" s="222"/>
      <c r="DHR69" s="222"/>
      <c r="DHS69" s="222"/>
      <c r="DHT69" s="222"/>
      <c r="DHU69" s="222"/>
      <c r="DHV69" s="222"/>
      <c r="DHW69" s="222"/>
      <c r="DHX69" s="222"/>
      <c r="DHY69" s="222"/>
      <c r="DHZ69" s="222"/>
      <c r="DIA69" s="222"/>
      <c r="DIB69" s="222"/>
      <c r="DIC69" s="222"/>
      <c r="DID69" s="222"/>
      <c r="DIE69" s="222"/>
      <c r="DIF69" s="222"/>
      <c r="DIG69" s="222"/>
      <c r="DIH69" s="222"/>
      <c r="DII69" s="222"/>
      <c r="DIJ69" s="222"/>
      <c r="DIK69" s="222"/>
      <c r="DIL69" s="222"/>
      <c r="DIM69" s="222"/>
      <c r="DIN69" s="222"/>
      <c r="DIO69" s="222"/>
      <c r="DIP69" s="222"/>
      <c r="DIQ69" s="222"/>
      <c r="DIR69" s="222"/>
      <c r="DIS69" s="222"/>
      <c r="DIT69" s="222"/>
      <c r="DIU69" s="222"/>
      <c r="DIV69" s="222"/>
      <c r="DIW69" s="222"/>
      <c r="DIX69" s="222"/>
      <c r="DIY69" s="222"/>
      <c r="DIZ69" s="222"/>
      <c r="DJA69" s="222"/>
      <c r="DJB69" s="222"/>
      <c r="DJC69" s="222"/>
      <c r="DJD69" s="222"/>
      <c r="DJE69" s="222"/>
      <c r="DJF69" s="222"/>
      <c r="DJG69" s="222"/>
      <c r="DJH69" s="222"/>
      <c r="DJI69" s="222"/>
      <c r="DJJ69" s="222"/>
      <c r="DJK69" s="222"/>
      <c r="DJL69" s="222"/>
      <c r="DJM69" s="222"/>
      <c r="DJN69" s="222"/>
      <c r="DJO69" s="222"/>
      <c r="DJP69" s="222"/>
      <c r="DJQ69" s="222"/>
      <c r="DJR69" s="222"/>
      <c r="DJS69" s="222"/>
      <c r="DJT69" s="222"/>
      <c r="DJU69" s="222"/>
      <c r="DJV69" s="222"/>
      <c r="DJW69" s="222"/>
      <c r="DJX69" s="222"/>
      <c r="DJY69" s="222"/>
      <c r="DJZ69" s="222"/>
      <c r="DKA69" s="222"/>
      <c r="DKB69" s="222"/>
      <c r="DKC69" s="222"/>
      <c r="DKD69" s="222"/>
      <c r="DKE69" s="222"/>
      <c r="DKF69" s="222"/>
      <c r="DKG69" s="222"/>
      <c r="DKH69" s="222"/>
      <c r="DKI69" s="222"/>
      <c r="DKJ69" s="222"/>
      <c r="DKK69" s="222"/>
      <c r="DKL69" s="222"/>
      <c r="DKM69" s="222"/>
      <c r="DKN69" s="222"/>
      <c r="DKO69" s="222"/>
      <c r="DKP69" s="222"/>
      <c r="DKQ69" s="222"/>
      <c r="DKR69" s="222"/>
      <c r="DKS69" s="222"/>
      <c r="DKT69" s="222"/>
      <c r="DKU69" s="222"/>
      <c r="DKV69" s="222"/>
      <c r="DKW69" s="222"/>
      <c r="DKX69" s="222"/>
      <c r="DKY69" s="222"/>
      <c r="DKZ69" s="222"/>
      <c r="DLA69" s="222"/>
      <c r="DLB69" s="222"/>
      <c r="DLC69" s="222"/>
      <c r="DLD69" s="222"/>
      <c r="DLE69" s="222"/>
      <c r="DLF69" s="222"/>
      <c r="DLG69" s="222"/>
      <c r="DLH69" s="222"/>
      <c r="DLI69" s="222"/>
      <c r="DLJ69" s="222"/>
      <c r="DLK69" s="222"/>
      <c r="DLL69" s="222"/>
      <c r="DLM69" s="222"/>
      <c r="DLN69" s="222"/>
      <c r="DLO69" s="222"/>
      <c r="DLP69" s="222"/>
      <c r="DLQ69" s="222"/>
      <c r="DLR69" s="222"/>
      <c r="DLS69" s="222"/>
      <c r="DLT69" s="222"/>
      <c r="DLU69" s="222"/>
      <c r="DLV69" s="222"/>
      <c r="DLW69" s="222"/>
      <c r="DLX69" s="222"/>
      <c r="DLY69" s="222"/>
      <c r="DLZ69" s="222"/>
      <c r="DMA69" s="222"/>
      <c r="DMB69" s="222"/>
      <c r="DMC69" s="222"/>
      <c r="DMD69" s="222"/>
      <c r="DME69" s="222"/>
      <c r="DMF69" s="222"/>
      <c r="DMG69" s="222"/>
      <c r="DMH69" s="222"/>
      <c r="DMI69" s="222"/>
      <c r="DMJ69" s="222"/>
      <c r="DMK69" s="222"/>
      <c r="DML69" s="222"/>
      <c r="DMM69" s="222"/>
      <c r="DMN69" s="222"/>
      <c r="DMO69" s="222"/>
      <c r="DMP69" s="222"/>
      <c r="DMQ69" s="222"/>
      <c r="DMR69" s="222"/>
      <c r="DMS69" s="222"/>
      <c r="DMT69" s="222"/>
      <c r="DMU69" s="222"/>
      <c r="DMV69" s="222"/>
      <c r="DMW69" s="222"/>
      <c r="DMX69" s="222"/>
      <c r="DMY69" s="222"/>
      <c r="DMZ69" s="222"/>
      <c r="DNA69" s="222"/>
      <c r="DNB69" s="222"/>
      <c r="DNC69" s="222"/>
      <c r="DND69" s="222"/>
      <c r="DNE69" s="222"/>
      <c r="DNF69" s="222"/>
      <c r="DNG69" s="222"/>
      <c r="DNH69" s="222"/>
      <c r="DNI69" s="222"/>
      <c r="DNJ69" s="222"/>
      <c r="DNK69" s="222"/>
      <c r="DNL69" s="222"/>
      <c r="DNM69" s="222"/>
      <c r="DNN69" s="222"/>
      <c r="DNO69" s="222"/>
      <c r="DNP69" s="222"/>
      <c r="DNQ69" s="222"/>
      <c r="DNR69" s="222"/>
      <c r="DNS69" s="222"/>
      <c r="DNT69" s="222"/>
      <c r="DNU69" s="222"/>
      <c r="DNV69" s="222"/>
      <c r="DNW69" s="222"/>
      <c r="DNX69" s="222"/>
      <c r="DNY69" s="222"/>
      <c r="DNZ69" s="222"/>
      <c r="DOA69" s="222"/>
      <c r="DOB69" s="222"/>
      <c r="DOC69" s="222"/>
      <c r="DOD69" s="222"/>
      <c r="DOE69" s="222"/>
      <c r="DOF69" s="222"/>
      <c r="DOG69" s="222"/>
      <c r="DOH69" s="222"/>
      <c r="DOI69" s="222"/>
      <c r="DOJ69" s="222"/>
      <c r="DOK69" s="222"/>
      <c r="DOL69" s="222"/>
      <c r="DOM69" s="222"/>
      <c r="DON69" s="222"/>
      <c r="DOO69" s="222"/>
      <c r="DOP69" s="222"/>
      <c r="DOQ69" s="222"/>
      <c r="DOR69" s="222"/>
      <c r="DOS69" s="222"/>
      <c r="DOT69" s="222"/>
      <c r="DOU69" s="222"/>
      <c r="DOV69" s="222"/>
      <c r="DOW69" s="222"/>
      <c r="DOX69" s="222"/>
      <c r="DOY69" s="222"/>
      <c r="DOZ69" s="222"/>
      <c r="DPA69" s="222"/>
      <c r="DPB69" s="222"/>
      <c r="DPC69" s="222"/>
      <c r="DPD69" s="222"/>
      <c r="DPE69" s="222"/>
      <c r="DPF69" s="222"/>
      <c r="DPG69" s="222"/>
      <c r="DPH69" s="222"/>
      <c r="DPI69" s="222"/>
      <c r="DPJ69" s="222"/>
      <c r="DPK69" s="222"/>
      <c r="DPL69" s="222"/>
      <c r="DPM69" s="222"/>
      <c r="DPN69" s="222"/>
      <c r="DPO69" s="222"/>
      <c r="DPP69" s="222"/>
      <c r="DPQ69" s="222"/>
      <c r="DPR69" s="222"/>
      <c r="DPS69" s="222"/>
      <c r="DPT69" s="222"/>
      <c r="DPU69" s="222"/>
      <c r="DPV69" s="222"/>
      <c r="DPW69" s="222"/>
      <c r="DPX69" s="222"/>
      <c r="DPY69" s="222"/>
      <c r="DPZ69" s="222"/>
      <c r="DQA69" s="222"/>
      <c r="DQB69" s="222"/>
      <c r="DQC69" s="222"/>
      <c r="DQD69" s="222"/>
      <c r="DQE69" s="222"/>
      <c r="DQF69" s="222"/>
      <c r="DQG69" s="222"/>
      <c r="DQH69" s="222"/>
      <c r="DQI69" s="222"/>
      <c r="DQJ69" s="222"/>
      <c r="DQK69" s="222"/>
      <c r="DQL69" s="222"/>
      <c r="DQM69" s="222"/>
      <c r="DQN69" s="222"/>
      <c r="DQO69" s="222"/>
      <c r="DQP69" s="222"/>
      <c r="DQQ69" s="222"/>
      <c r="DQR69" s="222"/>
      <c r="DQS69" s="222"/>
      <c r="DQT69" s="222"/>
      <c r="DQU69" s="222"/>
      <c r="DQV69" s="222"/>
      <c r="DQW69" s="222"/>
      <c r="DQX69" s="222"/>
      <c r="DQY69" s="222"/>
      <c r="DQZ69" s="222"/>
      <c r="DRA69" s="222"/>
      <c r="DRB69" s="222"/>
      <c r="DRC69" s="222"/>
      <c r="DRD69" s="222"/>
      <c r="DRE69" s="222"/>
      <c r="DRF69" s="222"/>
      <c r="DRG69" s="222"/>
      <c r="DRH69" s="222"/>
      <c r="DRI69" s="222"/>
      <c r="DRJ69" s="222"/>
      <c r="DRK69" s="222"/>
      <c r="DRL69" s="222"/>
      <c r="DRM69" s="222"/>
      <c r="DRN69" s="222"/>
      <c r="DRO69" s="222"/>
      <c r="DRP69" s="222"/>
      <c r="DRQ69" s="222"/>
      <c r="DRR69" s="222"/>
      <c r="DRS69" s="222"/>
      <c r="DRT69" s="222"/>
      <c r="DRU69" s="222"/>
      <c r="DRV69" s="222"/>
      <c r="DRW69" s="222"/>
      <c r="DRX69" s="222"/>
      <c r="DRY69" s="222"/>
      <c r="DRZ69" s="222"/>
      <c r="DSA69" s="222"/>
      <c r="DSB69" s="222"/>
      <c r="DSC69" s="222"/>
      <c r="DSD69" s="222"/>
      <c r="DSE69" s="222"/>
      <c r="DSF69" s="222"/>
      <c r="DSG69" s="222"/>
      <c r="DSH69" s="222"/>
      <c r="DSI69" s="222"/>
      <c r="DSJ69" s="222"/>
      <c r="DSK69" s="222"/>
      <c r="DSL69" s="222"/>
      <c r="DSM69" s="222"/>
      <c r="DSN69" s="222"/>
      <c r="DSO69" s="222"/>
      <c r="DSP69" s="222"/>
      <c r="DSQ69" s="222"/>
      <c r="DSR69" s="222"/>
      <c r="DSS69" s="222"/>
      <c r="DST69" s="222"/>
      <c r="DSU69" s="222"/>
      <c r="DSV69" s="222"/>
      <c r="DSW69" s="222"/>
      <c r="DSX69" s="222"/>
      <c r="DSY69" s="222"/>
      <c r="DSZ69" s="222"/>
      <c r="DTA69" s="222"/>
      <c r="DTB69" s="222"/>
      <c r="DTC69" s="222"/>
      <c r="DTD69" s="222"/>
      <c r="DTE69" s="222"/>
      <c r="DTF69" s="222"/>
      <c r="DTG69" s="222"/>
      <c r="DTH69" s="222"/>
      <c r="DTI69" s="222"/>
      <c r="DTJ69" s="222"/>
      <c r="DTK69" s="222"/>
      <c r="DTL69" s="222"/>
      <c r="DTM69" s="222"/>
      <c r="DTN69" s="222"/>
      <c r="DTO69" s="222"/>
      <c r="DTP69" s="222"/>
      <c r="DTQ69" s="222"/>
      <c r="DTR69" s="222"/>
      <c r="DTS69" s="222"/>
      <c r="DTT69" s="222"/>
      <c r="DTU69" s="222"/>
      <c r="DTV69" s="222"/>
      <c r="DTW69" s="222"/>
      <c r="DTX69" s="222"/>
      <c r="DTY69" s="222"/>
      <c r="DTZ69" s="222"/>
      <c r="DUA69" s="222"/>
      <c r="DUB69" s="222"/>
      <c r="DUC69" s="222"/>
      <c r="DUD69" s="222"/>
      <c r="DUE69" s="222"/>
      <c r="DUF69" s="222"/>
      <c r="DUG69" s="222"/>
      <c r="DUH69" s="222"/>
      <c r="DUI69" s="222"/>
      <c r="DUJ69" s="222"/>
      <c r="DUK69" s="222"/>
      <c r="DUL69" s="222"/>
      <c r="DUM69" s="222"/>
      <c r="DUN69" s="222"/>
      <c r="DUO69" s="222"/>
      <c r="DUP69" s="222"/>
      <c r="DUQ69" s="222"/>
      <c r="DUR69" s="222"/>
      <c r="DUS69" s="222"/>
      <c r="DUT69" s="222"/>
      <c r="DUU69" s="222"/>
      <c r="DUV69" s="222"/>
      <c r="DUW69" s="222"/>
      <c r="DUX69" s="222"/>
      <c r="DUY69" s="222"/>
      <c r="DUZ69" s="222"/>
      <c r="DVA69" s="222"/>
      <c r="DVB69" s="222"/>
      <c r="DVC69" s="222"/>
      <c r="DVD69" s="222"/>
      <c r="DVE69" s="222"/>
      <c r="DVF69" s="222"/>
      <c r="DVG69" s="222"/>
      <c r="DVH69" s="222"/>
      <c r="DVI69" s="222"/>
      <c r="DVJ69" s="222"/>
      <c r="DVK69" s="222"/>
      <c r="DVL69" s="222"/>
      <c r="DVM69" s="222"/>
      <c r="DVN69" s="222"/>
      <c r="DVO69" s="222"/>
      <c r="DVP69" s="222"/>
      <c r="DVQ69" s="222"/>
      <c r="DVR69" s="222"/>
      <c r="DVS69" s="222"/>
      <c r="DVT69" s="222"/>
      <c r="DVU69" s="222"/>
      <c r="DVV69" s="222"/>
      <c r="DVW69" s="222"/>
      <c r="DVX69" s="222"/>
      <c r="DVY69" s="222"/>
      <c r="DVZ69" s="222"/>
      <c r="DWA69" s="222"/>
      <c r="DWB69" s="222"/>
      <c r="DWC69" s="222"/>
      <c r="DWD69" s="222"/>
      <c r="DWE69" s="222"/>
      <c r="DWF69" s="222"/>
      <c r="DWG69" s="222"/>
      <c r="DWH69" s="222"/>
      <c r="DWI69" s="222"/>
      <c r="DWJ69" s="222"/>
      <c r="DWK69" s="222"/>
      <c r="DWL69" s="222"/>
      <c r="DWM69" s="222"/>
      <c r="DWN69" s="222"/>
      <c r="DWO69" s="222"/>
      <c r="DWP69" s="222"/>
      <c r="DWQ69" s="222"/>
      <c r="DWR69" s="222"/>
      <c r="DWS69" s="222"/>
      <c r="DWT69" s="222"/>
      <c r="DWU69" s="222"/>
      <c r="DWV69" s="222"/>
      <c r="DWW69" s="222"/>
      <c r="DWX69" s="222"/>
      <c r="DWY69" s="222"/>
      <c r="DWZ69" s="222"/>
      <c r="DXA69" s="222"/>
      <c r="DXB69" s="222"/>
      <c r="DXC69" s="222"/>
      <c r="DXD69" s="222"/>
      <c r="DXE69" s="222"/>
      <c r="DXF69" s="222"/>
      <c r="DXG69" s="222"/>
      <c r="DXH69" s="222"/>
      <c r="DXI69" s="222"/>
      <c r="DXJ69" s="222"/>
      <c r="DXK69" s="222"/>
      <c r="DXL69" s="222"/>
      <c r="DXM69" s="222"/>
      <c r="DXN69" s="222"/>
      <c r="DXO69" s="222"/>
      <c r="DXP69" s="222"/>
      <c r="DXQ69" s="222"/>
      <c r="DXR69" s="222"/>
      <c r="DXS69" s="222"/>
      <c r="DXT69" s="222"/>
      <c r="DXU69" s="222"/>
      <c r="DXV69" s="222"/>
      <c r="DXW69" s="222"/>
      <c r="DXX69" s="222"/>
      <c r="DXY69" s="222"/>
      <c r="DXZ69" s="222"/>
      <c r="DYA69" s="222"/>
      <c r="DYB69" s="222"/>
      <c r="DYC69" s="222"/>
      <c r="DYD69" s="222"/>
      <c r="DYE69" s="222"/>
      <c r="DYF69" s="222"/>
      <c r="DYG69" s="222"/>
      <c r="DYH69" s="222"/>
      <c r="DYI69" s="222"/>
      <c r="DYJ69" s="222"/>
      <c r="DYK69" s="222"/>
      <c r="DYL69" s="222"/>
      <c r="DYM69" s="222"/>
      <c r="DYN69" s="222"/>
      <c r="DYO69" s="222"/>
      <c r="DYP69" s="222"/>
      <c r="DYQ69" s="222"/>
      <c r="DYR69" s="222"/>
      <c r="DYS69" s="222"/>
      <c r="DYT69" s="222"/>
      <c r="DYU69" s="222"/>
      <c r="DYV69" s="222"/>
      <c r="DYW69" s="222"/>
      <c r="DYX69" s="222"/>
      <c r="DYY69" s="222"/>
      <c r="DYZ69" s="222"/>
      <c r="DZA69" s="222"/>
      <c r="DZB69" s="222"/>
      <c r="DZC69" s="222"/>
      <c r="DZD69" s="222"/>
      <c r="DZE69" s="222"/>
      <c r="DZF69" s="222"/>
      <c r="DZG69" s="222"/>
      <c r="DZH69" s="222"/>
      <c r="DZI69" s="222"/>
      <c r="DZJ69" s="222"/>
      <c r="DZK69" s="222"/>
      <c r="DZL69" s="222"/>
      <c r="DZM69" s="222"/>
      <c r="DZN69" s="222"/>
      <c r="DZO69" s="222"/>
      <c r="DZP69" s="222"/>
      <c r="DZQ69" s="222"/>
      <c r="DZR69" s="222"/>
      <c r="DZS69" s="222"/>
      <c r="DZT69" s="222"/>
      <c r="DZU69" s="222"/>
      <c r="DZV69" s="222"/>
      <c r="DZW69" s="222"/>
      <c r="DZX69" s="222"/>
      <c r="DZY69" s="222"/>
      <c r="DZZ69" s="222"/>
      <c r="EAA69" s="222"/>
      <c r="EAB69" s="222"/>
      <c r="EAC69" s="222"/>
      <c r="EAD69" s="222"/>
      <c r="EAE69" s="222"/>
      <c r="EAF69" s="222"/>
      <c r="EAG69" s="222"/>
      <c r="EAH69" s="222"/>
      <c r="EAI69" s="222"/>
      <c r="EAJ69" s="222"/>
      <c r="EAK69" s="222"/>
      <c r="EAL69" s="222"/>
      <c r="EAM69" s="222"/>
      <c r="EAN69" s="222"/>
      <c r="EAO69" s="222"/>
      <c r="EAP69" s="222"/>
      <c r="EAQ69" s="222"/>
      <c r="EAR69" s="222"/>
      <c r="EAS69" s="222"/>
      <c r="EAT69" s="222"/>
      <c r="EAU69" s="222"/>
      <c r="EAV69" s="222"/>
      <c r="EAW69" s="222"/>
      <c r="EAX69" s="222"/>
      <c r="EAY69" s="222"/>
      <c r="EAZ69" s="222"/>
      <c r="EBA69" s="222"/>
      <c r="EBB69" s="222"/>
      <c r="EBC69" s="222"/>
      <c r="EBD69" s="222"/>
      <c r="EBE69" s="222"/>
      <c r="EBF69" s="222"/>
      <c r="EBG69" s="222"/>
      <c r="EBH69" s="222"/>
      <c r="EBI69" s="222"/>
      <c r="EBJ69" s="222"/>
      <c r="EBK69" s="222"/>
      <c r="EBL69" s="222"/>
      <c r="EBM69" s="222"/>
      <c r="EBN69" s="222"/>
      <c r="EBO69" s="222"/>
      <c r="EBP69" s="222"/>
      <c r="EBQ69" s="222"/>
      <c r="EBR69" s="222"/>
      <c r="EBS69" s="222"/>
      <c r="EBT69" s="222"/>
      <c r="EBU69" s="222"/>
      <c r="EBV69" s="222"/>
      <c r="EBW69" s="222"/>
      <c r="EBX69" s="222"/>
      <c r="EBY69" s="222"/>
      <c r="EBZ69" s="222"/>
      <c r="ECA69" s="222"/>
      <c r="ECB69" s="222"/>
      <c r="ECC69" s="222"/>
      <c r="ECD69" s="222"/>
      <c r="ECE69" s="222"/>
      <c r="ECF69" s="222"/>
      <c r="ECG69" s="222"/>
      <c r="ECH69" s="222"/>
      <c r="ECI69" s="222"/>
      <c r="ECJ69" s="222"/>
      <c r="ECK69" s="222"/>
      <c r="ECL69" s="222"/>
      <c r="ECM69" s="222"/>
      <c r="ECN69" s="222"/>
      <c r="ECO69" s="222"/>
      <c r="ECP69" s="222"/>
      <c r="ECQ69" s="222"/>
      <c r="ECR69" s="222"/>
      <c r="ECS69" s="222"/>
      <c r="ECT69" s="222"/>
      <c r="ECU69" s="222"/>
      <c r="ECV69" s="222"/>
      <c r="ECW69" s="222"/>
      <c r="ECX69" s="222"/>
      <c r="ECY69" s="222"/>
      <c r="ECZ69" s="222"/>
      <c r="EDA69" s="222"/>
      <c r="EDB69" s="222"/>
      <c r="EDC69" s="222"/>
      <c r="EDD69" s="222"/>
      <c r="EDE69" s="222"/>
      <c r="EDF69" s="222"/>
      <c r="EDG69" s="222"/>
      <c r="EDH69" s="222"/>
      <c r="EDI69" s="222"/>
      <c r="EDJ69" s="222"/>
      <c r="EDK69" s="222"/>
      <c r="EDL69" s="222"/>
      <c r="EDM69" s="222"/>
      <c r="EDN69" s="222"/>
      <c r="EDO69" s="222"/>
      <c r="EDP69" s="222"/>
      <c r="EDQ69" s="222"/>
      <c r="EDR69" s="222"/>
      <c r="EDS69" s="222"/>
      <c r="EDT69" s="222"/>
      <c r="EDU69" s="222"/>
      <c r="EDV69" s="222"/>
      <c r="EDW69" s="222"/>
      <c r="EDX69" s="222"/>
      <c r="EDY69" s="222"/>
      <c r="EDZ69" s="222"/>
      <c r="EEA69" s="222"/>
      <c r="EEB69" s="222"/>
      <c r="EEC69" s="222"/>
      <c r="EED69" s="222"/>
      <c r="EEE69" s="222"/>
      <c r="EEF69" s="222"/>
      <c r="EEG69" s="222"/>
      <c r="EEH69" s="222"/>
      <c r="EEI69" s="222"/>
      <c r="EEJ69" s="222"/>
      <c r="EEK69" s="222"/>
      <c r="EEL69" s="222"/>
      <c r="EEM69" s="222"/>
      <c r="EEN69" s="222"/>
      <c r="EEO69" s="222"/>
      <c r="EEP69" s="222"/>
      <c r="EEQ69" s="222"/>
      <c r="EER69" s="222"/>
      <c r="EES69" s="222"/>
      <c r="EET69" s="222"/>
      <c r="EEU69" s="222"/>
      <c r="EEV69" s="222"/>
      <c r="EEW69" s="222"/>
      <c r="EEX69" s="222"/>
      <c r="EEY69" s="222"/>
      <c r="EEZ69" s="222"/>
      <c r="EFA69" s="222"/>
      <c r="EFB69" s="222"/>
      <c r="EFC69" s="222"/>
      <c r="EFD69" s="222"/>
      <c r="EFE69" s="222"/>
      <c r="EFF69" s="222"/>
      <c r="EFG69" s="222"/>
      <c r="EFH69" s="222"/>
      <c r="EFI69" s="222"/>
      <c r="EFJ69" s="222"/>
      <c r="EFK69" s="222"/>
      <c r="EFL69" s="222"/>
      <c r="EFM69" s="222"/>
      <c r="EFN69" s="222"/>
      <c r="EFO69" s="222"/>
      <c r="EFP69" s="222"/>
      <c r="EFQ69" s="222"/>
      <c r="EFR69" s="222"/>
      <c r="EFS69" s="222"/>
      <c r="EFT69" s="222"/>
      <c r="EFU69" s="222"/>
      <c r="EFV69" s="222"/>
      <c r="EFW69" s="222"/>
      <c r="EFX69" s="222"/>
      <c r="EFY69" s="222"/>
      <c r="EFZ69" s="222"/>
      <c r="EGA69" s="222"/>
      <c r="EGB69" s="222"/>
      <c r="EGC69" s="222"/>
      <c r="EGD69" s="222"/>
      <c r="EGE69" s="222"/>
      <c r="EGF69" s="222"/>
      <c r="EGG69" s="222"/>
      <c r="EGH69" s="222"/>
      <c r="EGI69" s="222"/>
      <c r="EGJ69" s="222"/>
      <c r="EGK69" s="222"/>
      <c r="EGL69" s="222"/>
      <c r="EGM69" s="222"/>
      <c r="EGN69" s="222"/>
      <c r="EGO69" s="222"/>
      <c r="EGP69" s="222"/>
      <c r="EGQ69" s="222"/>
      <c r="EGR69" s="222"/>
      <c r="EGS69" s="222"/>
      <c r="EGT69" s="222"/>
      <c r="EGU69" s="222"/>
      <c r="EGV69" s="222"/>
      <c r="EGW69" s="222"/>
      <c r="EGX69" s="222"/>
      <c r="EGY69" s="222"/>
      <c r="EGZ69" s="222"/>
      <c r="EHA69" s="222"/>
      <c r="EHB69" s="222"/>
      <c r="EHC69" s="222"/>
      <c r="EHD69" s="222"/>
      <c r="EHE69" s="222"/>
      <c r="EHF69" s="222"/>
      <c r="EHG69" s="222"/>
      <c r="EHH69" s="222"/>
      <c r="EHI69" s="222"/>
      <c r="EHJ69" s="222"/>
      <c r="EHK69" s="222"/>
      <c r="EHL69" s="222"/>
      <c r="EHM69" s="222"/>
      <c r="EHN69" s="222"/>
      <c r="EHO69" s="222"/>
      <c r="EHP69" s="222"/>
      <c r="EHQ69" s="222"/>
      <c r="EHR69" s="222"/>
      <c r="EHS69" s="222"/>
      <c r="EHT69" s="222"/>
      <c r="EHU69" s="222"/>
      <c r="EHV69" s="222"/>
      <c r="EHW69" s="222"/>
      <c r="EHX69" s="222"/>
      <c r="EHY69" s="222"/>
      <c r="EHZ69" s="222"/>
      <c r="EIA69" s="222"/>
      <c r="EIB69" s="222"/>
      <c r="EIC69" s="222"/>
      <c r="EID69" s="222"/>
      <c r="EIE69" s="222"/>
      <c r="EIF69" s="222"/>
      <c r="EIG69" s="222"/>
      <c r="EIH69" s="222"/>
      <c r="EII69" s="222"/>
      <c r="EIJ69" s="222"/>
      <c r="EIK69" s="222"/>
      <c r="EIL69" s="222"/>
      <c r="EIM69" s="222"/>
      <c r="EIN69" s="222"/>
      <c r="EIO69" s="222"/>
      <c r="EIP69" s="222"/>
      <c r="EIQ69" s="222"/>
      <c r="EIR69" s="222"/>
      <c r="EIS69" s="222"/>
      <c r="EIT69" s="222"/>
      <c r="EIU69" s="222"/>
      <c r="EIV69" s="222"/>
      <c r="EIW69" s="222"/>
      <c r="EIX69" s="222"/>
      <c r="EIY69" s="222"/>
      <c r="EIZ69" s="222"/>
      <c r="EJA69" s="222"/>
      <c r="EJB69" s="222"/>
      <c r="EJC69" s="222"/>
      <c r="EJD69" s="222"/>
      <c r="EJE69" s="222"/>
      <c r="EJF69" s="222"/>
      <c r="EJG69" s="222"/>
      <c r="EJH69" s="222"/>
      <c r="EJI69" s="222"/>
      <c r="EJJ69" s="222"/>
      <c r="EJK69" s="222"/>
      <c r="EJL69" s="222"/>
      <c r="EJM69" s="222"/>
      <c r="EJN69" s="222"/>
      <c r="EJO69" s="222"/>
      <c r="EJP69" s="222"/>
      <c r="EJQ69" s="222"/>
      <c r="EJR69" s="222"/>
      <c r="EJS69" s="222"/>
      <c r="EJT69" s="222"/>
      <c r="EJU69" s="222"/>
      <c r="EJV69" s="222"/>
      <c r="EJW69" s="222"/>
      <c r="EJX69" s="222"/>
      <c r="EJY69" s="222"/>
      <c r="EJZ69" s="222"/>
      <c r="EKA69" s="222"/>
      <c r="EKB69" s="222"/>
      <c r="EKC69" s="222"/>
      <c r="EKD69" s="222"/>
      <c r="EKE69" s="222"/>
      <c r="EKF69" s="222"/>
      <c r="EKG69" s="222"/>
      <c r="EKH69" s="222"/>
      <c r="EKI69" s="222"/>
      <c r="EKJ69" s="222"/>
      <c r="EKK69" s="222"/>
      <c r="EKL69" s="222"/>
      <c r="EKM69" s="222"/>
      <c r="EKN69" s="222"/>
      <c r="EKO69" s="222"/>
      <c r="EKP69" s="222"/>
      <c r="EKQ69" s="222"/>
      <c r="EKR69" s="222"/>
      <c r="EKS69" s="222"/>
      <c r="EKT69" s="222"/>
      <c r="EKU69" s="222"/>
      <c r="EKV69" s="222"/>
      <c r="EKW69" s="222"/>
      <c r="EKX69" s="222"/>
      <c r="EKY69" s="222"/>
      <c r="EKZ69" s="222"/>
      <c r="ELA69" s="222"/>
      <c r="ELB69" s="222"/>
      <c r="ELC69" s="222"/>
      <c r="ELD69" s="222"/>
      <c r="ELE69" s="222"/>
      <c r="ELF69" s="222"/>
      <c r="ELG69" s="222"/>
      <c r="ELH69" s="222"/>
      <c r="ELI69" s="222"/>
      <c r="ELJ69" s="222"/>
      <c r="ELK69" s="222"/>
      <c r="ELL69" s="222"/>
      <c r="ELM69" s="222"/>
      <c r="ELN69" s="222"/>
      <c r="ELO69" s="222"/>
      <c r="ELP69" s="222"/>
      <c r="ELQ69" s="222"/>
      <c r="ELR69" s="222"/>
      <c r="ELS69" s="222"/>
      <c r="ELT69" s="222"/>
      <c r="ELU69" s="222"/>
      <c r="ELV69" s="222"/>
      <c r="ELW69" s="222"/>
      <c r="ELX69" s="222"/>
      <c r="ELY69" s="222"/>
      <c r="ELZ69" s="222"/>
      <c r="EMA69" s="222"/>
      <c r="EMB69" s="222"/>
      <c r="EMC69" s="222"/>
      <c r="EMD69" s="222"/>
      <c r="EME69" s="222"/>
      <c r="EMF69" s="222"/>
      <c r="EMG69" s="222"/>
      <c r="EMH69" s="222"/>
      <c r="EMI69" s="222"/>
      <c r="EMJ69" s="222"/>
      <c r="EMK69" s="222"/>
      <c r="EML69" s="222"/>
      <c r="EMM69" s="222"/>
      <c r="EMN69" s="222"/>
      <c r="EMO69" s="222"/>
      <c r="EMP69" s="222"/>
      <c r="EMQ69" s="222"/>
      <c r="EMR69" s="222"/>
      <c r="EMS69" s="222"/>
      <c r="EMT69" s="222"/>
      <c r="EMU69" s="222"/>
      <c r="EMV69" s="222"/>
      <c r="EMW69" s="222"/>
      <c r="EMX69" s="222"/>
      <c r="EMY69" s="222"/>
      <c r="EMZ69" s="222"/>
      <c r="ENA69" s="222"/>
      <c r="ENB69" s="222"/>
      <c r="ENC69" s="222"/>
      <c r="END69" s="222"/>
      <c r="ENE69" s="222"/>
      <c r="ENF69" s="222"/>
      <c r="ENG69" s="222"/>
      <c r="ENH69" s="222"/>
      <c r="ENI69" s="222"/>
      <c r="ENJ69" s="222"/>
      <c r="ENK69" s="222"/>
      <c r="ENL69" s="222"/>
      <c r="ENM69" s="222"/>
      <c r="ENN69" s="222"/>
      <c r="ENO69" s="222"/>
      <c r="ENP69" s="222"/>
      <c r="ENQ69" s="222"/>
      <c r="ENR69" s="222"/>
      <c r="ENS69" s="222"/>
      <c r="ENT69" s="222"/>
      <c r="ENU69" s="222"/>
      <c r="ENV69" s="222"/>
      <c r="ENW69" s="222"/>
      <c r="ENX69" s="222"/>
      <c r="ENY69" s="222"/>
      <c r="ENZ69" s="222"/>
      <c r="EOA69" s="222"/>
      <c r="EOB69" s="222"/>
      <c r="EOC69" s="222"/>
      <c r="EOD69" s="222"/>
      <c r="EOE69" s="222"/>
      <c r="EOF69" s="222"/>
      <c r="EOG69" s="222"/>
      <c r="EOH69" s="222"/>
      <c r="EOI69" s="222"/>
      <c r="EOJ69" s="222"/>
      <c r="EOK69" s="222"/>
      <c r="EOL69" s="222"/>
      <c r="EOM69" s="222"/>
      <c r="EON69" s="222"/>
      <c r="EOO69" s="222"/>
      <c r="EOP69" s="222"/>
      <c r="EOQ69" s="222"/>
      <c r="EOR69" s="222"/>
      <c r="EOS69" s="222"/>
      <c r="EOT69" s="222"/>
      <c r="EOU69" s="222"/>
      <c r="EOV69" s="222"/>
      <c r="EOW69" s="222"/>
      <c r="EOX69" s="222"/>
      <c r="EOY69" s="222"/>
      <c r="EOZ69" s="222"/>
      <c r="EPA69" s="222"/>
      <c r="EPB69" s="222"/>
      <c r="EPC69" s="222"/>
      <c r="EPD69" s="222"/>
      <c r="EPE69" s="222"/>
      <c r="EPF69" s="222"/>
      <c r="EPG69" s="222"/>
      <c r="EPH69" s="222"/>
      <c r="EPI69" s="222"/>
      <c r="EPJ69" s="222"/>
      <c r="EPK69" s="222"/>
      <c r="EPL69" s="222"/>
      <c r="EPM69" s="222"/>
      <c r="EPN69" s="222"/>
      <c r="EPO69" s="222"/>
      <c r="EPP69" s="222"/>
      <c r="EPQ69" s="222"/>
      <c r="EPR69" s="222"/>
      <c r="EPS69" s="222"/>
      <c r="EPT69" s="222"/>
      <c r="EPU69" s="222"/>
      <c r="EPV69" s="222"/>
      <c r="EPW69" s="222"/>
      <c r="EPX69" s="222"/>
      <c r="EPY69" s="222"/>
      <c r="EPZ69" s="222"/>
      <c r="EQA69" s="222"/>
      <c r="EQB69" s="222"/>
      <c r="EQC69" s="222"/>
      <c r="EQD69" s="222"/>
      <c r="EQE69" s="222"/>
      <c r="EQF69" s="222"/>
      <c r="EQG69" s="222"/>
      <c r="EQH69" s="222"/>
      <c r="EQI69" s="222"/>
      <c r="EQJ69" s="222"/>
      <c r="EQK69" s="222"/>
      <c r="EQL69" s="222"/>
      <c r="EQM69" s="222"/>
      <c r="EQN69" s="222"/>
      <c r="EQO69" s="222"/>
      <c r="EQP69" s="222"/>
      <c r="EQQ69" s="222"/>
      <c r="EQR69" s="222"/>
      <c r="EQS69" s="222"/>
      <c r="EQT69" s="222"/>
      <c r="EQU69" s="222"/>
      <c r="EQV69" s="222"/>
      <c r="EQW69" s="222"/>
      <c r="EQX69" s="222"/>
      <c r="EQY69" s="222"/>
      <c r="EQZ69" s="222"/>
      <c r="ERA69" s="222"/>
      <c r="ERB69" s="222"/>
      <c r="ERC69" s="222"/>
      <c r="ERD69" s="222"/>
      <c r="ERE69" s="222"/>
      <c r="ERF69" s="222"/>
      <c r="ERG69" s="222"/>
      <c r="ERH69" s="222"/>
      <c r="ERI69" s="222"/>
      <c r="ERJ69" s="222"/>
      <c r="ERK69" s="222"/>
      <c r="ERL69" s="222"/>
      <c r="ERM69" s="222"/>
      <c r="ERN69" s="222"/>
      <c r="ERO69" s="222"/>
      <c r="ERP69" s="222"/>
      <c r="ERQ69" s="222"/>
      <c r="ERR69" s="222"/>
      <c r="ERS69" s="222"/>
      <c r="ERT69" s="222"/>
      <c r="ERU69" s="222"/>
      <c r="ERV69" s="222"/>
      <c r="ERW69" s="222"/>
      <c r="ERX69" s="222"/>
      <c r="ERY69" s="222"/>
      <c r="ERZ69" s="222"/>
      <c r="ESA69" s="222"/>
      <c r="ESB69" s="222"/>
      <c r="ESC69" s="222"/>
      <c r="ESD69" s="222"/>
      <c r="ESE69" s="222"/>
      <c r="ESF69" s="222"/>
      <c r="ESG69" s="222"/>
      <c r="ESH69" s="222"/>
      <c r="ESI69" s="222"/>
      <c r="ESJ69" s="222"/>
      <c r="ESK69" s="222"/>
      <c r="ESL69" s="222"/>
      <c r="ESM69" s="222"/>
      <c r="ESN69" s="222"/>
      <c r="ESO69" s="222"/>
      <c r="ESP69" s="222"/>
      <c r="ESQ69" s="222"/>
      <c r="ESR69" s="222"/>
      <c r="ESS69" s="222"/>
      <c r="EST69" s="222"/>
      <c r="ESU69" s="222"/>
      <c r="ESV69" s="222"/>
      <c r="ESW69" s="222"/>
      <c r="ESX69" s="222"/>
      <c r="ESY69" s="222"/>
      <c r="ESZ69" s="222"/>
      <c r="ETA69" s="222"/>
      <c r="ETB69" s="222"/>
      <c r="ETC69" s="222"/>
      <c r="ETD69" s="222"/>
      <c r="ETE69" s="222"/>
      <c r="ETF69" s="222"/>
      <c r="ETG69" s="222"/>
      <c r="ETH69" s="222"/>
      <c r="ETI69" s="222"/>
      <c r="ETJ69" s="222"/>
      <c r="ETK69" s="222"/>
      <c r="ETL69" s="222"/>
      <c r="ETM69" s="222"/>
      <c r="ETN69" s="222"/>
      <c r="ETO69" s="222"/>
      <c r="ETP69" s="222"/>
      <c r="ETQ69" s="222"/>
      <c r="ETR69" s="222"/>
      <c r="ETS69" s="222"/>
      <c r="ETT69" s="222"/>
      <c r="ETU69" s="222"/>
      <c r="ETV69" s="222"/>
      <c r="ETW69" s="222"/>
      <c r="ETX69" s="222"/>
      <c r="ETY69" s="222"/>
      <c r="ETZ69" s="222"/>
      <c r="EUA69" s="222"/>
      <c r="EUB69" s="222"/>
      <c r="EUC69" s="222"/>
      <c r="EUD69" s="222"/>
      <c r="EUE69" s="222"/>
      <c r="EUF69" s="222"/>
      <c r="EUG69" s="222"/>
      <c r="EUH69" s="222"/>
      <c r="EUI69" s="222"/>
      <c r="EUJ69" s="222"/>
      <c r="EUK69" s="222"/>
      <c r="EUL69" s="222"/>
      <c r="EUM69" s="222"/>
      <c r="EUN69" s="222"/>
      <c r="EUO69" s="222"/>
      <c r="EUP69" s="222"/>
      <c r="EUQ69" s="222"/>
      <c r="EUR69" s="222"/>
      <c r="EUS69" s="222"/>
      <c r="EUT69" s="222"/>
      <c r="EUU69" s="222"/>
      <c r="EUV69" s="222"/>
      <c r="EUW69" s="222"/>
      <c r="EUX69" s="222"/>
      <c r="EUY69" s="222"/>
      <c r="EUZ69" s="222"/>
      <c r="EVA69" s="222"/>
      <c r="EVB69" s="222"/>
      <c r="EVC69" s="222"/>
      <c r="EVD69" s="222"/>
      <c r="EVE69" s="222"/>
      <c r="EVF69" s="222"/>
      <c r="EVG69" s="222"/>
      <c r="EVH69" s="222"/>
      <c r="EVI69" s="222"/>
      <c r="EVJ69" s="222"/>
      <c r="EVK69" s="222"/>
      <c r="EVL69" s="222"/>
      <c r="EVM69" s="222"/>
      <c r="EVN69" s="222"/>
      <c r="EVO69" s="222"/>
      <c r="EVP69" s="222"/>
      <c r="EVQ69" s="222"/>
      <c r="EVR69" s="222"/>
      <c r="EVS69" s="222"/>
      <c r="EVT69" s="222"/>
      <c r="EVU69" s="222"/>
      <c r="EVV69" s="222"/>
      <c r="EVW69" s="222"/>
      <c r="EVX69" s="222"/>
      <c r="EVY69" s="222"/>
      <c r="EVZ69" s="222"/>
      <c r="EWA69" s="222"/>
      <c r="EWB69" s="222"/>
      <c r="EWC69" s="222"/>
      <c r="EWD69" s="222"/>
      <c r="EWE69" s="222"/>
      <c r="EWF69" s="222"/>
      <c r="EWG69" s="222"/>
      <c r="EWH69" s="222"/>
      <c r="EWI69" s="222"/>
      <c r="EWJ69" s="222"/>
      <c r="EWK69" s="222"/>
      <c r="EWL69" s="222"/>
      <c r="EWM69" s="222"/>
      <c r="EWN69" s="222"/>
      <c r="EWO69" s="222"/>
      <c r="EWP69" s="222"/>
      <c r="EWQ69" s="222"/>
      <c r="EWR69" s="222"/>
      <c r="EWS69" s="222"/>
      <c r="EWT69" s="222"/>
      <c r="EWU69" s="222"/>
      <c r="EWV69" s="222"/>
      <c r="EWW69" s="222"/>
      <c r="EWX69" s="222"/>
      <c r="EWY69" s="222"/>
      <c r="EWZ69" s="222"/>
      <c r="EXA69" s="222"/>
      <c r="EXB69" s="222"/>
      <c r="EXC69" s="222"/>
      <c r="EXD69" s="222"/>
      <c r="EXE69" s="222"/>
      <c r="EXF69" s="222"/>
      <c r="EXG69" s="222"/>
      <c r="EXH69" s="222"/>
      <c r="EXI69" s="222"/>
      <c r="EXJ69" s="222"/>
      <c r="EXK69" s="222"/>
      <c r="EXL69" s="222"/>
      <c r="EXM69" s="222"/>
      <c r="EXN69" s="222"/>
      <c r="EXO69" s="222"/>
      <c r="EXP69" s="222"/>
      <c r="EXQ69" s="222"/>
      <c r="EXR69" s="222"/>
      <c r="EXS69" s="222"/>
      <c r="EXT69" s="222"/>
      <c r="EXU69" s="222"/>
      <c r="EXV69" s="222"/>
      <c r="EXW69" s="222"/>
      <c r="EXX69" s="222"/>
      <c r="EXY69" s="222"/>
      <c r="EXZ69" s="222"/>
      <c r="EYA69" s="222"/>
      <c r="EYB69" s="222"/>
      <c r="EYC69" s="222"/>
      <c r="EYD69" s="222"/>
      <c r="EYE69" s="222"/>
      <c r="EYF69" s="222"/>
      <c r="EYG69" s="222"/>
      <c r="EYH69" s="222"/>
      <c r="EYI69" s="222"/>
      <c r="EYJ69" s="222"/>
      <c r="EYK69" s="222"/>
      <c r="EYL69" s="222"/>
      <c r="EYM69" s="222"/>
      <c r="EYN69" s="222"/>
      <c r="EYO69" s="222"/>
      <c r="EYP69" s="222"/>
      <c r="EYQ69" s="222"/>
      <c r="EYR69" s="222"/>
      <c r="EYS69" s="222"/>
      <c r="EYT69" s="222"/>
      <c r="EYU69" s="222"/>
      <c r="EYV69" s="222"/>
      <c r="EYW69" s="222"/>
      <c r="EYX69" s="222"/>
      <c r="EYY69" s="222"/>
      <c r="EYZ69" s="222"/>
      <c r="EZA69" s="222"/>
      <c r="EZB69" s="222"/>
      <c r="EZC69" s="222"/>
      <c r="EZD69" s="222"/>
      <c r="EZE69" s="222"/>
      <c r="EZF69" s="222"/>
      <c r="EZG69" s="222"/>
      <c r="EZH69" s="222"/>
      <c r="EZI69" s="222"/>
      <c r="EZJ69" s="222"/>
      <c r="EZK69" s="222"/>
      <c r="EZL69" s="222"/>
      <c r="EZM69" s="222"/>
      <c r="EZN69" s="222"/>
      <c r="EZO69" s="222"/>
      <c r="EZP69" s="222"/>
      <c r="EZQ69" s="222"/>
      <c r="EZR69" s="222"/>
      <c r="EZS69" s="222"/>
      <c r="EZT69" s="222"/>
      <c r="EZU69" s="222"/>
      <c r="EZV69" s="222"/>
      <c r="EZW69" s="222"/>
      <c r="EZX69" s="222"/>
      <c r="EZY69" s="222"/>
      <c r="EZZ69" s="222"/>
      <c r="FAA69" s="222"/>
      <c r="FAB69" s="222"/>
      <c r="FAC69" s="222"/>
      <c r="FAD69" s="222"/>
      <c r="FAE69" s="222"/>
      <c r="FAF69" s="222"/>
      <c r="FAG69" s="222"/>
      <c r="FAH69" s="222"/>
      <c r="FAI69" s="222"/>
      <c r="FAJ69" s="222"/>
      <c r="FAK69" s="222"/>
      <c r="FAL69" s="222"/>
      <c r="FAM69" s="222"/>
      <c r="FAN69" s="222"/>
      <c r="FAO69" s="222"/>
      <c r="FAP69" s="222"/>
      <c r="FAQ69" s="222"/>
      <c r="FAR69" s="222"/>
      <c r="FAS69" s="222"/>
      <c r="FAT69" s="222"/>
      <c r="FAU69" s="222"/>
      <c r="FAV69" s="222"/>
      <c r="FAW69" s="222"/>
      <c r="FAX69" s="222"/>
      <c r="FAY69" s="222"/>
      <c r="FAZ69" s="222"/>
      <c r="FBA69" s="222"/>
      <c r="FBB69" s="222"/>
      <c r="FBC69" s="222"/>
      <c r="FBD69" s="222"/>
      <c r="FBE69" s="222"/>
      <c r="FBF69" s="222"/>
      <c r="FBG69" s="222"/>
      <c r="FBH69" s="222"/>
      <c r="FBI69" s="222"/>
      <c r="FBJ69" s="222"/>
      <c r="FBK69" s="222"/>
      <c r="FBL69" s="222"/>
      <c r="FBM69" s="222"/>
      <c r="FBN69" s="222"/>
      <c r="FBO69" s="222"/>
      <c r="FBP69" s="222"/>
      <c r="FBQ69" s="222"/>
      <c r="FBR69" s="222"/>
      <c r="FBS69" s="222"/>
      <c r="FBT69" s="222"/>
      <c r="FBU69" s="222"/>
      <c r="FBV69" s="222"/>
      <c r="FBW69" s="222"/>
      <c r="FBX69" s="222"/>
      <c r="FBY69" s="222"/>
      <c r="FBZ69" s="222"/>
      <c r="FCA69" s="222"/>
      <c r="FCB69" s="222"/>
      <c r="FCC69" s="222"/>
      <c r="FCD69" s="222"/>
      <c r="FCE69" s="222"/>
      <c r="FCF69" s="222"/>
      <c r="FCG69" s="222"/>
      <c r="FCH69" s="222"/>
      <c r="FCI69" s="222"/>
      <c r="FCJ69" s="222"/>
      <c r="FCK69" s="222"/>
      <c r="FCL69" s="222"/>
      <c r="FCM69" s="222"/>
      <c r="FCN69" s="222"/>
      <c r="FCO69" s="222"/>
      <c r="FCP69" s="222"/>
      <c r="FCQ69" s="222"/>
      <c r="FCR69" s="222"/>
      <c r="FCS69" s="222"/>
      <c r="FCT69" s="222"/>
      <c r="FCU69" s="222"/>
      <c r="FCV69" s="222"/>
      <c r="FCW69" s="222"/>
      <c r="FCX69" s="222"/>
      <c r="FCY69" s="222"/>
      <c r="FCZ69" s="222"/>
      <c r="FDA69" s="222"/>
      <c r="FDB69" s="222"/>
      <c r="FDC69" s="222"/>
      <c r="FDD69" s="222"/>
      <c r="FDE69" s="222"/>
      <c r="FDF69" s="222"/>
      <c r="FDG69" s="222"/>
      <c r="FDH69" s="222"/>
      <c r="FDI69" s="222"/>
      <c r="FDJ69" s="222"/>
      <c r="FDK69" s="222"/>
      <c r="FDL69" s="222"/>
      <c r="FDM69" s="222"/>
      <c r="FDN69" s="222"/>
      <c r="FDO69" s="222"/>
      <c r="FDP69" s="222"/>
      <c r="FDQ69" s="222"/>
      <c r="FDR69" s="222"/>
      <c r="FDS69" s="222"/>
      <c r="FDT69" s="222"/>
      <c r="FDU69" s="222"/>
      <c r="FDV69" s="222"/>
      <c r="FDW69" s="222"/>
      <c r="FDX69" s="222"/>
      <c r="FDY69" s="222"/>
      <c r="FDZ69" s="222"/>
      <c r="FEA69" s="222"/>
      <c r="FEB69" s="222"/>
      <c r="FEC69" s="222"/>
      <c r="FED69" s="222"/>
      <c r="FEE69" s="222"/>
      <c r="FEF69" s="222"/>
      <c r="FEG69" s="222"/>
      <c r="FEH69" s="222"/>
      <c r="FEI69" s="222"/>
      <c r="FEJ69" s="222"/>
      <c r="FEK69" s="222"/>
      <c r="FEL69" s="222"/>
      <c r="FEM69" s="222"/>
      <c r="FEN69" s="222"/>
      <c r="FEO69" s="222"/>
      <c r="FEP69" s="222"/>
      <c r="FEQ69" s="222"/>
      <c r="FER69" s="222"/>
      <c r="FES69" s="222"/>
      <c r="FET69" s="222"/>
      <c r="FEU69" s="222"/>
      <c r="FEV69" s="222"/>
      <c r="FEW69" s="222"/>
      <c r="FEX69" s="222"/>
      <c r="FEY69" s="222"/>
      <c r="FEZ69" s="222"/>
      <c r="FFA69" s="222"/>
      <c r="FFB69" s="222"/>
      <c r="FFC69" s="222"/>
      <c r="FFD69" s="222"/>
      <c r="FFE69" s="222"/>
      <c r="FFF69" s="222"/>
      <c r="FFG69" s="222"/>
      <c r="FFH69" s="222"/>
      <c r="FFI69" s="222"/>
      <c r="FFJ69" s="222"/>
      <c r="FFK69" s="222"/>
      <c r="FFL69" s="222"/>
      <c r="FFM69" s="222"/>
      <c r="FFN69" s="222"/>
      <c r="FFO69" s="222"/>
      <c r="FFP69" s="222"/>
      <c r="FFQ69" s="222"/>
      <c r="FFR69" s="222"/>
      <c r="FFS69" s="222"/>
      <c r="FFT69" s="222"/>
      <c r="FFU69" s="222"/>
      <c r="FFV69" s="222"/>
      <c r="FFW69" s="222"/>
      <c r="FFX69" s="222"/>
      <c r="FFY69" s="222"/>
      <c r="FFZ69" s="222"/>
      <c r="FGA69" s="222"/>
      <c r="FGB69" s="222"/>
      <c r="FGC69" s="222"/>
      <c r="FGD69" s="222"/>
      <c r="FGE69" s="222"/>
      <c r="FGF69" s="222"/>
      <c r="FGG69" s="222"/>
      <c r="FGH69" s="222"/>
      <c r="FGI69" s="222"/>
      <c r="FGJ69" s="222"/>
      <c r="FGK69" s="222"/>
      <c r="FGL69" s="222"/>
      <c r="FGM69" s="222"/>
      <c r="FGN69" s="222"/>
      <c r="FGO69" s="222"/>
      <c r="FGP69" s="222"/>
      <c r="FGQ69" s="222"/>
      <c r="FGR69" s="222"/>
      <c r="FGS69" s="222"/>
      <c r="FGT69" s="222"/>
      <c r="FGU69" s="222"/>
      <c r="FGV69" s="222"/>
      <c r="FGW69" s="222"/>
      <c r="FGX69" s="222"/>
      <c r="FGY69" s="222"/>
      <c r="FGZ69" s="222"/>
      <c r="FHA69" s="222"/>
      <c r="FHB69" s="222"/>
      <c r="FHC69" s="222"/>
      <c r="FHD69" s="222"/>
      <c r="FHE69" s="222"/>
      <c r="FHF69" s="222"/>
      <c r="FHG69" s="222"/>
      <c r="FHH69" s="222"/>
      <c r="FHI69" s="222"/>
      <c r="FHJ69" s="222"/>
      <c r="FHK69" s="222"/>
      <c r="FHL69" s="222"/>
      <c r="FHM69" s="222"/>
      <c r="FHN69" s="222"/>
      <c r="FHO69" s="222"/>
      <c r="FHP69" s="222"/>
      <c r="FHQ69" s="222"/>
      <c r="FHR69" s="222"/>
      <c r="FHS69" s="222"/>
      <c r="FHT69" s="222"/>
      <c r="FHU69" s="222"/>
      <c r="FHV69" s="222"/>
      <c r="FHW69" s="222"/>
      <c r="FHX69" s="222"/>
      <c r="FHY69" s="222"/>
      <c r="FHZ69" s="222"/>
      <c r="FIA69" s="222"/>
      <c r="FIB69" s="222"/>
      <c r="FIC69" s="222"/>
      <c r="FID69" s="222"/>
      <c r="FIE69" s="222"/>
      <c r="FIF69" s="222"/>
      <c r="FIG69" s="222"/>
      <c r="FIH69" s="222"/>
      <c r="FII69" s="222"/>
      <c r="FIJ69" s="222"/>
      <c r="FIK69" s="222"/>
      <c r="FIL69" s="222"/>
      <c r="FIM69" s="222"/>
      <c r="FIN69" s="222"/>
      <c r="FIO69" s="222"/>
      <c r="FIP69" s="222"/>
      <c r="FIQ69" s="222"/>
      <c r="FIR69" s="222"/>
      <c r="FIS69" s="222"/>
      <c r="FIT69" s="222"/>
      <c r="FIU69" s="222"/>
      <c r="FIV69" s="222"/>
      <c r="FIW69" s="222"/>
      <c r="FIX69" s="222"/>
      <c r="FIY69" s="222"/>
      <c r="FIZ69" s="222"/>
      <c r="FJA69" s="222"/>
      <c r="FJB69" s="222"/>
      <c r="FJC69" s="222"/>
      <c r="FJD69" s="222"/>
      <c r="FJE69" s="222"/>
      <c r="FJF69" s="222"/>
      <c r="FJG69" s="222"/>
      <c r="FJH69" s="222"/>
      <c r="FJI69" s="222"/>
      <c r="FJJ69" s="222"/>
      <c r="FJK69" s="222"/>
      <c r="FJL69" s="222"/>
      <c r="FJM69" s="222"/>
      <c r="FJN69" s="222"/>
      <c r="FJO69" s="222"/>
      <c r="FJP69" s="222"/>
      <c r="FJQ69" s="222"/>
      <c r="FJR69" s="222"/>
      <c r="FJS69" s="222"/>
      <c r="FJT69" s="222"/>
      <c r="FJU69" s="222"/>
      <c r="FJV69" s="222"/>
      <c r="FJW69" s="222"/>
      <c r="FJX69" s="222"/>
      <c r="FJY69" s="222"/>
      <c r="FJZ69" s="222"/>
      <c r="FKA69" s="222"/>
      <c r="FKB69" s="222"/>
      <c r="FKC69" s="222"/>
      <c r="FKD69" s="222"/>
      <c r="FKE69" s="222"/>
      <c r="FKF69" s="222"/>
      <c r="FKG69" s="222"/>
      <c r="FKH69" s="222"/>
      <c r="FKI69" s="222"/>
      <c r="FKJ69" s="222"/>
      <c r="FKK69" s="222"/>
      <c r="FKL69" s="222"/>
      <c r="FKM69" s="222"/>
      <c r="FKN69" s="222"/>
      <c r="FKO69" s="222"/>
      <c r="FKP69" s="222"/>
      <c r="FKQ69" s="222"/>
      <c r="FKR69" s="222"/>
      <c r="FKS69" s="222"/>
      <c r="FKT69" s="222"/>
      <c r="FKU69" s="222"/>
      <c r="FKV69" s="222"/>
      <c r="FKW69" s="222"/>
      <c r="FKX69" s="222"/>
      <c r="FKY69" s="222"/>
      <c r="FKZ69" s="222"/>
      <c r="FLA69" s="222"/>
      <c r="FLB69" s="222"/>
      <c r="FLC69" s="222"/>
      <c r="FLD69" s="222"/>
      <c r="FLE69" s="222"/>
      <c r="FLF69" s="222"/>
      <c r="FLG69" s="222"/>
      <c r="FLH69" s="222"/>
      <c r="FLI69" s="222"/>
      <c r="FLJ69" s="222"/>
      <c r="FLK69" s="222"/>
      <c r="FLL69" s="222"/>
      <c r="FLM69" s="222"/>
      <c r="FLN69" s="222"/>
      <c r="FLO69" s="222"/>
      <c r="FLP69" s="222"/>
      <c r="FLQ69" s="222"/>
      <c r="FLR69" s="222"/>
      <c r="FLS69" s="222"/>
      <c r="FLT69" s="222"/>
      <c r="FLU69" s="222"/>
      <c r="FLV69" s="222"/>
      <c r="FLW69" s="222"/>
      <c r="FLX69" s="222"/>
      <c r="FLY69" s="222"/>
      <c r="FLZ69" s="222"/>
      <c r="FMA69" s="222"/>
      <c r="FMB69" s="222"/>
      <c r="FMC69" s="222"/>
      <c r="FMD69" s="222"/>
      <c r="FME69" s="222"/>
      <c r="FMF69" s="222"/>
      <c r="FMG69" s="222"/>
      <c r="FMH69" s="222"/>
      <c r="FMI69" s="222"/>
      <c r="FMJ69" s="222"/>
      <c r="FMK69" s="222"/>
      <c r="FML69" s="222"/>
      <c r="FMM69" s="222"/>
      <c r="FMN69" s="222"/>
      <c r="FMO69" s="222"/>
      <c r="FMP69" s="222"/>
      <c r="FMQ69" s="222"/>
      <c r="FMR69" s="222"/>
      <c r="FMS69" s="222"/>
      <c r="FMT69" s="222"/>
      <c r="FMU69" s="222"/>
      <c r="FMV69" s="222"/>
      <c r="FMW69" s="222"/>
      <c r="FMX69" s="222"/>
      <c r="FMY69" s="222"/>
      <c r="FMZ69" s="222"/>
      <c r="FNA69" s="222"/>
      <c r="FNB69" s="222"/>
      <c r="FNC69" s="222"/>
      <c r="FND69" s="222"/>
      <c r="FNE69" s="222"/>
      <c r="FNF69" s="222"/>
      <c r="FNG69" s="222"/>
      <c r="FNH69" s="222"/>
      <c r="FNI69" s="222"/>
      <c r="FNJ69" s="222"/>
      <c r="FNK69" s="222"/>
      <c r="FNL69" s="222"/>
      <c r="FNM69" s="222"/>
      <c r="FNN69" s="222"/>
      <c r="FNO69" s="222"/>
      <c r="FNP69" s="222"/>
      <c r="FNQ69" s="222"/>
      <c r="FNR69" s="222"/>
      <c r="FNS69" s="222"/>
      <c r="FNT69" s="222"/>
      <c r="FNU69" s="222"/>
      <c r="FNV69" s="222"/>
      <c r="FNW69" s="222"/>
      <c r="FNX69" s="222"/>
      <c r="FNY69" s="222"/>
      <c r="FNZ69" s="222"/>
      <c r="FOA69" s="222"/>
      <c r="FOB69" s="222"/>
      <c r="FOC69" s="222"/>
      <c r="FOD69" s="222"/>
      <c r="FOE69" s="222"/>
      <c r="FOF69" s="222"/>
      <c r="FOG69" s="222"/>
      <c r="FOH69" s="222"/>
      <c r="FOI69" s="222"/>
      <c r="FOJ69" s="222"/>
      <c r="FOK69" s="222"/>
      <c r="FOL69" s="222"/>
      <c r="FOM69" s="222"/>
      <c r="FON69" s="222"/>
      <c r="FOO69" s="222"/>
      <c r="FOP69" s="222"/>
      <c r="FOQ69" s="222"/>
      <c r="FOR69" s="222"/>
      <c r="FOS69" s="222"/>
      <c r="FOT69" s="222"/>
      <c r="FOU69" s="222"/>
      <c r="FOV69" s="222"/>
      <c r="FOW69" s="222"/>
      <c r="FOX69" s="222"/>
      <c r="FOY69" s="222"/>
      <c r="FOZ69" s="222"/>
      <c r="FPA69" s="222"/>
      <c r="FPB69" s="222"/>
      <c r="FPC69" s="222"/>
      <c r="FPD69" s="222"/>
      <c r="FPE69" s="222"/>
      <c r="FPF69" s="222"/>
      <c r="FPG69" s="222"/>
      <c r="FPH69" s="222"/>
      <c r="FPI69" s="222"/>
      <c r="FPJ69" s="222"/>
      <c r="FPK69" s="222"/>
      <c r="FPL69" s="222"/>
      <c r="FPM69" s="222"/>
      <c r="FPN69" s="222"/>
      <c r="FPO69" s="222"/>
      <c r="FPP69" s="222"/>
      <c r="FPQ69" s="222"/>
      <c r="FPR69" s="222"/>
      <c r="FPS69" s="222"/>
      <c r="FPT69" s="222"/>
      <c r="FPU69" s="222"/>
      <c r="FPV69" s="222"/>
      <c r="FPW69" s="222"/>
      <c r="FPX69" s="222"/>
      <c r="FPY69" s="222"/>
      <c r="FPZ69" s="222"/>
      <c r="FQA69" s="222"/>
      <c r="FQB69" s="222"/>
      <c r="FQC69" s="222"/>
      <c r="FQD69" s="222"/>
      <c r="FQE69" s="222"/>
      <c r="FQF69" s="222"/>
      <c r="FQG69" s="222"/>
      <c r="FQH69" s="222"/>
      <c r="FQI69" s="222"/>
      <c r="FQJ69" s="222"/>
      <c r="FQK69" s="222"/>
      <c r="FQL69" s="222"/>
      <c r="FQM69" s="222"/>
      <c r="FQN69" s="222"/>
      <c r="FQO69" s="222"/>
      <c r="FQP69" s="222"/>
      <c r="FQQ69" s="222"/>
      <c r="FQR69" s="222"/>
      <c r="FQS69" s="222"/>
      <c r="FQT69" s="222"/>
      <c r="FQU69" s="222"/>
      <c r="FQV69" s="222"/>
      <c r="FQW69" s="222"/>
      <c r="FQX69" s="222"/>
      <c r="FQY69" s="222"/>
      <c r="FQZ69" s="222"/>
      <c r="FRA69" s="222"/>
      <c r="FRB69" s="222"/>
      <c r="FRC69" s="222"/>
      <c r="FRD69" s="222"/>
      <c r="FRE69" s="222"/>
      <c r="FRF69" s="222"/>
      <c r="FRG69" s="222"/>
      <c r="FRH69" s="222"/>
      <c r="FRI69" s="222"/>
      <c r="FRJ69" s="222"/>
      <c r="FRK69" s="222"/>
      <c r="FRL69" s="222"/>
      <c r="FRM69" s="222"/>
      <c r="FRN69" s="222"/>
      <c r="FRO69" s="222"/>
      <c r="FRP69" s="222"/>
      <c r="FRQ69" s="222"/>
      <c r="FRR69" s="222"/>
      <c r="FRS69" s="222"/>
      <c r="FRT69" s="222"/>
      <c r="FRU69" s="222"/>
      <c r="FRV69" s="222"/>
      <c r="FRW69" s="222"/>
      <c r="FRX69" s="222"/>
      <c r="FRY69" s="222"/>
      <c r="FRZ69" s="222"/>
      <c r="FSA69" s="222"/>
      <c r="FSB69" s="222"/>
      <c r="FSC69" s="222"/>
      <c r="FSD69" s="222"/>
      <c r="FSE69" s="222"/>
      <c r="FSF69" s="222"/>
      <c r="FSG69" s="222"/>
      <c r="FSH69" s="222"/>
      <c r="FSI69" s="222"/>
      <c r="FSJ69" s="222"/>
      <c r="FSK69" s="222"/>
      <c r="FSL69" s="222"/>
      <c r="FSM69" s="222"/>
      <c r="FSN69" s="222"/>
      <c r="FSO69" s="222"/>
      <c r="FSP69" s="222"/>
      <c r="FSQ69" s="222"/>
      <c r="FSR69" s="222"/>
      <c r="FSS69" s="222"/>
      <c r="FST69" s="222"/>
      <c r="FSU69" s="222"/>
      <c r="FSV69" s="222"/>
      <c r="FSW69" s="222"/>
      <c r="FSX69" s="222"/>
      <c r="FSY69" s="222"/>
      <c r="FSZ69" s="222"/>
      <c r="FTA69" s="222"/>
      <c r="FTB69" s="222"/>
      <c r="FTC69" s="222"/>
      <c r="FTD69" s="222"/>
      <c r="FTE69" s="222"/>
      <c r="FTF69" s="222"/>
      <c r="FTG69" s="222"/>
      <c r="FTH69" s="222"/>
      <c r="FTI69" s="222"/>
      <c r="FTJ69" s="222"/>
      <c r="FTK69" s="222"/>
      <c r="FTL69" s="222"/>
      <c r="FTM69" s="222"/>
      <c r="FTN69" s="222"/>
      <c r="FTO69" s="222"/>
      <c r="FTP69" s="222"/>
      <c r="FTQ69" s="222"/>
      <c r="FTR69" s="222"/>
      <c r="FTS69" s="222"/>
      <c r="FTT69" s="222"/>
      <c r="FTU69" s="222"/>
      <c r="FTV69" s="222"/>
      <c r="FTW69" s="222"/>
      <c r="FTX69" s="222"/>
      <c r="FTY69" s="222"/>
      <c r="FTZ69" s="222"/>
      <c r="FUA69" s="222"/>
      <c r="FUB69" s="222"/>
      <c r="FUC69" s="222"/>
      <c r="FUD69" s="222"/>
      <c r="FUE69" s="222"/>
      <c r="FUF69" s="222"/>
      <c r="FUG69" s="222"/>
      <c r="FUH69" s="222"/>
      <c r="FUI69" s="222"/>
      <c r="FUJ69" s="222"/>
      <c r="FUK69" s="222"/>
      <c r="FUL69" s="222"/>
      <c r="FUM69" s="222"/>
      <c r="FUN69" s="222"/>
      <c r="FUO69" s="222"/>
      <c r="FUP69" s="222"/>
      <c r="FUQ69" s="222"/>
      <c r="FUR69" s="222"/>
      <c r="FUS69" s="222"/>
      <c r="FUT69" s="222"/>
      <c r="FUU69" s="222"/>
      <c r="FUV69" s="222"/>
      <c r="FUW69" s="222"/>
      <c r="FUX69" s="222"/>
      <c r="FUY69" s="222"/>
      <c r="FUZ69" s="222"/>
      <c r="FVA69" s="222"/>
      <c r="FVB69" s="222"/>
      <c r="FVC69" s="222"/>
      <c r="FVD69" s="222"/>
      <c r="FVE69" s="222"/>
      <c r="FVF69" s="222"/>
      <c r="FVG69" s="222"/>
      <c r="FVH69" s="222"/>
      <c r="FVI69" s="222"/>
      <c r="FVJ69" s="222"/>
      <c r="FVK69" s="222"/>
      <c r="FVL69" s="222"/>
      <c r="FVM69" s="222"/>
      <c r="FVN69" s="222"/>
      <c r="FVO69" s="222"/>
      <c r="FVP69" s="222"/>
      <c r="FVQ69" s="222"/>
      <c r="FVR69" s="222"/>
      <c r="FVS69" s="222"/>
      <c r="FVT69" s="222"/>
      <c r="FVU69" s="222"/>
      <c r="FVV69" s="222"/>
      <c r="FVW69" s="222"/>
      <c r="FVX69" s="222"/>
      <c r="FVY69" s="222"/>
      <c r="FVZ69" s="222"/>
      <c r="FWA69" s="222"/>
      <c r="FWB69" s="222"/>
      <c r="FWC69" s="222"/>
      <c r="FWD69" s="222"/>
      <c r="FWE69" s="222"/>
      <c r="FWF69" s="222"/>
      <c r="FWG69" s="222"/>
      <c r="FWH69" s="222"/>
      <c r="FWI69" s="222"/>
      <c r="FWJ69" s="222"/>
      <c r="FWK69" s="222"/>
      <c r="FWL69" s="222"/>
      <c r="FWM69" s="222"/>
      <c r="FWN69" s="222"/>
      <c r="FWO69" s="222"/>
      <c r="FWP69" s="222"/>
      <c r="FWQ69" s="222"/>
      <c r="FWR69" s="222"/>
      <c r="FWS69" s="222"/>
      <c r="FWT69" s="222"/>
      <c r="FWU69" s="222"/>
      <c r="FWV69" s="222"/>
      <c r="FWW69" s="222"/>
      <c r="FWX69" s="222"/>
      <c r="FWY69" s="222"/>
      <c r="FWZ69" s="222"/>
      <c r="FXA69" s="222"/>
      <c r="FXB69" s="222"/>
      <c r="FXC69" s="222"/>
      <c r="FXD69" s="222"/>
      <c r="FXE69" s="222"/>
      <c r="FXF69" s="222"/>
      <c r="FXG69" s="222"/>
      <c r="FXH69" s="222"/>
      <c r="FXI69" s="222"/>
      <c r="FXJ69" s="222"/>
      <c r="FXK69" s="222"/>
      <c r="FXL69" s="222"/>
      <c r="FXM69" s="222"/>
      <c r="FXN69" s="222"/>
      <c r="FXO69" s="222"/>
      <c r="FXP69" s="222"/>
      <c r="FXQ69" s="222"/>
      <c r="FXR69" s="222"/>
      <c r="FXS69" s="222"/>
      <c r="FXT69" s="222"/>
      <c r="FXU69" s="222"/>
      <c r="FXV69" s="222"/>
      <c r="FXW69" s="222"/>
      <c r="FXX69" s="222"/>
      <c r="FXY69" s="222"/>
      <c r="FXZ69" s="222"/>
      <c r="FYA69" s="222"/>
      <c r="FYB69" s="222"/>
      <c r="FYC69" s="222"/>
      <c r="FYD69" s="222"/>
      <c r="FYE69" s="222"/>
      <c r="FYF69" s="222"/>
      <c r="FYG69" s="222"/>
      <c r="FYH69" s="222"/>
      <c r="FYI69" s="222"/>
      <c r="FYJ69" s="222"/>
      <c r="FYK69" s="222"/>
      <c r="FYL69" s="222"/>
      <c r="FYM69" s="222"/>
      <c r="FYN69" s="222"/>
      <c r="FYO69" s="222"/>
      <c r="FYP69" s="222"/>
      <c r="FYQ69" s="222"/>
      <c r="FYR69" s="222"/>
      <c r="FYS69" s="222"/>
      <c r="FYT69" s="222"/>
      <c r="FYU69" s="222"/>
      <c r="FYV69" s="222"/>
      <c r="FYW69" s="222"/>
      <c r="FYX69" s="222"/>
      <c r="FYY69" s="222"/>
      <c r="FYZ69" s="222"/>
      <c r="FZA69" s="222"/>
      <c r="FZB69" s="222"/>
      <c r="FZC69" s="222"/>
      <c r="FZD69" s="222"/>
      <c r="FZE69" s="222"/>
      <c r="FZF69" s="222"/>
      <c r="FZG69" s="222"/>
      <c r="FZH69" s="222"/>
      <c r="FZI69" s="222"/>
      <c r="FZJ69" s="222"/>
      <c r="FZK69" s="222"/>
      <c r="FZL69" s="222"/>
      <c r="FZM69" s="222"/>
      <c r="FZN69" s="222"/>
      <c r="FZO69" s="222"/>
      <c r="FZP69" s="222"/>
      <c r="FZQ69" s="222"/>
      <c r="FZR69" s="222"/>
      <c r="FZS69" s="222"/>
      <c r="FZT69" s="222"/>
      <c r="FZU69" s="222"/>
      <c r="FZV69" s="222"/>
      <c r="FZW69" s="222"/>
      <c r="FZX69" s="222"/>
      <c r="FZY69" s="222"/>
      <c r="FZZ69" s="222"/>
      <c r="GAA69" s="222"/>
      <c r="GAB69" s="222"/>
      <c r="GAC69" s="222"/>
      <c r="GAD69" s="222"/>
      <c r="GAE69" s="222"/>
      <c r="GAF69" s="222"/>
      <c r="GAG69" s="222"/>
      <c r="GAH69" s="222"/>
      <c r="GAI69" s="222"/>
      <c r="GAJ69" s="222"/>
      <c r="GAK69" s="222"/>
      <c r="GAL69" s="222"/>
      <c r="GAM69" s="222"/>
      <c r="GAN69" s="222"/>
      <c r="GAO69" s="222"/>
      <c r="GAP69" s="222"/>
      <c r="GAQ69" s="222"/>
      <c r="GAR69" s="222"/>
      <c r="GAS69" s="222"/>
      <c r="GAT69" s="222"/>
      <c r="GAU69" s="222"/>
      <c r="GAV69" s="222"/>
      <c r="GAW69" s="222"/>
      <c r="GAX69" s="222"/>
      <c r="GAY69" s="222"/>
      <c r="GAZ69" s="222"/>
      <c r="GBA69" s="222"/>
      <c r="GBB69" s="222"/>
      <c r="GBC69" s="222"/>
      <c r="GBD69" s="222"/>
      <c r="GBE69" s="222"/>
      <c r="GBF69" s="222"/>
      <c r="GBG69" s="222"/>
      <c r="GBH69" s="222"/>
      <c r="GBI69" s="222"/>
      <c r="GBJ69" s="222"/>
      <c r="GBK69" s="222"/>
      <c r="GBL69" s="222"/>
      <c r="GBM69" s="222"/>
      <c r="GBN69" s="222"/>
      <c r="GBO69" s="222"/>
      <c r="GBP69" s="222"/>
      <c r="GBQ69" s="222"/>
      <c r="GBR69" s="222"/>
      <c r="GBS69" s="222"/>
      <c r="GBT69" s="222"/>
      <c r="GBU69" s="222"/>
      <c r="GBV69" s="222"/>
      <c r="GBW69" s="222"/>
      <c r="GBX69" s="222"/>
      <c r="GBY69" s="222"/>
      <c r="GBZ69" s="222"/>
      <c r="GCA69" s="222"/>
      <c r="GCB69" s="222"/>
      <c r="GCC69" s="222"/>
      <c r="GCD69" s="222"/>
      <c r="GCE69" s="222"/>
      <c r="GCF69" s="222"/>
      <c r="GCG69" s="222"/>
      <c r="GCH69" s="222"/>
      <c r="GCI69" s="222"/>
      <c r="GCJ69" s="222"/>
      <c r="GCK69" s="222"/>
      <c r="GCL69" s="222"/>
      <c r="GCM69" s="222"/>
      <c r="GCN69" s="222"/>
      <c r="GCO69" s="222"/>
      <c r="GCP69" s="222"/>
      <c r="GCQ69" s="222"/>
      <c r="GCR69" s="222"/>
      <c r="GCS69" s="222"/>
      <c r="GCT69" s="222"/>
      <c r="GCU69" s="222"/>
      <c r="GCV69" s="222"/>
      <c r="GCW69" s="222"/>
      <c r="GCX69" s="222"/>
      <c r="GCY69" s="222"/>
      <c r="GCZ69" s="222"/>
      <c r="GDA69" s="222"/>
      <c r="GDB69" s="222"/>
      <c r="GDC69" s="222"/>
      <c r="GDD69" s="222"/>
      <c r="GDE69" s="222"/>
      <c r="GDF69" s="222"/>
      <c r="GDG69" s="222"/>
      <c r="GDH69" s="222"/>
      <c r="GDI69" s="222"/>
      <c r="GDJ69" s="222"/>
      <c r="GDK69" s="222"/>
      <c r="GDL69" s="222"/>
      <c r="GDM69" s="222"/>
      <c r="GDN69" s="222"/>
      <c r="GDO69" s="222"/>
      <c r="GDP69" s="222"/>
      <c r="GDQ69" s="222"/>
      <c r="GDR69" s="222"/>
      <c r="GDS69" s="222"/>
      <c r="GDT69" s="222"/>
      <c r="GDU69" s="222"/>
      <c r="GDV69" s="222"/>
      <c r="GDW69" s="222"/>
      <c r="GDX69" s="222"/>
      <c r="GDY69" s="222"/>
      <c r="GDZ69" s="222"/>
      <c r="GEA69" s="222"/>
      <c r="GEB69" s="222"/>
      <c r="GEC69" s="222"/>
      <c r="GED69" s="222"/>
      <c r="GEE69" s="222"/>
      <c r="GEF69" s="222"/>
      <c r="GEG69" s="222"/>
      <c r="GEH69" s="222"/>
      <c r="GEI69" s="222"/>
      <c r="GEJ69" s="222"/>
      <c r="GEK69" s="222"/>
      <c r="GEL69" s="222"/>
      <c r="GEM69" s="222"/>
      <c r="GEN69" s="222"/>
      <c r="GEO69" s="222"/>
      <c r="GEP69" s="222"/>
      <c r="GEQ69" s="222"/>
      <c r="GER69" s="222"/>
      <c r="GES69" s="222"/>
      <c r="GET69" s="222"/>
      <c r="GEU69" s="222"/>
      <c r="GEV69" s="222"/>
      <c r="GEW69" s="222"/>
      <c r="GEX69" s="222"/>
      <c r="GEY69" s="222"/>
      <c r="GEZ69" s="222"/>
      <c r="GFA69" s="222"/>
      <c r="GFB69" s="222"/>
      <c r="GFC69" s="222"/>
      <c r="GFD69" s="222"/>
      <c r="GFE69" s="222"/>
      <c r="GFF69" s="222"/>
      <c r="GFG69" s="222"/>
      <c r="GFH69" s="222"/>
      <c r="GFI69" s="222"/>
      <c r="GFJ69" s="222"/>
      <c r="GFK69" s="222"/>
      <c r="GFL69" s="222"/>
      <c r="GFM69" s="222"/>
      <c r="GFN69" s="222"/>
      <c r="GFO69" s="222"/>
      <c r="GFP69" s="222"/>
      <c r="GFQ69" s="222"/>
      <c r="GFR69" s="222"/>
      <c r="GFS69" s="222"/>
      <c r="GFT69" s="222"/>
      <c r="GFU69" s="222"/>
      <c r="GFV69" s="222"/>
      <c r="GFW69" s="222"/>
      <c r="GFX69" s="222"/>
      <c r="GFY69" s="222"/>
      <c r="GFZ69" s="222"/>
      <c r="GGA69" s="222"/>
      <c r="GGB69" s="222"/>
      <c r="GGC69" s="222"/>
      <c r="GGD69" s="222"/>
      <c r="GGE69" s="222"/>
      <c r="GGF69" s="222"/>
      <c r="GGG69" s="222"/>
      <c r="GGH69" s="222"/>
      <c r="GGI69" s="222"/>
      <c r="GGJ69" s="222"/>
      <c r="GGK69" s="222"/>
      <c r="GGL69" s="222"/>
      <c r="GGM69" s="222"/>
      <c r="GGN69" s="222"/>
      <c r="GGO69" s="222"/>
      <c r="GGP69" s="222"/>
      <c r="GGQ69" s="222"/>
      <c r="GGR69" s="222"/>
      <c r="GGS69" s="222"/>
      <c r="GGT69" s="222"/>
      <c r="GGU69" s="222"/>
      <c r="GGV69" s="222"/>
      <c r="GGW69" s="222"/>
      <c r="GGX69" s="222"/>
      <c r="GGY69" s="222"/>
      <c r="GGZ69" s="222"/>
      <c r="GHA69" s="222"/>
      <c r="GHB69" s="222"/>
      <c r="GHC69" s="222"/>
      <c r="GHD69" s="222"/>
      <c r="GHE69" s="222"/>
      <c r="GHF69" s="222"/>
      <c r="GHG69" s="222"/>
      <c r="GHH69" s="222"/>
      <c r="GHI69" s="222"/>
      <c r="GHJ69" s="222"/>
      <c r="GHK69" s="222"/>
      <c r="GHL69" s="222"/>
      <c r="GHM69" s="222"/>
      <c r="GHN69" s="222"/>
      <c r="GHO69" s="222"/>
      <c r="GHP69" s="222"/>
      <c r="GHQ69" s="222"/>
      <c r="GHR69" s="222"/>
      <c r="GHS69" s="222"/>
      <c r="GHT69" s="222"/>
      <c r="GHU69" s="222"/>
      <c r="GHV69" s="222"/>
      <c r="GHW69" s="222"/>
      <c r="GHX69" s="222"/>
      <c r="GHY69" s="222"/>
      <c r="GHZ69" s="222"/>
      <c r="GIA69" s="222"/>
      <c r="GIB69" s="222"/>
      <c r="GIC69" s="222"/>
      <c r="GID69" s="222"/>
      <c r="GIE69" s="222"/>
      <c r="GIF69" s="222"/>
      <c r="GIG69" s="222"/>
      <c r="GIH69" s="222"/>
      <c r="GII69" s="222"/>
      <c r="GIJ69" s="222"/>
      <c r="GIK69" s="222"/>
      <c r="GIL69" s="222"/>
      <c r="GIM69" s="222"/>
      <c r="GIN69" s="222"/>
      <c r="GIO69" s="222"/>
      <c r="GIP69" s="222"/>
      <c r="GIQ69" s="222"/>
      <c r="GIR69" s="222"/>
      <c r="GIS69" s="222"/>
      <c r="GIT69" s="222"/>
      <c r="GIU69" s="222"/>
      <c r="GIV69" s="222"/>
      <c r="GIW69" s="222"/>
      <c r="GIX69" s="222"/>
      <c r="GIY69" s="222"/>
      <c r="GIZ69" s="222"/>
      <c r="GJA69" s="222"/>
      <c r="GJB69" s="222"/>
      <c r="GJC69" s="222"/>
      <c r="GJD69" s="222"/>
      <c r="GJE69" s="222"/>
      <c r="GJF69" s="222"/>
      <c r="GJG69" s="222"/>
      <c r="GJH69" s="222"/>
      <c r="GJI69" s="222"/>
      <c r="GJJ69" s="222"/>
      <c r="GJK69" s="222"/>
      <c r="GJL69" s="222"/>
      <c r="GJM69" s="222"/>
      <c r="GJN69" s="222"/>
      <c r="GJO69" s="222"/>
      <c r="GJP69" s="222"/>
      <c r="GJQ69" s="222"/>
      <c r="GJR69" s="222"/>
      <c r="GJS69" s="222"/>
      <c r="GJT69" s="222"/>
      <c r="GJU69" s="222"/>
      <c r="GJV69" s="222"/>
      <c r="GJW69" s="222"/>
      <c r="GJX69" s="222"/>
      <c r="GJY69" s="222"/>
      <c r="GJZ69" s="222"/>
      <c r="GKA69" s="222"/>
      <c r="GKB69" s="222"/>
      <c r="GKC69" s="222"/>
      <c r="GKD69" s="222"/>
      <c r="GKE69" s="222"/>
      <c r="GKF69" s="222"/>
      <c r="GKG69" s="222"/>
      <c r="GKH69" s="222"/>
      <c r="GKI69" s="222"/>
      <c r="GKJ69" s="222"/>
      <c r="GKK69" s="222"/>
      <c r="GKL69" s="222"/>
      <c r="GKM69" s="222"/>
      <c r="GKN69" s="222"/>
      <c r="GKO69" s="222"/>
      <c r="GKP69" s="222"/>
      <c r="GKQ69" s="222"/>
      <c r="GKR69" s="222"/>
      <c r="GKS69" s="222"/>
      <c r="GKT69" s="222"/>
      <c r="GKU69" s="222"/>
      <c r="GKV69" s="222"/>
      <c r="GKW69" s="222"/>
      <c r="GKX69" s="222"/>
      <c r="GKY69" s="222"/>
      <c r="GKZ69" s="222"/>
      <c r="GLA69" s="222"/>
      <c r="GLB69" s="222"/>
      <c r="GLC69" s="222"/>
      <c r="GLD69" s="222"/>
      <c r="GLE69" s="222"/>
      <c r="GLF69" s="222"/>
      <c r="GLG69" s="222"/>
      <c r="GLH69" s="222"/>
      <c r="GLI69" s="222"/>
      <c r="GLJ69" s="222"/>
      <c r="GLK69" s="222"/>
      <c r="GLL69" s="222"/>
      <c r="GLM69" s="222"/>
      <c r="GLN69" s="222"/>
      <c r="GLO69" s="222"/>
      <c r="GLP69" s="222"/>
      <c r="GLQ69" s="222"/>
      <c r="GLR69" s="222"/>
      <c r="GLS69" s="222"/>
      <c r="GLT69" s="222"/>
      <c r="GLU69" s="222"/>
      <c r="GLV69" s="222"/>
      <c r="GLW69" s="222"/>
      <c r="GLX69" s="222"/>
      <c r="GLY69" s="222"/>
      <c r="GLZ69" s="222"/>
      <c r="GMA69" s="222"/>
      <c r="GMB69" s="222"/>
      <c r="GMC69" s="222"/>
      <c r="GMD69" s="222"/>
      <c r="GME69" s="222"/>
      <c r="GMF69" s="222"/>
      <c r="GMG69" s="222"/>
      <c r="GMH69" s="222"/>
      <c r="GMI69" s="222"/>
      <c r="GMJ69" s="222"/>
      <c r="GMK69" s="222"/>
      <c r="GML69" s="222"/>
      <c r="GMM69" s="222"/>
      <c r="GMN69" s="222"/>
      <c r="GMO69" s="222"/>
      <c r="GMP69" s="222"/>
      <c r="GMQ69" s="222"/>
      <c r="GMR69" s="222"/>
      <c r="GMS69" s="222"/>
      <c r="GMT69" s="222"/>
      <c r="GMU69" s="222"/>
      <c r="GMV69" s="222"/>
      <c r="GMW69" s="222"/>
      <c r="GMX69" s="222"/>
      <c r="GMY69" s="222"/>
      <c r="GMZ69" s="222"/>
      <c r="GNA69" s="222"/>
      <c r="GNB69" s="222"/>
      <c r="GNC69" s="222"/>
      <c r="GND69" s="222"/>
      <c r="GNE69" s="222"/>
      <c r="GNF69" s="222"/>
      <c r="GNG69" s="222"/>
      <c r="GNH69" s="222"/>
      <c r="GNI69" s="222"/>
      <c r="GNJ69" s="222"/>
      <c r="GNK69" s="222"/>
      <c r="GNL69" s="222"/>
      <c r="GNM69" s="222"/>
      <c r="GNN69" s="222"/>
      <c r="GNO69" s="222"/>
      <c r="GNP69" s="222"/>
      <c r="GNQ69" s="222"/>
      <c r="GNR69" s="222"/>
      <c r="GNS69" s="222"/>
      <c r="GNT69" s="222"/>
      <c r="GNU69" s="222"/>
      <c r="GNV69" s="222"/>
      <c r="GNW69" s="222"/>
      <c r="GNX69" s="222"/>
      <c r="GNY69" s="222"/>
      <c r="GNZ69" s="222"/>
      <c r="GOA69" s="222"/>
      <c r="GOB69" s="222"/>
      <c r="GOC69" s="222"/>
      <c r="GOD69" s="222"/>
      <c r="GOE69" s="222"/>
      <c r="GOF69" s="222"/>
      <c r="GOG69" s="222"/>
      <c r="GOH69" s="222"/>
      <c r="GOI69" s="222"/>
      <c r="GOJ69" s="222"/>
      <c r="GOK69" s="222"/>
      <c r="GOL69" s="222"/>
      <c r="GOM69" s="222"/>
      <c r="GON69" s="222"/>
      <c r="GOO69" s="222"/>
      <c r="GOP69" s="222"/>
      <c r="GOQ69" s="222"/>
      <c r="GOR69" s="222"/>
      <c r="GOS69" s="222"/>
      <c r="GOT69" s="222"/>
      <c r="GOU69" s="222"/>
      <c r="GOV69" s="222"/>
      <c r="GOW69" s="222"/>
      <c r="GOX69" s="222"/>
      <c r="GOY69" s="222"/>
      <c r="GOZ69" s="222"/>
      <c r="GPA69" s="222"/>
      <c r="GPB69" s="222"/>
      <c r="GPC69" s="222"/>
      <c r="GPD69" s="222"/>
      <c r="GPE69" s="222"/>
      <c r="GPF69" s="222"/>
      <c r="GPG69" s="222"/>
      <c r="GPH69" s="222"/>
      <c r="GPI69" s="222"/>
      <c r="GPJ69" s="222"/>
      <c r="GPK69" s="222"/>
      <c r="GPL69" s="222"/>
      <c r="GPM69" s="222"/>
      <c r="GPN69" s="222"/>
      <c r="GPO69" s="222"/>
      <c r="GPP69" s="222"/>
      <c r="GPQ69" s="222"/>
      <c r="GPR69" s="222"/>
      <c r="GPS69" s="222"/>
      <c r="GPT69" s="222"/>
      <c r="GPU69" s="222"/>
      <c r="GPV69" s="222"/>
      <c r="GPW69" s="222"/>
      <c r="GPX69" s="222"/>
      <c r="GPY69" s="222"/>
      <c r="GPZ69" s="222"/>
      <c r="GQA69" s="222"/>
      <c r="GQB69" s="222"/>
      <c r="GQC69" s="222"/>
      <c r="GQD69" s="222"/>
      <c r="GQE69" s="222"/>
      <c r="GQF69" s="222"/>
      <c r="GQG69" s="222"/>
      <c r="GQH69" s="222"/>
      <c r="GQI69" s="222"/>
      <c r="GQJ69" s="222"/>
      <c r="GQK69" s="222"/>
      <c r="GQL69" s="222"/>
      <c r="GQM69" s="222"/>
      <c r="GQN69" s="222"/>
      <c r="GQO69" s="222"/>
      <c r="GQP69" s="222"/>
      <c r="GQQ69" s="222"/>
      <c r="GQR69" s="222"/>
      <c r="GQS69" s="222"/>
      <c r="GQT69" s="222"/>
      <c r="GQU69" s="222"/>
      <c r="GQV69" s="222"/>
      <c r="GQW69" s="222"/>
      <c r="GQX69" s="222"/>
      <c r="GQY69" s="222"/>
      <c r="GQZ69" s="222"/>
      <c r="GRA69" s="222"/>
      <c r="GRB69" s="222"/>
      <c r="GRC69" s="222"/>
      <c r="GRD69" s="222"/>
      <c r="GRE69" s="222"/>
      <c r="GRF69" s="222"/>
      <c r="GRG69" s="222"/>
      <c r="GRH69" s="222"/>
      <c r="GRI69" s="222"/>
      <c r="GRJ69" s="222"/>
      <c r="GRK69" s="222"/>
      <c r="GRL69" s="222"/>
      <c r="GRM69" s="222"/>
      <c r="GRN69" s="222"/>
      <c r="GRO69" s="222"/>
      <c r="GRP69" s="222"/>
      <c r="GRQ69" s="222"/>
      <c r="GRR69" s="222"/>
      <c r="GRS69" s="222"/>
      <c r="GRT69" s="222"/>
      <c r="GRU69" s="222"/>
      <c r="GRV69" s="222"/>
      <c r="GRW69" s="222"/>
      <c r="GRX69" s="222"/>
      <c r="GRY69" s="222"/>
      <c r="GRZ69" s="222"/>
      <c r="GSA69" s="222"/>
      <c r="GSB69" s="222"/>
      <c r="GSC69" s="222"/>
      <c r="GSD69" s="222"/>
      <c r="GSE69" s="222"/>
      <c r="GSF69" s="222"/>
      <c r="GSG69" s="222"/>
      <c r="GSH69" s="222"/>
      <c r="GSI69" s="222"/>
      <c r="GSJ69" s="222"/>
      <c r="GSK69" s="222"/>
      <c r="GSL69" s="222"/>
      <c r="GSM69" s="222"/>
      <c r="GSN69" s="222"/>
      <c r="GSO69" s="222"/>
      <c r="GSP69" s="222"/>
      <c r="GSQ69" s="222"/>
      <c r="GSR69" s="222"/>
      <c r="GSS69" s="222"/>
      <c r="GST69" s="222"/>
      <c r="GSU69" s="222"/>
      <c r="GSV69" s="222"/>
      <c r="GSW69" s="222"/>
      <c r="GSX69" s="222"/>
      <c r="GSY69" s="222"/>
      <c r="GSZ69" s="222"/>
      <c r="GTA69" s="222"/>
      <c r="GTB69" s="222"/>
      <c r="GTC69" s="222"/>
      <c r="GTD69" s="222"/>
      <c r="GTE69" s="222"/>
      <c r="GTF69" s="222"/>
      <c r="GTG69" s="222"/>
      <c r="GTH69" s="222"/>
      <c r="GTI69" s="222"/>
      <c r="GTJ69" s="222"/>
      <c r="GTK69" s="222"/>
      <c r="GTL69" s="222"/>
      <c r="GTM69" s="222"/>
      <c r="GTN69" s="222"/>
      <c r="GTO69" s="222"/>
      <c r="GTP69" s="222"/>
      <c r="GTQ69" s="222"/>
      <c r="GTR69" s="222"/>
      <c r="GTS69" s="222"/>
      <c r="GTT69" s="222"/>
      <c r="GTU69" s="222"/>
      <c r="GTV69" s="222"/>
      <c r="GTW69" s="222"/>
      <c r="GTX69" s="222"/>
      <c r="GTY69" s="222"/>
      <c r="GTZ69" s="222"/>
      <c r="GUA69" s="222"/>
      <c r="GUB69" s="222"/>
      <c r="GUC69" s="222"/>
      <c r="GUD69" s="222"/>
      <c r="GUE69" s="222"/>
      <c r="GUF69" s="222"/>
      <c r="GUG69" s="222"/>
      <c r="GUH69" s="222"/>
      <c r="GUI69" s="222"/>
      <c r="GUJ69" s="222"/>
      <c r="GUK69" s="222"/>
      <c r="GUL69" s="222"/>
      <c r="GUM69" s="222"/>
      <c r="GUN69" s="222"/>
      <c r="GUO69" s="222"/>
      <c r="GUP69" s="222"/>
      <c r="GUQ69" s="222"/>
      <c r="GUR69" s="222"/>
      <c r="GUS69" s="222"/>
      <c r="GUT69" s="222"/>
      <c r="GUU69" s="222"/>
      <c r="GUV69" s="222"/>
      <c r="GUW69" s="222"/>
      <c r="GUX69" s="222"/>
      <c r="GUY69" s="222"/>
      <c r="GUZ69" s="222"/>
      <c r="GVA69" s="222"/>
      <c r="GVB69" s="222"/>
      <c r="GVC69" s="222"/>
      <c r="GVD69" s="222"/>
      <c r="GVE69" s="222"/>
      <c r="GVF69" s="222"/>
      <c r="GVG69" s="222"/>
      <c r="GVH69" s="222"/>
      <c r="GVI69" s="222"/>
      <c r="GVJ69" s="222"/>
      <c r="GVK69" s="222"/>
      <c r="GVL69" s="222"/>
      <c r="GVM69" s="222"/>
      <c r="GVN69" s="222"/>
      <c r="GVO69" s="222"/>
      <c r="GVP69" s="222"/>
      <c r="GVQ69" s="222"/>
      <c r="GVR69" s="222"/>
      <c r="GVS69" s="222"/>
      <c r="GVT69" s="222"/>
      <c r="GVU69" s="222"/>
      <c r="GVV69" s="222"/>
      <c r="GVW69" s="222"/>
      <c r="GVX69" s="222"/>
      <c r="GVY69" s="222"/>
      <c r="GVZ69" s="222"/>
      <c r="GWA69" s="222"/>
      <c r="GWB69" s="222"/>
      <c r="GWC69" s="222"/>
      <c r="GWD69" s="222"/>
      <c r="GWE69" s="222"/>
      <c r="GWF69" s="222"/>
      <c r="GWG69" s="222"/>
      <c r="GWH69" s="222"/>
      <c r="GWI69" s="222"/>
      <c r="GWJ69" s="222"/>
      <c r="GWK69" s="222"/>
      <c r="GWL69" s="222"/>
      <c r="GWM69" s="222"/>
      <c r="GWN69" s="222"/>
      <c r="GWO69" s="222"/>
      <c r="GWP69" s="222"/>
      <c r="GWQ69" s="222"/>
      <c r="GWR69" s="222"/>
      <c r="GWS69" s="222"/>
      <c r="GWT69" s="222"/>
      <c r="GWU69" s="222"/>
      <c r="GWV69" s="222"/>
      <c r="GWW69" s="222"/>
      <c r="GWX69" s="222"/>
      <c r="GWY69" s="222"/>
      <c r="GWZ69" s="222"/>
      <c r="GXA69" s="222"/>
      <c r="GXB69" s="222"/>
      <c r="GXC69" s="222"/>
      <c r="GXD69" s="222"/>
      <c r="GXE69" s="222"/>
      <c r="GXF69" s="222"/>
      <c r="GXG69" s="222"/>
      <c r="GXH69" s="222"/>
      <c r="GXI69" s="222"/>
      <c r="GXJ69" s="222"/>
      <c r="GXK69" s="222"/>
      <c r="GXL69" s="222"/>
      <c r="GXM69" s="222"/>
      <c r="GXN69" s="222"/>
      <c r="GXO69" s="222"/>
      <c r="GXP69" s="222"/>
      <c r="GXQ69" s="222"/>
      <c r="GXR69" s="222"/>
      <c r="GXS69" s="222"/>
      <c r="GXT69" s="222"/>
      <c r="GXU69" s="222"/>
      <c r="GXV69" s="222"/>
      <c r="GXW69" s="222"/>
      <c r="GXX69" s="222"/>
      <c r="GXY69" s="222"/>
      <c r="GXZ69" s="222"/>
      <c r="GYA69" s="222"/>
      <c r="GYB69" s="222"/>
      <c r="GYC69" s="222"/>
      <c r="GYD69" s="222"/>
      <c r="GYE69" s="222"/>
      <c r="GYF69" s="222"/>
      <c r="GYG69" s="222"/>
      <c r="GYH69" s="222"/>
      <c r="GYI69" s="222"/>
      <c r="GYJ69" s="222"/>
      <c r="GYK69" s="222"/>
      <c r="GYL69" s="222"/>
      <c r="GYM69" s="222"/>
      <c r="GYN69" s="222"/>
      <c r="GYO69" s="222"/>
      <c r="GYP69" s="222"/>
      <c r="GYQ69" s="222"/>
      <c r="GYR69" s="222"/>
      <c r="GYS69" s="222"/>
      <c r="GYT69" s="222"/>
      <c r="GYU69" s="222"/>
      <c r="GYV69" s="222"/>
      <c r="GYW69" s="222"/>
      <c r="GYX69" s="222"/>
      <c r="GYY69" s="222"/>
      <c r="GYZ69" s="222"/>
      <c r="GZA69" s="222"/>
      <c r="GZB69" s="222"/>
      <c r="GZC69" s="222"/>
      <c r="GZD69" s="222"/>
      <c r="GZE69" s="222"/>
      <c r="GZF69" s="222"/>
      <c r="GZG69" s="222"/>
      <c r="GZH69" s="222"/>
      <c r="GZI69" s="222"/>
      <c r="GZJ69" s="222"/>
      <c r="GZK69" s="222"/>
      <c r="GZL69" s="222"/>
      <c r="GZM69" s="222"/>
      <c r="GZN69" s="222"/>
      <c r="GZO69" s="222"/>
      <c r="GZP69" s="222"/>
      <c r="GZQ69" s="222"/>
      <c r="GZR69" s="222"/>
      <c r="GZS69" s="222"/>
      <c r="GZT69" s="222"/>
      <c r="GZU69" s="222"/>
      <c r="GZV69" s="222"/>
      <c r="GZW69" s="222"/>
      <c r="GZX69" s="222"/>
      <c r="GZY69" s="222"/>
      <c r="GZZ69" s="222"/>
      <c r="HAA69" s="222"/>
      <c r="HAB69" s="222"/>
      <c r="HAC69" s="222"/>
      <c r="HAD69" s="222"/>
      <c r="HAE69" s="222"/>
      <c r="HAF69" s="222"/>
      <c r="HAG69" s="222"/>
      <c r="HAH69" s="222"/>
      <c r="HAI69" s="222"/>
      <c r="HAJ69" s="222"/>
      <c r="HAK69" s="222"/>
      <c r="HAL69" s="222"/>
      <c r="HAM69" s="222"/>
      <c r="HAN69" s="222"/>
      <c r="HAO69" s="222"/>
      <c r="HAP69" s="222"/>
      <c r="HAQ69" s="222"/>
      <c r="HAR69" s="222"/>
      <c r="HAS69" s="222"/>
      <c r="HAT69" s="222"/>
      <c r="HAU69" s="222"/>
      <c r="HAV69" s="222"/>
      <c r="HAW69" s="222"/>
      <c r="HAX69" s="222"/>
      <c r="HAY69" s="222"/>
      <c r="HAZ69" s="222"/>
      <c r="HBA69" s="222"/>
      <c r="HBB69" s="222"/>
      <c r="HBC69" s="222"/>
      <c r="HBD69" s="222"/>
      <c r="HBE69" s="222"/>
      <c r="HBF69" s="222"/>
      <c r="HBG69" s="222"/>
      <c r="HBH69" s="222"/>
      <c r="HBI69" s="222"/>
      <c r="HBJ69" s="222"/>
      <c r="HBK69" s="222"/>
      <c r="HBL69" s="222"/>
      <c r="HBM69" s="222"/>
      <c r="HBN69" s="222"/>
      <c r="HBO69" s="222"/>
      <c r="HBP69" s="222"/>
      <c r="HBQ69" s="222"/>
      <c r="HBR69" s="222"/>
      <c r="HBS69" s="222"/>
      <c r="HBT69" s="222"/>
      <c r="HBU69" s="222"/>
      <c r="HBV69" s="222"/>
      <c r="HBW69" s="222"/>
      <c r="HBX69" s="222"/>
      <c r="HBY69" s="222"/>
      <c r="HBZ69" s="222"/>
      <c r="HCA69" s="222"/>
      <c r="HCB69" s="222"/>
      <c r="HCC69" s="222"/>
      <c r="HCD69" s="222"/>
      <c r="HCE69" s="222"/>
      <c r="HCF69" s="222"/>
      <c r="HCG69" s="222"/>
      <c r="HCH69" s="222"/>
      <c r="HCI69" s="222"/>
      <c r="HCJ69" s="222"/>
      <c r="HCK69" s="222"/>
      <c r="HCL69" s="222"/>
      <c r="HCM69" s="222"/>
      <c r="HCN69" s="222"/>
      <c r="HCO69" s="222"/>
      <c r="HCP69" s="222"/>
      <c r="HCQ69" s="222"/>
      <c r="HCR69" s="222"/>
      <c r="HCS69" s="222"/>
      <c r="HCT69" s="222"/>
      <c r="HCU69" s="222"/>
      <c r="HCV69" s="222"/>
      <c r="HCW69" s="222"/>
      <c r="HCX69" s="222"/>
      <c r="HCY69" s="222"/>
      <c r="HCZ69" s="222"/>
      <c r="HDA69" s="222"/>
      <c r="HDB69" s="222"/>
      <c r="HDC69" s="222"/>
      <c r="HDD69" s="222"/>
      <c r="HDE69" s="222"/>
      <c r="HDF69" s="222"/>
      <c r="HDG69" s="222"/>
      <c r="HDH69" s="222"/>
      <c r="HDI69" s="222"/>
      <c r="HDJ69" s="222"/>
      <c r="HDK69" s="222"/>
      <c r="HDL69" s="222"/>
      <c r="HDM69" s="222"/>
      <c r="HDN69" s="222"/>
      <c r="HDO69" s="222"/>
      <c r="HDP69" s="222"/>
      <c r="HDQ69" s="222"/>
      <c r="HDR69" s="222"/>
      <c r="HDS69" s="222"/>
      <c r="HDT69" s="222"/>
      <c r="HDU69" s="222"/>
      <c r="HDV69" s="222"/>
      <c r="HDW69" s="222"/>
      <c r="HDX69" s="222"/>
      <c r="HDY69" s="222"/>
      <c r="HDZ69" s="222"/>
      <c r="HEA69" s="222"/>
      <c r="HEB69" s="222"/>
      <c r="HEC69" s="222"/>
      <c r="HED69" s="222"/>
      <c r="HEE69" s="222"/>
      <c r="HEF69" s="222"/>
      <c r="HEG69" s="222"/>
      <c r="HEH69" s="222"/>
      <c r="HEI69" s="222"/>
      <c r="HEJ69" s="222"/>
      <c r="HEK69" s="222"/>
      <c r="HEL69" s="222"/>
      <c r="HEM69" s="222"/>
      <c r="HEN69" s="222"/>
      <c r="HEO69" s="222"/>
      <c r="HEP69" s="222"/>
      <c r="HEQ69" s="222"/>
      <c r="HER69" s="222"/>
      <c r="HES69" s="222"/>
      <c r="HET69" s="222"/>
      <c r="HEU69" s="222"/>
      <c r="HEV69" s="222"/>
      <c r="HEW69" s="222"/>
      <c r="HEX69" s="222"/>
      <c r="HEY69" s="222"/>
      <c r="HEZ69" s="222"/>
      <c r="HFA69" s="222"/>
      <c r="HFB69" s="222"/>
      <c r="HFC69" s="222"/>
      <c r="HFD69" s="222"/>
      <c r="HFE69" s="222"/>
      <c r="HFF69" s="222"/>
      <c r="HFG69" s="222"/>
      <c r="HFH69" s="222"/>
      <c r="HFI69" s="222"/>
      <c r="HFJ69" s="222"/>
      <c r="HFK69" s="222"/>
      <c r="HFL69" s="222"/>
      <c r="HFM69" s="222"/>
      <c r="HFN69" s="222"/>
      <c r="HFO69" s="222"/>
      <c r="HFP69" s="222"/>
      <c r="HFQ69" s="222"/>
      <c r="HFR69" s="222"/>
      <c r="HFS69" s="222"/>
      <c r="HFT69" s="222"/>
      <c r="HFU69" s="222"/>
      <c r="HFV69" s="222"/>
      <c r="HFW69" s="222"/>
      <c r="HFX69" s="222"/>
      <c r="HFY69" s="222"/>
      <c r="HFZ69" s="222"/>
      <c r="HGA69" s="222"/>
      <c r="HGB69" s="222"/>
      <c r="HGC69" s="222"/>
      <c r="HGD69" s="222"/>
      <c r="HGE69" s="222"/>
      <c r="HGF69" s="222"/>
      <c r="HGG69" s="222"/>
      <c r="HGH69" s="222"/>
      <c r="HGI69" s="222"/>
      <c r="HGJ69" s="222"/>
      <c r="HGK69" s="222"/>
      <c r="HGL69" s="222"/>
      <c r="HGM69" s="222"/>
      <c r="HGN69" s="222"/>
      <c r="HGO69" s="222"/>
      <c r="HGP69" s="222"/>
      <c r="HGQ69" s="222"/>
      <c r="HGR69" s="222"/>
      <c r="HGS69" s="222"/>
      <c r="HGT69" s="222"/>
      <c r="HGU69" s="222"/>
      <c r="HGV69" s="222"/>
      <c r="HGW69" s="222"/>
      <c r="HGX69" s="222"/>
      <c r="HGY69" s="222"/>
      <c r="HGZ69" s="222"/>
      <c r="HHA69" s="222"/>
      <c r="HHB69" s="222"/>
      <c r="HHC69" s="222"/>
      <c r="HHD69" s="222"/>
      <c r="HHE69" s="222"/>
      <c r="HHF69" s="222"/>
      <c r="HHG69" s="222"/>
      <c r="HHH69" s="222"/>
      <c r="HHI69" s="222"/>
      <c r="HHJ69" s="222"/>
      <c r="HHK69" s="222"/>
      <c r="HHL69" s="222"/>
      <c r="HHM69" s="222"/>
      <c r="HHN69" s="222"/>
      <c r="HHO69" s="222"/>
      <c r="HHP69" s="222"/>
      <c r="HHQ69" s="222"/>
      <c r="HHR69" s="222"/>
      <c r="HHS69" s="222"/>
      <c r="HHT69" s="222"/>
      <c r="HHU69" s="222"/>
      <c r="HHV69" s="222"/>
      <c r="HHW69" s="222"/>
      <c r="HHX69" s="222"/>
      <c r="HHY69" s="222"/>
      <c r="HHZ69" s="222"/>
      <c r="HIA69" s="222"/>
      <c r="HIB69" s="222"/>
      <c r="HIC69" s="222"/>
      <c r="HID69" s="222"/>
      <c r="HIE69" s="222"/>
      <c r="HIF69" s="222"/>
      <c r="HIG69" s="222"/>
      <c r="HIH69" s="222"/>
      <c r="HII69" s="222"/>
      <c r="HIJ69" s="222"/>
      <c r="HIK69" s="222"/>
      <c r="HIL69" s="222"/>
      <c r="HIM69" s="222"/>
      <c r="HIN69" s="222"/>
      <c r="HIO69" s="222"/>
      <c r="HIP69" s="222"/>
      <c r="HIQ69" s="222"/>
      <c r="HIR69" s="222"/>
      <c r="HIS69" s="222"/>
      <c r="HIT69" s="222"/>
      <c r="HIU69" s="222"/>
      <c r="HIV69" s="222"/>
      <c r="HIW69" s="222"/>
      <c r="HIX69" s="222"/>
      <c r="HIY69" s="222"/>
      <c r="HIZ69" s="222"/>
      <c r="HJA69" s="222"/>
      <c r="HJB69" s="222"/>
      <c r="HJC69" s="222"/>
      <c r="HJD69" s="222"/>
      <c r="HJE69" s="222"/>
      <c r="HJF69" s="222"/>
      <c r="HJG69" s="222"/>
      <c r="HJH69" s="222"/>
      <c r="HJI69" s="222"/>
      <c r="HJJ69" s="222"/>
      <c r="HJK69" s="222"/>
      <c r="HJL69" s="222"/>
      <c r="HJM69" s="222"/>
      <c r="HJN69" s="222"/>
      <c r="HJO69" s="222"/>
      <c r="HJP69" s="222"/>
      <c r="HJQ69" s="222"/>
      <c r="HJR69" s="222"/>
      <c r="HJS69" s="222"/>
      <c r="HJT69" s="222"/>
      <c r="HJU69" s="222"/>
      <c r="HJV69" s="222"/>
      <c r="HJW69" s="222"/>
      <c r="HJX69" s="222"/>
      <c r="HJY69" s="222"/>
      <c r="HJZ69" s="222"/>
      <c r="HKA69" s="222"/>
      <c r="HKB69" s="222"/>
      <c r="HKC69" s="222"/>
      <c r="HKD69" s="222"/>
      <c r="HKE69" s="222"/>
      <c r="HKF69" s="222"/>
      <c r="HKG69" s="222"/>
      <c r="HKH69" s="222"/>
      <c r="HKI69" s="222"/>
      <c r="HKJ69" s="222"/>
      <c r="HKK69" s="222"/>
      <c r="HKL69" s="222"/>
      <c r="HKM69" s="222"/>
      <c r="HKN69" s="222"/>
      <c r="HKO69" s="222"/>
      <c r="HKP69" s="222"/>
      <c r="HKQ69" s="222"/>
      <c r="HKR69" s="222"/>
      <c r="HKS69" s="222"/>
      <c r="HKT69" s="222"/>
      <c r="HKU69" s="222"/>
      <c r="HKV69" s="222"/>
      <c r="HKW69" s="222"/>
      <c r="HKX69" s="222"/>
      <c r="HKY69" s="222"/>
      <c r="HKZ69" s="222"/>
      <c r="HLA69" s="222"/>
      <c r="HLB69" s="222"/>
      <c r="HLC69" s="222"/>
      <c r="HLD69" s="222"/>
      <c r="HLE69" s="222"/>
      <c r="HLF69" s="222"/>
      <c r="HLG69" s="222"/>
      <c r="HLH69" s="222"/>
      <c r="HLI69" s="222"/>
      <c r="HLJ69" s="222"/>
      <c r="HLK69" s="222"/>
      <c r="HLL69" s="222"/>
      <c r="HLM69" s="222"/>
      <c r="HLN69" s="222"/>
      <c r="HLO69" s="222"/>
      <c r="HLP69" s="222"/>
      <c r="HLQ69" s="222"/>
      <c r="HLR69" s="222"/>
      <c r="HLS69" s="222"/>
      <c r="HLT69" s="222"/>
      <c r="HLU69" s="222"/>
      <c r="HLV69" s="222"/>
      <c r="HLW69" s="222"/>
      <c r="HLX69" s="222"/>
      <c r="HLY69" s="222"/>
      <c r="HLZ69" s="222"/>
      <c r="HMA69" s="222"/>
      <c r="HMB69" s="222"/>
      <c r="HMC69" s="222"/>
      <c r="HMD69" s="222"/>
      <c r="HME69" s="222"/>
      <c r="HMF69" s="222"/>
      <c r="HMG69" s="222"/>
      <c r="HMH69" s="222"/>
      <c r="HMI69" s="222"/>
      <c r="HMJ69" s="222"/>
      <c r="HMK69" s="222"/>
      <c r="HML69" s="222"/>
      <c r="HMM69" s="222"/>
      <c r="HMN69" s="222"/>
      <c r="HMO69" s="222"/>
      <c r="HMP69" s="222"/>
      <c r="HMQ69" s="222"/>
      <c r="HMR69" s="222"/>
      <c r="HMS69" s="222"/>
      <c r="HMT69" s="222"/>
      <c r="HMU69" s="222"/>
      <c r="HMV69" s="222"/>
      <c r="HMW69" s="222"/>
      <c r="HMX69" s="222"/>
      <c r="HMY69" s="222"/>
      <c r="HMZ69" s="222"/>
      <c r="HNA69" s="222"/>
      <c r="HNB69" s="222"/>
      <c r="HNC69" s="222"/>
      <c r="HND69" s="222"/>
      <c r="HNE69" s="222"/>
      <c r="HNF69" s="222"/>
      <c r="HNG69" s="222"/>
      <c r="HNH69" s="222"/>
      <c r="HNI69" s="222"/>
      <c r="HNJ69" s="222"/>
      <c r="HNK69" s="222"/>
      <c r="HNL69" s="222"/>
      <c r="HNM69" s="222"/>
      <c r="HNN69" s="222"/>
      <c r="HNO69" s="222"/>
      <c r="HNP69" s="222"/>
      <c r="HNQ69" s="222"/>
      <c r="HNR69" s="222"/>
      <c r="HNS69" s="222"/>
      <c r="HNT69" s="222"/>
      <c r="HNU69" s="222"/>
      <c r="HNV69" s="222"/>
      <c r="HNW69" s="222"/>
      <c r="HNX69" s="222"/>
      <c r="HNY69" s="222"/>
      <c r="HNZ69" s="222"/>
      <c r="HOA69" s="222"/>
      <c r="HOB69" s="222"/>
      <c r="HOC69" s="222"/>
      <c r="HOD69" s="222"/>
      <c r="HOE69" s="222"/>
      <c r="HOF69" s="222"/>
      <c r="HOG69" s="222"/>
      <c r="HOH69" s="222"/>
      <c r="HOI69" s="222"/>
      <c r="HOJ69" s="222"/>
      <c r="HOK69" s="222"/>
      <c r="HOL69" s="222"/>
      <c r="HOM69" s="222"/>
      <c r="HON69" s="222"/>
      <c r="HOO69" s="222"/>
      <c r="HOP69" s="222"/>
      <c r="HOQ69" s="222"/>
      <c r="HOR69" s="222"/>
      <c r="HOS69" s="222"/>
      <c r="HOT69" s="222"/>
      <c r="HOU69" s="222"/>
      <c r="HOV69" s="222"/>
      <c r="HOW69" s="222"/>
      <c r="HOX69" s="222"/>
      <c r="HOY69" s="222"/>
      <c r="HOZ69" s="222"/>
      <c r="HPA69" s="222"/>
      <c r="HPB69" s="222"/>
      <c r="HPC69" s="222"/>
      <c r="HPD69" s="222"/>
      <c r="HPE69" s="222"/>
      <c r="HPF69" s="222"/>
      <c r="HPG69" s="222"/>
      <c r="HPH69" s="222"/>
      <c r="HPI69" s="222"/>
      <c r="HPJ69" s="222"/>
      <c r="HPK69" s="222"/>
      <c r="HPL69" s="222"/>
      <c r="HPM69" s="222"/>
      <c r="HPN69" s="222"/>
      <c r="HPO69" s="222"/>
      <c r="HPP69" s="222"/>
      <c r="HPQ69" s="222"/>
      <c r="HPR69" s="222"/>
      <c r="HPS69" s="222"/>
      <c r="HPT69" s="222"/>
      <c r="HPU69" s="222"/>
      <c r="HPV69" s="222"/>
      <c r="HPW69" s="222"/>
      <c r="HPX69" s="222"/>
      <c r="HPY69" s="222"/>
      <c r="HPZ69" s="222"/>
      <c r="HQA69" s="222"/>
      <c r="HQB69" s="222"/>
      <c r="HQC69" s="222"/>
      <c r="HQD69" s="222"/>
      <c r="HQE69" s="222"/>
      <c r="HQF69" s="222"/>
      <c r="HQG69" s="222"/>
      <c r="HQH69" s="222"/>
      <c r="HQI69" s="222"/>
      <c r="HQJ69" s="222"/>
      <c r="HQK69" s="222"/>
      <c r="HQL69" s="222"/>
      <c r="HQM69" s="222"/>
      <c r="HQN69" s="222"/>
      <c r="HQO69" s="222"/>
      <c r="HQP69" s="222"/>
      <c r="HQQ69" s="222"/>
      <c r="HQR69" s="222"/>
      <c r="HQS69" s="222"/>
      <c r="HQT69" s="222"/>
      <c r="HQU69" s="222"/>
      <c r="HQV69" s="222"/>
      <c r="HQW69" s="222"/>
      <c r="HQX69" s="222"/>
      <c r="HQY69" s="222"/>
      <c r="HQZ69" s="222"/>
      <c r="HRA69" s="222"/>
      <c r="HRB69" s="222"/>
      <c r="HRC69" s="222"/>
      <c r="HRD69" s="222"/>
      <c r="HRE69" s="222"/>
      <c r="HRF69" s="222"/>
      <c r="HRG69" s="222"/>
      <c r="HRH69" s="222"/>
      <c r="HRI69" s="222"/>
      <c r="HRJ69" s="222"/>
      <c r="HRK69" s="222"/>
      <c r="HRL69" s="222"/>
      <c r="HRM69" s="222"/>
      <c r="HRN69" s="222"/>
      <c r="HRO69" s="222"/>
      <c r="HRP69" s="222"/>
      <c r="HRQ69" s="222"/>
      <c r="HRR69" s="222"/>
      <c r="HRS69" s="222"/>
      <c r="HRT69" s="222"/>
      <c r="HRU69" s="222"/>
      <c r="HRV69" s="222"/>
      <c r="HRW69" s="222"/>
      <c r="HRX69" s="222"/>
      <c r="HRY69" s="222"/>
      <c r="HRZ69" s="222"/>
      <c r="HSA69" s="222"/>
      <c r="HSB69" s="222"/>
      <c r="HSC69" s="222"/>
      <c r="HSD69" s="222"/>
      <c r="HSE69" s="222"/>
      <c r="HSF69" s="222"/>
      <c r="HSG69" s="222"/>
      <c r="HSH69" s="222"/>
      <c r="HSI69" s="222"/>
      <c r="HSJ69" s="222"/>
      <c r="HSK69" s="222"/>
      <c r="HSL69" s="222"/>
      <c r="HSM69" s="222"/>
      <c r="HSN69" s="222"/>
      <c r="HSO69" s="222"/>
      <c r="HSP69" s="222"/>
      <c r="HSQ69" s="222"/>
      <c r="HSR69" s="222"/>
      <c r="HSS69" s="222"/>
      <c r="HST69" s="222"/>
      <c r="HSU69" s="222"/>
      <c r="HSV69" s="222"/>
      <c r="HSW69" s="222"/>
      <c r="HSX69" s="222"/>
      <c r="HSY69" s="222"/>
      <c r="HSZ69" s="222"/>
      <c r="HTA69" s="222"/>
      <c r="HTB69" s="222"/>
      <c r="HTC69" s="222"/>
      <c r="HTD69" s="222"/>
      <c r="HTE69" s="222"/>
      <c r="HTF69" s="222"/>
      <c r="HTG69" s="222"/>
      <c r="HTH69" s="222"/>
      <c r="HTI69" s="222"/>
      <c r="HTJ69" s="222"/>
      <c r="HTK69" s="222"/>
      <c r="HTL69" s="222"/>
      <c r="HTM69" s="222"/>
      <c r="HTN69" s="222"/>
      <c r="HTO69" s="222"/>
      <c r="HTP69" s="222"/>
      <c r="HTQ69" s="222"/>
      <c r="HTR69" s="222"/>
      <c r="HTS69" s="222"/>
      <c r="HTT69" s="222"/>
      <c r="HTU69" s="222"/>
      <c r="HTV69" s="222"/>
      <c r="HTW69" s="222"/>
      <c r="HTX69" s="222"/>
      <c r="HTY69" s="222"/>
      <c r="HTZ69" s="222"/>
      <c r="HUA69" s="222"/>
      <c r="HUB69" s="222"/>
      <c r="HUC69" s="222"/>
      <c r="HUD69" s="222"/>
      <c r="HUE69" s="222"/>
      <c r="HUF69" s="222"/>
      <c r="HUG69" s="222"/>
      <c r="HUH69" s="222"/>
      <c r="HUI69" s="222"/>
      <c r="HUJ69" s="222"/>
      <c r="HUK69" s="222"/>
      <c r="HUL69" s="222"/>
      <c r="HUM69" s="222"/>
      <c r="HUN69" s="222"/>
      <c r="HUO69" s="222"/>
      <c r="HUP69" s="222"/>
      <c r="HUQ69" s="222"/>
      <c r="HUR69" s="222"/>
      <c r="HUS69" s="222"/>
      <c r="HUT69" s="222"/>
      <c r="HUU69" s="222"/>
      <c r="HUV69" s="222"/>
      <c r="HUW69" s="222"/>
      <c r="HUX69" s="222"/>
      <c r="HUY69" s="222"/>
      <c r="HUZ69" s="222"/>
      <c r="HVA69" s="222"/>
      <c r="HVB69" s="222"/>
      <c r="HVC69" s="222"/>
      <c r="HVD69" s="222"/>
      <c r="HVE69" s="222"/>
      <c r="HVF69" s="222"/>
      <c r="HVG69" s="222"/>
      <c r="HVH69" s="222"/>
      <c r="HVI69" s="222"/>
      <c r="HVJ69" s="222"/>
      <c r="HVK69" s="222"/>
      <c r="HVL69" s="222"/>
      <c r="HVM69" s="222"/>
      <c r="HVN69" s="222"/>
      <c r="HVO69" s="222"/>
      <c r="HVP69" s="222"/>
      <c r="HVQ69" s="222"/>
      <c r="HVR69" s="222"/>
      <c r="HVS69" s="222"/>
      <c r="HVT69" s="222"/>
      <c r="HVU69" s="222"/>
      <c r="HVV69" s="222"/>
      <c r="HVW69" s="222"/>
      <c r="HVX69" s="222"/>
      <c r="HVY69" s="222"/>
      <c r="HVZ69" s="222"/>
      <c r="HWA69" s="222"/>
      <c r="HWB69" s="222"/>
      <c r="HWC69" s="222"/>
      <c r="HWD69" s="222"/>
      <c r="HWE69" s="222"/>
      <c r="HWF69" s="222"/>
      <c r="HWG69" s="222"/>
      <c r="HWH69" s="222"/>
      <c r="HWI69" s="222"/>
      <c r="HWJ69" s="222"/>
      <c r="HWK69" s="222"/>
      <c r="HWL69" s="222"/>
      <c r="HWM69" s="222"/>
      <c r="HWN69" s="222"/>
      <c r="HWO69" s="222"/>
      <c r="HWP69" s="222"/>
      <c r="HWQ69" s="222"/>
      <c r="HWR69" s="222"/>
      <c r="HWS69" s="222"/>
      <c r="HWT69" s="222"/>
      <c r="HWU69" s="222"/>
      <c r="HWV69" s="222"/>
      <c r="HWW69" s="222"/>
      <c r="HWX69" s="222"/>
      <c r="HWY69" s="222"/>
      <c r="HWZ69" s="222"/>
      <c r="HXA69" s="222"/>
      <c r="HXB69" s="222"/>
      <c r="HXC69" s="222"/>
      <c r="HXD69" s="222"/>
      <c r="HXE69" s="222"/>
      <c r="HXF69" s="222"/>
      <c r="HXG69" s="222"/>
      <c r="HXH69" s="222"/>
      <c r="HXI69" s="222"/>
      <c r="HXJ69" s="222"/>
      <c r="HXK69" s="222"/>
      <c r="HXL69" s="222"/>
      <c r="HXM69" s="222"/>
      <c r="HXN69" s="222"/>
      <c r="HXO69" s="222"/>
      <c r="HXP69" s="222"/>
      <c r="HXQ69" s="222"/>
      <c r="HXR69" s="222"/>
      <c r="HXS69" s="222"/>
      <c r="HXT69" s="222"/>
      <c r="HXU69" s="222"/>
      <c r="HXV69" s="222"/>
      <c r="HXW69" s="222"/>
      <c r="HXX69" s="222"/>
      <c r="HXY69" s="222"/>
      <c r="HXZ69" s="222"/>
      <c r="HYA69" s="222"/>
      <c r="HYB69" s="222"/>
      <c r="HYC69" s="222"/>
      <c r="HYD69" s="222"/>
      <c r="HYE69" s="222"/>
      <c r="HYF69" s="222"/>
      <c r="HYG69" s="222"/>
      <c r="HYH69" s="222"/>
      <c r="HYI69" s="222"/>
      <c r="HYJ69" s="222"/>
      <c r="HYK69" s="222"/>
      <c r="HYL69" s="222"/>
      <c r="HYM69" s="222"/>
      <c r="HYN69" s="222"/>
      <c r="HYO69" s="222"/>
      <c r="HYP69" s="222"/>
      <c r="HYQ69" s="222"/>
      <c r="HYR69" s="222"/>
      <c r="HYS69" s="222"/>
      <c r="HYT69" s="222"/>
      <c r="HYU69" s="222"/>
      <c r="HYV69" s="222"/>
      <c r="HYW69" s="222"/>
      <c r="HYX69" s="222"/>
      <c r="HYY69" s="222"/>
      <c r="HYZ69" s="222"/>
      <c r="HZA69" s="222"/>
      <c r="HZB69" s="222"/>
      <c r="HZC69" s="222"/>
      <c r="HZD69" s="222"/>
      <c r="HZE69" s="222"/>
      <c r="HZF69" s="222"/>
      <c r="HZG69" s="222"/>
      <c r="HZH69" s="222"/>
      <c r="HZI69" s="222"/>
      <c r="HZJ69" s="222"/>
      <c r="HZK69" s="222"/>
      <c r="HZL69" s="222"/>
      <c r="HZM69" s="222"/>
      <c r="HZN69" s="222"/>
      <c r="HZO69" s="222"/>
      <c r="HZP69" s="222"/>
      <c r="HZQ69" s="222"/>
      <c r="HZR69" s="222"/>
      <c r="HZS69" s="222"/>
      <c r="HZT69" s="222"/>
      <c r="HZU69" s="222"/>
      <c r="HZV69" s="222"/>
      <c r="HZW69" s="222"/>
      <c r="HZX69" s="222"/>
      <c r="HZY69" s="222"/>
      <c r="HZZ69" s="222"/>
      <c r="IAA69" s="222"/>
      <c r="IAB69" s="222"/>
      <c r="IAC69" s="222"/>
      <c r="IAD69" s="222"/>
      <c r="IAE69" s="222"/>
      <c r="IAF69" s="222"/>
      <c r="IAG69" s="222"/>
      <c r="IAH69" s="222"/>
      <c r="IAI69" s="222"/>
      <c r="IAJ69" s="222"/>
      <c r="IAK69" s="222"/>
      <c r="IAL69" s="222"/>
      <c r="IAM69" s="222"/>
      <c r="IAN69" s="222"/>
      <c r="IAO69" s="222"/>
      <c r="IAP69" s="222"/>
      <c r="IAQ69" s="222"/>
      <c r="IAR69" s="222"/>
      <c r="IAS69" s="222"/>
      <c r="IAT69" s="222"/>
      <c r="IAU69" s="222"/>
      <c r="IAV69" s="222"/>
      <c r="IAW69" s="222"/>
      <c r="IAX69" s="222"/>
      <c r="IAY69" s="222"/>
      <c r="IAZ69" s="222"/>
      <c r="IBA69" s="222"/>
      <c r="IBB69" s="222"/>
      <c r="IBC69" s="222"/>
      <c r="IBD69" s="222"/>
      <c r="IBE69" s="222"/>
      <c r="IBF69" s="222"/>
      <c r="IBG69" s="222"/>
      <c r="IBH69" s="222"/>
      <c r="IBI69" s="222"/>
      <c r="IBJ69" s="222"/>
      <c r="IBK69" s="222"/>
      <c r="IBL69" s="222"/>
      <c r="IBM69" s="222"/>
      <c r="IBN69" s="222"/>
      <c r="IBO69" s="222"/>
      <c r="IBP69" s="222"/>
      <c r="IBQ69" s="222"/>
      <c r="IBR69" s="222"/>
      <c r="IBS69" s="222"/>
      <c r="IBT69" s="222"/>
      <c r="IBU69" s="222"/>
      <c r="IBV69" s="222"/>
      <c r="IBW69" s="222"/>
      <c r="IBX69" s="222"/>
      <c r="IBY69" s="222"/>
      <c r="IBZ69" s="222"/>
      <c r="ICA69" s="222"/>
      <c r="ICB69" s="222"/>
      <c r="ICC69" s="222"/>
      <c r="ICD69" s="222"/>
      <c r="ICE69" s="222"/>
      <c r="ICF69" s="222"/>
      <c r="ICG69" s="222"/>
      <c r="ICH69" s="222"/>
      <c r="ICI69" s="222"/>
      <c r="ICJ69" s="222"/>
      <c r="ICK69" s="222"/>
      <c r="ICL69" s="222"/>
      <c r="ICM69" s="222"/>
      <c r="ICN69" s="222"/>
      <c r="ICO69" s="222"/>
      <c r="ICP69" s="222"/>
      <c r="ICQ69" s="222"/>
      <c r="ICR69" s="222"/>
      <c r="ICS69" s="222"/>
      <c r="ICT69" s="222"/>
      <c r="ICU69" s="222"/>
      <c r="ICV69" s="222"/>
      <c r="ICW69" s="222"/>
      <c r="ICX69" s="222"/>
      <c r="ICY69" s="222"/>
      <c r="ICZ69" s="222"/>
      <c r="IDA69" s="222"/>
      <c r="IDB69" s="222"/>
      <c r="IDC69" s="222"/>
      <c r="IDD69" s="222"/>
      <c r="IDE69" s="222"/>
      <c r="IDF69" s="222"/>
      <c r="IDG69" s="222"/>
      <c r="IDH69" s="222"/>
      <c r="IDI69" s="222"/>
      <c r="IDJ69" s="222"/>
      <c r="IDK69" s="222"/>
      <c r="IDL69" s="222"/>
      <c r="IDM69" s="222"/>
      <c r="IDN69" s="222"/>
      <c r="IDO69" s="222"/>
      <c r="IDP69" s="222"/>
      <c r="IDQ69" s="222"/>
      <c r="IDR69" s="222"/>
      <c r="IDS69" s="222"/>
      <c r="IDT69" s="222"/>
      <c r="IDU69" s="222"/>
      <c r="IDV69" s="222"/>
      <c r="IDW69" s="222"/>
      <c r="IDX69" s="222"/>
      <c r="IDY69" s="222"/>
      <c r="IDZ69" s="222"/>
      <c r="IEA69" s="222"/>
      <c r="IEB69" s="222"/>
      <c r="IEC69" s="222"/>
      <c r="IED69" s="222"/>
      <c r="IEE69" s="222"/>
      <c r="IEF69" s="222"/>
      <c r="IEG69" s="222"/>
      <c r="IEH69" s="222"/>
      <c r="IEI69" s="222"/>
      <c r="IEJ69" s="222"/>
      <c r="IEK69" s="222"/>
      <c r="IEL69" s="222"/>
      <c r="IEM69" s="222"/>
      <c r="IEN69" s="222"/>
      <c r="IEO69" s="222"/>
      <c r="IEP69" s="222"/>
      <c r="IEQ69" s="222"/>
      <c r="IER69" s="222"/>
      <c r="IES69" s="222"/>
      <c r="IET69" s="222"/>
      <c r="IEU69" s="222"/>
      <c r="IEV69" s="222"/>
      <c r="IEW69" s="222"/>
      <c r="IEX69" s="222"/>
      <c r="IEY69" s="222"/>
      <c r="IEZ69" s="222"/>
      <c r="IFA69" s="222"/>
      <c r="IFB69" s="222"/>
      <c r="IFC69" s="222"/>
      <c r="IFD69" s="222"/>
      <c r="IFE69" s="222"/>
      <c r="IFF69" s="222"/>
      <c r="IFG69" s="222"/>
      <c r="IFH69" s="222"/>
      <c r="IFI69" s="222"/>
      <c r="IFJ69" s="222"/>
      <c r="IFK69" s="222"/>
      <c r="IFL69" s="222"/>
      <c r="IFM69" s="222"/>
      <c r="IFN69" s="222"/>
      <c r="IFO69" s="222"/>
      <c r="IFP69" s="222"/>
      <c r="IFQ69" s="222"/>
      <c r="IFR69" s="222"/>
      <c r="IFS69" s="222"/>
      <c r="IFT69" s="222"/>
      <c r="IFU69" s="222"/>
      <c r="IFV69" s="222"/>
      <c r="IFW69" s="222"/>
      <c r="IFX69" s="222"/>
      <c r="IFY69" s="222"/>
      <c r="IFZ69" s="222"/>
      <c r="IGA69" s="222"/>
      <c r="IGB69" s="222"/>
      <c r="IGC69" s="222"/>
      <c r="IGD69" s="222"/>
      <c r="IGE69" s="222"/>
      <c r="IGF69" s="222"/>
      <c r="IGG69" s="222"/>
      <c r="IGH69" s="222"/>
      <c r="IGI69" s="222"/>
      <c r="IGJ69" s="222"/>
      <c r="IGK69" s="222"/>
      <c r="IGL69" s="222"/>
      <c r="IGM69" s="222"/>
      <c r="IGN69" s="222"/>
      <c r="IGO69" s="222"/>
      <c r="IGP69" s="222"/>
      <c r="IGQ69" s="222"/>
      <c r="IGR69" s="222"/>
      <c r="IGS69" s="222"/>
      <c r="IGT69" s="222"/>
      <c r="IGU69" s="222"/>
      <c r="IGV69" s="222"/>
      <c r="IGW69" s="222"/>
      <c r="IGX69" s="222"/>
      <c r="IGY69" s="222"/>
      <c r="IGZ69" s="222"/>
      <c r="IHA69" s="222"/>
      <c r="IHB69" s="222"/>
      <c r="IHC69" s="222"/>
      <c r="IHD69" s="222"/>
      <c r="IHE69" s="222"/>
      <c r="IHF69" s="222"/>
      <c r="IHG69" s="222"/>
      <c r="IHH69" s="222"/>
      <c r="IHI69" s="222"/>
      <c r="IHJ69" s="222"/>
      <c r="IHK69" s="222"/>
      <c r="IHL69" s="222"/>
      <c r="IHM69" s="222"/>
      <c r="IHN69" s="222"/>
      <c r="IHO69" s="222"/>
      <c r="IHP69" s="222"/>
      <c r="IHQ69" s="222"/>
      <c r="IHR69" s="222"/>
      <c r="IHS69" s="222"/>
      <c r="IHT69" s="222"/>
      <c r="IHU69" s="222"/>
      <c r="IHV69" s="222"/>
      <c r="IHW69" s="222"/>
      <c r="IHX69" s="222"/>
      <c r="IHY69" s="222"/>
      <c r="IHZ69" s="222"/>
      <c r="IIA69" s="222"/>
      <c r="IIB69" s="222"/>
      <c r="IIC69" s="222"/>
      <c r="IID69" s="222"/>
      <c r="IIE69" s="222"/>
      <c r="IIF69" s="222"/>
      <c r="IIG69" s="222"/>
      <c r="IIH69" s="222"/>
      <c r="III69" s="222"/>
      <c r="IIJ69" s="222"/>
      <c r="IIK69" s="222"/>
      <c r="IIL69" s="222"/>
      <c r="IIM69" s="222"/>
      <c r="IIN69" s="222"/>
      <c r="IIO69" s="222"/>
      <c r="IIP69" s="222"/>
      <c r="IIQ69" s="222"/>
      <c r="IIR69" s="222"/>
      <c r="IIS69" s="222"/>
      <c r="IIT69" s="222"/>
      <c r="IIU69" s="222"/>
      <c r="IIV69" s="222"/>
      <c r="IIW69" s="222"/>
      <c r="IIX69" s="222"/>
      <c r="IIY69" s="222"/>
      <c r="IIZ69" s="222"/>
      <c r="IJA69" s="222"/>
      <c r="IJB69" s="222"/>
      <c r="IJC69" s="222"/>
      <c r="IJD69" s="222"/>
      <c r="IJE69" s="222"/>
      <c r="IJF69" s="222"/>
      <c r="IJG69" s="222"/>
      <c r="IJH69" s="222"/>
      <c r="IJI69" s="222"/>
      <c r="IJJ69" s="222"/>
      <c r="IJK69" s="222"/>
      <c r="IJL69" s="222"/>
      <c r="IJM69" s="222"/>
      <c r="IJN69" s="222"/>
      <c r="IJO69" s="222"/>
      <c r="IJP69" s="222"/>
      <c r="IJQ69" s="222"/>
      <c r="IJR69" s="222"/>
      <c r="IJS69" s="222"/>
      <c r="IJT69" s="222"/>
      <c r="IJU69" s="222"/>
      <c r="IJV69" s="222"/>
      <c r="IJW69" s="222"/>
      <c r="IJX69" s="222"/>
      <c r="IJY69" s="222"/>
      <c r="IJZ69" s="222"/>
      <c r="IKA69" s="222"/>
      <c r="IKB69" s="222"/>
      <c r="IKC69" s="222"/>
      <c r="IKD69" s="222"/>
      <c r="IKE69" s="222"/>
      <c r="IKF69" s="222"/>
      <c r="IKG69" s="222"/>
      <c r="IKH69" s="222"/>
      <c r="IKI69" s="222"/>
      <c r="IKJ69" s="222"/>
      <c r="IKK69" s="222"/>
      <c r="IKL69" s="222"/>
      <c r="IKM69" s="222"/>
      <c r="IKN69" s="222"/>
      <c r="IKO69" s="222"/>
      <c r="IKP69" s="222"/>
      <c r="IKQ69" s="222"/>
      <c r="IKR69" s="222"/>
      <c r="IKS69" s="222"/>
      <c r="IKT69" s="222"/>
      <c r="IKU69" s="222"/>
      <c r="IKV69" s="222"/>
      <c r="IKW69" s="222"/>
      <c r="IKX69" s="222"/>
      <c r="IKY69" s="222"/>
      <c r="IKZ69" s="222"/>
      <c r="ILA69" s="222"/>
      <c r="ILB69" s="222"/>
      <c r="ILC69" s="222"/>
      <c r="ILD69" s="222"/>
      <c r="ILE69" s="222"/>
      <c r="ILF69" s="222"/>
      <c r="ILG69" s="222"/>
      <c r="ILH69" s="222"/>
      <c r="ILI69" s="222"/>
      <c r="ILJ69" s="222"/>
      <c r="ILK69" s="222"/>
      <c r="ILL69" s="222"/>
      <c r="ILM69" s="222"/>
      <c r="ILN69" s="222"/>
      <c r="ILO69" s="222"/>
      <c r="ILP69" s="222"/>
      <c r="ILQ69" s="222"/>
      <c r="ILR69" s="222"/>
      <c r="ILS69" s="222"/>
      <c r="ILT69" s="222"/>
      <c r="ILU69" s="222"/>
      <c r="ILV69" s="222"/>
      <c r="ILW69" s="222"/>
      <c r="ILX69" s="222"/>
      <c r="ILY69" s="222"/>
      <c r="ILZ69" s="222"/>
      <c r="IMA69" s="222"/>
      <c r="IMB69" s="222"/>
      <c r="IMC69" s="222"/>
      <c r="IMD69" s="222"/>
      <c r="IME69" s="222"/>
      <c r="IMF69" s="222"/>
      <c r="IMG69" s="222"/>
      <c r="IMH69" s="222"/>
      <c r="IMI69" s="222"/>
      <c r="IMJ69" s="222"/>
      <c r="IMK69" s="222"/>
      <c r="IML69" s="222"/>
      <c r="IMM69" s="222"/>
      <c r="IMN69" s="222"/>
      <c r="IMO69" s="222"/>
      <c r="IMP69" s="222"/>
      <c r="IMQ69" s="222"/>
      <c r="IMR69" s="222"/>
      <c r="IMS69" s="222"/>
      <c r="IMT69" s="222"/>
      <c r="IMU69" s="222"/>
      <c r="IMV69" s="222"/>
      <c r="IMW69" s="222"/>
      <c r="IMX69" s="222"/>
      <c r="IMY69" s="222"/>
      <c r="IMZ69" s="222"/>
      <c r="INA69" s="222"/>
      <c r="INB69" s="222"/>
      <c r="INC69" s="222"/>
      <c r="IND69" s="222"/>
      <c r="INE69" s="222"/>
      <c r="INF69" s="222"/>
      <c r="ING69" s="222"/>
      <c r="INH69" s="222"/>
      <c r="INI69" s="222"/>
      <c r="INJ69" s="222"/>
      <c r="INK69" s="222"/>
      <c r="INL69" s="222"/>
      <c r="INM69" s="222"/>
      <c r="INN69" s="222"/>
      <c r="INO69" s="222"/>
      <c r="INP69" s="222"/>
      <c r="INQ69" s="222"/>
      <c r="INR69" s="222"/>
      <c r="INS69" s="222"/>
      <c r="INT69" s="222"/>
      <c r="INU69" s="222"/>
      <c r="INV69" s="222"/>
      <c r="INW69" s="222"/>
      <c r="INX69" s="222"/>
      <c r="INY69" s="222"/>
      <c r="INZ69" s="222"/>
      <c r="IOA69" s="222"/>
      <c r="IOB69" s="222"/>
      <c r="IOC69" s="222"/>
      <c r="IOD69" s="222"/>
      <c r="IOE69" s="222"/>
      <c r="IOF69" s="222"/>
      <c r="IOG69" s="222"/>
      <c r="IOH69" s="222"/>
      <c r="IOI69" s="222"/>
      <c r="IOJ69" s="222"/>
      <c r="IOK69" s="222"/>
      <c r="IOL69" s="222"/>
      <c r="IOM69" s="222"/>
      <c r="ION69" s="222"/>
      <c r="IOO69" s="222"/>
      <c r="IOP69" s="222"/>
      <c r="IOQ69" s="222"/>
      <c r="IOR69" s="222"/>
      <c r="IOS69" s="222"/>
      <c r="IOT69" s="222"/>
      <c r="IOU69" s="222"/>
      <c r="IOV69" s="222"/>
      <c r="IOW69" s="222"/>
      <c r="IOX69" s="222"/>
      <c r="IOY69" s="222"/>
      <c r="IOZ69" s="222"/>
      <c r="IPA69" s="222"/>
      <c r="IPB69" s="222"/>
      <c r="IPC69" s="222"/>
      <c r="IPD69" s="222"/>
      <c r="IPE69" s="222"/>
      <c r="IPF69" s="222"/>
      <c r="IPG69" s="222"/>
      <c r="IPH69" s="222"/>
      <c r="IPI69" s="222"/>
      <c r="IPJ69" s="222"/>
      <c r="IPK69" s="222"/>
      <c r="IPL69" s="222"/>
      <c r="IPM69" s="222"/>
      <c r="IPN69" s="222"/>
      <c r="IPO69" s="222"/>
      <c r="IPP69" s="222"/>
      <c r="IPQ69" s="222"/>
      <c r="IPR69" s="222"/>
      <c r="IPS69" s="222"/>
      <c r="IPT69" s="222"/>
      <c r="IPU69" s="222"/>
      <c r="IPV69" s="222"/>
      <c r="IPW69" s="222"/>
      <c r="IPX69" s="222"/>
      <c r="IPY69" s="222"/>
      <c r="IPZ69" s="222"/>
      <c r="IQA69" s="222"/>
      <c r="IQB69" s="222"/>
      <c r="IQC69" s="222"/>
      <c r="IQD69" s="222"/>
      <c r="IQE69" s="222"/>
      <c r="IQF69" s="222"/>
      <c r="IQG69" s="222"/>
      <c r="IQH69" s="222"/>
      <c r="IQI69" s="222"/>
      <c r="IQJ69" s="222"/>
      <c r="IQK69" s="222"/>
      <c r="IQL69" s="222"/>
      <c r="IQM69" s="222"/>
      <c r="IQN69" s="222"/>
      <c r="IQO69" s="222"/>
      <c r="IQP69" s="222"/>
      <c r="IQQ69" s="222"/>
      <c r="IQR69" s="222"/>
      <c r="IQS69" s="222"/>
      <c r="IQT69" s="222"/>
      <c r="IQU69" s="222"/>
      <c r="IQV69" s="222"/>
      <c r="IQW69" s="222"/>
      <c r="IQX69" s="222"/>
      <c r="IQY69" s="222"/>
      <c r="IQZ69" s="222"/>
      <c r="IRA69" s="222"/>
      <c r="IRB69" s="222"/>
      <c r="IRC69" s="222"/>
      <c r="IRD69" s="222"/>
      <c r="IRE69" s="222"/>
      <c r="IRF69" s="222"/>
      <c r="IRG69" s="222"/>
      <c r="IRH69" s="222"/>
      <c r="IRI69" s="222"/>
      <c r="IRJ69" s="222"/>
      <c r="IRK69" s="222"/>
      <c r="IRL69" s="222"/>
      <c r="IRM69" s="222"/>
      <c r="IRN69" s="222"/>
      <c r="IRO69" s="222"/>
      <c r="IRP69" s="222"/>
      <c r="IRQ69" s="222"/>
      <c r="IRR69" s="222"/>
      <c r="IRS69" s="222"/>
      <c r="IRT69" s="222"/>
      <c r="IRU69" s="222"/>
      <c r="IRV69" s="222"/>
      <c r="IRW69" s="222"/>
      <c r="IRX69" s="222"/>
      <c r="IRY69" s="222"/>
      <c r="IRZ69" s="222"/>
      <c r="ISA69" s="222"/>
      <c r="ISB69" s="222"/>
      <c r="ISC69" s="222"/>
      <c r="ISD69" s="222"/>
      <c r="ISE69" s="222"/>
      <c r="ISF69" s="222"/>
      <c r="ISG69" s="222"/>
      <c r="ISH69" s="222"/>
      <c r="ISI69" s="222"/>
      <c r="ISJ69" s="222"/>
      <c r="ISK69" s="222"/>
      <c r="ISL69" s="222"/>
      <c r="ISM69" s="222"/>
      <c r="ISN69" s="222"/>
      <c r="ISO69" s="222"/>
      <c r="ISP69" s="222"/>
      <c r="ISQ69" s="222"/>
      <c r="ISR69" s="222"/>
      <c r="ISS69" s="222"/>
      <c r="IST69" s="222"/>
      <c r="ISU69" s="222"/>
      <c r="ISV69" s="222"/>
      <c r="ISW69" s="222"/>
      <c r="ISX69" s="222"/>
      <c r="ISY69" s="222"/>
      <c r="ISZ69" s="222"/>
      <c r="ITA69" s="222"/>
      <c r="ITB69" s="222"/>
      <c r="ITC69" s="222"/>
      <c r="ITD69" s="222"/>
      <c r="ITE69" s="222"/>
      <c r="ITF69" s="222"/>
      <c r="ITG69" s="222"/>
      <c r="ITH69" s="222"/>
      <c r="ITI69" s="222"/>
      <c r="ITJ69" s="222"/>
      <c r="ITK69" s="222"/>
      <c r="ITL69" s="222"/>
      <c r="ITM69" s="222"/>
      <c r="ITN69" s="222"/>
      <c r="ITO69" s="222"/>
      <c r="ITP69" s="222"/>
      <c r="ITQ69" s="222"/>
      <c r="ITR69" s="222"/>
      <c r="ITS69" s="222"/>
      <c r="ITT69" s="222"/>
      <c r="ITU69" s="222"/>
      <c r="ITV69" s="222"/>
      <c r="ITW69" s="222"/>
      <c r="ITX69" s="222"/>
      <c r="ITY69" s="222"/>
      <c r="ITZ69" s="222"/>
      <c r="IUA69" s="222"/>
      <c r="IUB69" s="222"/>
      <c r="IUC69" s="222"/>
      <c r="IUD69" s="222"/>
      <c r="IUE69" s="222"/>
      <c r="IUF69" s="222"/>
      <c r="IUG69" s="222"/>
      <c r="IUH69" s="222"/>
      <c r="IUI69" s="222"/>
      <c r="IUJ69" s="222"/>
      <c r="IUK69" s="222"/>
      <c r="IUL69" s="222"/>
      <c r="IUM69" s="222"/>
      <c r="IUN69" s="222"/>
      <c r="IUO69" s="222"/>
      <c r="IUP69" s="222"/>
      <c r="IUQ69" s="222"/>
      <c r="IUR69" s="222"/>
      <c r="IUS69" s="222"/>
      <c r="IUT69" s="222"/>
      <c r="IUU69" s="222"/>
      <c r="IUV69" s="222"/>
      <c r="IUW69" s="222"/>
      <c r="IUX69" s="222"/>
      <c r="IUY69" s="222"/>
      <c r="IUZ69" s="222"/>
      <c r="IVA69" s="222"/>
      <c r="IVB69" s="222"/>
      <c r="IVC69" s="222"/>
      <c r="IVD69" s="222"/>
      <c r="IVE69" s="222"/>
      <c r="IVF69" s="222"/>
      <c r="IVG69" s="222"/>
      <c r="IVH69" s="222"/>
      <c r="IVI69" s="222"/>
      <c r="IVJ69" s="222"/>
      <c r="IVK69" s="222"/>
      <c r="IVL69" s="222"/>
      <c r="IVM69" s="222"/>
      <c r="IVN69" s="222"/>
      <c r="IVO69" s="222"/>
      <c r="IVP69" s="222"/>
      <c r="IVQ69" s="222"/>
      <c r="IVR69" s="222"/>
      <c r="IVS69" s="222"/>
      <c r="IVT69" s="222"/>
      <c r="IVU69" s="222"/>
      <c r="IVV69" s="222"/>
      <c r="IVW69" s="222"/>
      <c r="IVX69" s="222"/>
      <c r="IVY69" s="222"/>
      <c r="IVZ69" s="222"/>
      <c r="IWA69" s="222"/>
      <c r="IWB69" s="222"/>
      <c r="IWC69" s="222"/>
      <c r="IWD69" s="222"/>
      <c r="IWE69" s="222"/>
      <c r="IWF69" s="222"/>
      <c r="IWG69" s="222"/>
      <c r="IWH69" s="222"/>
      <c r="IWI69" s="222"/>
      <c r="IWJ69" s="222"/>
      <c r="IWK69" s="222"/>
      <c r="IWL69" s="222"/>
      <c r="IWM69" s="222"/>
      <c r="IWN69" s="222"/>
      <c r="IWO69" s="222"/>
      <c r="IWP69" s="222"/>
      <c r="IWQ69" s="222"/>
      <c r="IWR69" s="222"/>
      <c r="IWS69" s="222"/>
      <c r="IWT69" s="222"/>
      <c r="IWU69" s="222"/>
      <c r="IWV69" s="222"/>
      <c r="IWW69" s="222"/>
      <c r="IWX69" s="222"/>
      <c r="IWY69" s="222"/>
      <c r="IWZ69" s="222"/>
      <c r="IXA69" s="222"/>
      <c r="IXB69" s="222"/>
      <c r="IXC69" s="222"/>
      <c r="IXD69" s="222"/>
      <c r="IXE69" s="222"/>
      <c r="IXF69" s="222"/>
      <c r="IXG69" s="222"/>
      <c r="IXH69" s="222"/>
      <c r="IXI69" s="222"/>
      <c r="IXJ69" s="222"/>
      <c r="IXK69" s="222"/>
      <c r="IXL69" s="222"/>
      <c r="IXM69" s="222"/>
      <c r="IXN69" s="222"/>
      <c r="IXO69" s="222"/>
      <c r="IXP69" s="222"/>
      <c r="IXQ69" s="222"/>
      <c r="IXR69" s="222"/>
      <c r="IXS69" s="222"/>
      <c r="IXT69" s="222"/>
      <c r="IXU69" s="222"/>
      <c r="IXV69" s="222"/>
      <c r="IXW69" s="222"/>
      <c r="IXX69" s="222"/>
      <c r="IXY69" s="222"/>
      <c r="IXZ69" s="222"/>
      <c r="IYA69" s="222"/>
      <c r="IYB69" s="222"/>
      <c r="IYC69" s="222"/>
      <c r="IYD69" s="222"/>
      <c r="IYE69" s="222"/>
      <c r="IYF69" s="222"/>
      <c r="IYG69" s="222"/>
      <c r="IYH69" s="222"/>
      <c r="IYI69" s="222"/>
      <c r="IYJ69" s="222"/>
      <c r="IYK69" s="222"/>
      <c r="IYL69" s="222"/>
      <c r="IYM69" s="222"/>
      <c r="IYN69" s="222"/>
      <c r="IYO69" s="222"/>
      <c r="IYP69" s="222"/>
      <c r="IYQ69" s="222"/>
      <c r="IYR69" s="222"/>
      <c r="IYS69" s="222"/>
      <c r="IYT69" s="222"/>
      <c r="IYU69" s="222"/>
      <c r="IYV69" s="222"/>
      <c r="IYW69" s="222"/>
      <c r="IYX69" s="222"/>
      <c r="IYY69" s="222"/>
      <c r="IYZ69" s="222"/>
      <c r="IZA69" s="222"/>
      <c r="IZB69" s="222"/>
      <c r="IZC69" s="222"/>
      <c r="IZD69" s="222"/>
      <c r="IZE69" s="222"/>
      <c r="IZF69" s="222"/>
      <c r="IZG69" s="222"/>
      <c r="IZH69" s="222"/>
      <c r="IZI69" s="222"/>
      <c r="IZJ69" s="222"/>
      <c r="IZK69" s="222"/>
      <c r="IZL69" s="222"/>
      <c r="IZM69" s="222"/>
      <c r="IZN69" s="222"/>
      <c r="IZO69" s="222"/>
      <c r="IZP69" s="222"/>
      <c r="IZQ69" s="222"/>
      <c r="IZR69" s="222"/>
      <c r="IZS69" s="222"/>
      <c r="IZT69" s="222"/>
      <c r="IZU69" s="222"/>
      <c r="IZV69" s="222"/>
      <c r="IZW69" s="222"/>
      <c r="IZX69" s="222"/>
      <c r="IZY69" s="222"/>
      <c r="IZZ69" s="222"/>
      <c r="JAA69" s="222"/>
      <c r="JAB69" s="222"/>
      <c r="JAC69" s="222"/>
      <c r="JAD69" s="222"/>
      <c r="JAE69" s="222"/>
      <c r="JAF69" s="222"/>
      <c r="JAG69" s="222"/>
      <c r="JAH69" s="222"/>
      <c r="JAI69" s="222"/>
      <c r="JAJ69" s="222"/>
      <c r="JAK69" s="222"/>
      <c r="JAL69" s="222"/>
      <c r="JAM69" s="222"/>
      <c r="JAN69" s="222"/>
      <c r="JAO69" s="222"/>
      <c r="JAP69" s="222"/>
      <c r="JAQ69" s="222"/>
      <c r="JAR69" s="222"/>
      <c r="JAS69" s="222"/>
      <c r="JAT69" s="222"/>
      <c r="JAU69" s="222"/>
      <c r="JAV69" s="222"/>
      <c r="JAW69" s="222"/>
      <c r="JAX69" s="222"/>
      <c r="JAY69" s="222"/>
      <c r="JAZ69" s="222"/>
      <c r="JBA69" s="222"/>
      <c r="JBB69" s="222"/>
      <c r="JBC69" s="222"/>
      <c r="JBD69" s="222"/>
      <c r="JBE69" s="222"/>
      <c r="JBF69" s="222"/>
      <c r="JBG69" s="222"/>
      <c r="JBH69" s="222"/>
      <c r="JBI69" s="222"/>
      <c r="JBJ69" s="222"/>
      <c r="JBK69" s="222"/>
      <c r="JBL69" s="222"/>
      <c r="JBM69" s="222"/>
      <c r="JBN69" s="222"/>
      <c r="JBO69" s="222"/>
      <c r="JBP69" s="222"/>
      <c r="JBQ69" s="222"/>
      <c r="JBR69" s="222"/>
      <c r="JBS69" s="222"/>
      <c r="JBT69" s="222"/>
      <c r="JBU69" s="222"/>
      <c r="JBV69" s="222"/>
      <c r="JBW69" s="222"/>
      <c r="JBX69" s="222"/>
      <c r="JBY69" s="222"/>
      <c r="JBZ69" s="222"/>
      <c r="JCA69" s="222"/>
      <c r="JCB69" s="222"/>
      <c r="JCC69" s="222"/>
      <c r="JCD69" s="222"/>
      <c r="JCE69" s="222"/>
      <c r="JCF69" s="222"/>
      <c r="JCG69" s="222"/>
      <c r="JCH69" s="222"/>
      <c r="JCI69" s="222"/>
      <c r="JCJ69" s="222"/>
      <c r="JCK69" s="222"/>
      <c r="JCL69" s="222"/>
      <c r="JCM69" s="222"/>
      <c r="JCN69" s="222"/>
      <c r="JCO69" s="222"/>
      <c r="JCP69" s="222"/>
      <c r="JCQ69" s="222"/>
      <c r="JCR69" s="222"/>
      <c r="JCS69" s="222"/>
      <c r="JCT69" s="222"/>
      <c r="JCU69" s="222"/>
      <c r="JCV69" s="222"/>
      <c r="JCW69" s="222"/>
      <c r="JCX69" s="222"/>
      <c r="JCY69" s="222"/>
      <c r="JCZ69" s="222"/>
      <c r="JDA69" s="222"/>
      <c r="JDB69" s="222"/>
      <c r="JDC69" s="222"/>
      <c r="JDD69" s="222"/>
      <c r="JDE69" s="222"/>
      <c r="JDF69" s="222"/>
      <c r="JDG69" s="222"/>
      <c r="JDH69" s="222"/>
      <c r="JDI69" s="222"/>
      <c r="JDJ69" s="222"/>
      <c r="JDK69" s="222"/>
      <c r="JDL69" s="222"/>
      <c r="JDM69" s="222"/>
      <c r="JDN69" s="222"/>
      <c r="JDO69" s="222"/>
      <c r="JDP69" s="222"/>
      <c r="JDQ69" s="222"/>
      <c r="JDR69" s="222"/>
      <c r="JDS69" s="222"/>
      <c r="JDT69" s="222"/>
      <c r="JDU69" s="222"/>
      <c r="JDV69" s="222"/>
      <c r="JDW69" s="222"/>
      <c r="JDX69" s="222"/>
      <c r="JDY69" s="222"/>
      <c r="JDZ69" s="222"/>
      <c r="JEA69" s="222"/>
      <c r="JEB69" s="222"/>
      <c r="JEC69" s="222"/>
      <c r="JED69" s="222"/>
      <c r="JEE69" s="222"/>
      <c r="JEF69" s="222"/>
      <c r="JEG69" s="222"/>
      <c r="JEH69" s="222"/>
      <c r="JEI69" s="222"/>
      <c r="JEJ69" s="222"/>
      <c r="JEK69" s="222"/>
      <c r="JEL69" s="222"/>
      <c r="JEM69" s="222"/>
      <c r="JEN69" s="222"/>
      <c r="JEO69" s="222"/>
      <c r="JEP69" s="222"/>
      <c r="JEQ69" s="222"/>
      <c r="JER69" s="222"/>
      <c r="JES69" s="222"/>
      <c r="JET69" s="222"/>
      <c r="JEU69" s="222"/>
      <c r="JEV69" s="222"/>
      <c r="JEW69" s="222"/>
      <c r="JEX69" s="222"/>
      <c r="JEY69" s="222"/>
      <c r="JEZ69" s="222"/>
      <c r="JFA69" s="222"/>
      <c r="JFB69" s="222"/>
      <c r="JFC69" s="222"/>
      <c r="JFD69" s="222"/>
      <c r="JFE69" s="222"/>
      <c r="JFF69" s="222"/>
      <c r="JFG69" s="222"/>
      <c r="JFH69" s="222"/>
      <c r="JFI69" s="222"/>
      <c r="JFJ69" s="222"/>
      <c r="JFK69" s="222"/>
      <c r="JFL69" s="222"/>
      <c r="JFM69" s="222"/>
      <c r="JFN69" s="222"/>
      <c r="JFO69" s="222"/>
      <c r="JFP69" s="222"/>
      <c r="JFQ69" s="222"/>
      <c r="JFR69" s="222"/>
      <c r="JFS69" s="222"/>
      <c r="JFT69" s="222"/>
      <c r="JFU69" s="222"/>
      <c r="JFV69" s="222"/>
      <c r="JFW69" s="222"/>
      <c r="JFX69" s="222"/>
      <c r="JFY69" s="222"/>
      <c r="JFZ69" s="222"/>
      <c r="JGA69" s="222"/>
      <c r="JGB69" s="222"/>
      <c r="JGC69" s="222"/>
      <c r="JGD69" s="222"/>
      <c r="JGE69" s="222"/>
      <c r="JGF69" s="222"/>
      <c r="JGG69" s="222"/>
      <c r="JGH69" s="222"/>
      <c r="JGI69" s="222"/>
      <c r="JGJ69" s="222"/>
      <c r="JGK69" s="222"/>
      <c r="JGL69" s="222"/>
      <c r="JGM69" s="222"/>
      <c r="JGN69" s="222"/>
      <c r="JGO69" s="222"/>
      <c r="JGP69" s="222"/>
      <c r="JGQ69" s="222"/>
      <c r="JGR69" s="222"/>
      <c r="JGS69" s="222"/>
      <c r="JGT69" s="222"/>
      <c r="JGU69" s="222"/>
      <c r="JGV69" s="222"/>
      <c r="JGW69" s="222"/>
      <c r="JGX69" s="222"/>
      <c r="JGY69" s="222"/>
      <c r="JGZ69" s="222"/>
      <c r="JHA69" s="222"/>
      <c r="JHB69" s="222"/>
      <c r="JHC69" s="222"/>
      <c r="JHD69" s="222"/>
      <c r="JHE69" s="222"/>
      <c r="JHF69" s="222"/>
      <c r="JHG69" s="222"/>
      <c r="JHH69" s="222"/>
      <c r="JHI69" s="222"/>
      <c r="JHJ69" s="222"/>
      <c r="JHK69" s="222"/>
      <c r="JHL69" s="222"/>
      <c r="JHM69" s="222"/>
      <c r="JHN69" s="222"/>
      <c r="JHO69" s="222"/>
      <c r="JHP69" s="222"/>
      <c r="JHQ69" s="222"/>
      <c r="JHR69" s="222"/>
      <c r="JHS69" s="222"/>
      <c r="JHT69" s="222"/>
      <c r="JHU69" s="222"/>
      <c r="JHV69" s="222"/>
      <c r="JHW69" s="222"/>
      <c r="JHX69" s="222"/>
      <c r="JHY69" s="222"/>
      <c r="JHZ69" s="222"/>
      <c r="JIA69" s="222"/>
      <c r="JIB69" s="222"/>
      <c r="JIC69" s="222"/>
      <c r="JID69" s="222"/>
      <c r="JIE69" s="222"/>
      <c r="JIF69" s="222"/>
      <c r="JIG69" s="222"/>
      <c r="JIH69" s="222"/>
      <c r="JII69" s="222"/>
      <c r="JIJ69" s="222"/>
      <c r="JIK69" s="222"/>
      <c r="JIL69" s="222"/>
      <c r="JIM69" s="222"/>
      <c r="JIN69" s="222"/>
      <c r="JIO69" s="222"/>
      <c r="JIP69" s="222"/>
      <c r="JIQ69" s="222"/>
      <c r="JIR69" s="222"/>
      <c r="JIS69" s="222"/>
      <c r="JIT69" s="222"/>
      <c r="JIU69" s="222"/>
      <c r="JIV69" s="222"/>
      <c r="JIW69" s="222"/>
      <c r="JIX69" s="222"/>
      <c r="JIY69" s="222"/>
      <c r="JIZ69" s="222"/>
      <c r="JJA69" s="222"/>
      <c r="JJB69" s="222"/>
      <c r="JJC69" s="222"/>
      <c r="JJD69" s="222"/>
      <c r="JJE69" s="222"/>
      <c r="JJF69" s="222"/>
      <c r="JJG69" s="222"/>
      <c r="JJH69" s="222"/>
      <c r="JJI69" s="222"/>
      <c r="JJJ69" s="222"/>
      <c r="JJK69" s="222"/>
      <c r="JJL69" s="222"/>
      <c r="JJM69" s="222"/>
      <c r="JJN69" s="222"/>
      <c r="JJO69" s="222"/>
      <c r="JJP69" s="222"/>
      <c r="JJQ69" s="222"/>
      <c r="JJR69" s="222"/>
      <c r="JJS69" s="222"/>
      <c r="JJT69" s="222"/>
      <c r="JJU69" s="222"/>
      <c r="JJV69" s="222"/>
      <c r="JJW69" s="222"/>
      <c r="JJX69" s="222"/>
      <c r="JJY69" s="222"/>
      <c r="JJZ69" s="222"/>
      <c r="JKA69" s="222"/>
      <c r="JKB69" s="222"/>
      <c r="JKC69" s="222"/>
      <c r="JKD69" s="222"/>
      <c r="JKE69" s="222"/>
      <c r="JKF69" s="222"/>
      <c r="JKG69" s="222"/>
      <c r="JKH69" s="222"/>
      <c r="JKI69" s="222"/>
      <c r="JKJ69" s="222"/>
      <c r="JKK69" s="222"/>
      <c r="JKL69" s="222"/>
      <c r="JKM69" s="222"/>
      <c r="JKN69" s="222"/>
      <c r="JKO69" s="222"/>
      <c r="JKP69" s="222"/>
      <c r="JKQ69" s="222"/>
      <c r="JKR69" s="222"/>
      <c r="JKS69" s="222"/>
      <c r="JKT69" s="222"/>
      <c r="JKU69" s="222"/>
      <c r="JKV69" s="222"/>
      <c r="JKW69" s="222"/>
      <c r="JKX69" s="222"/>
      <c r="JKY69" s="222"/>
      <c r="JKZ69" s="222"/>
      <c r="JLA69" s="222"/>
      <c r="JLB69" s="222"/>
      <c r="JLC69" s="222"/>
      <c r="JLD69" s="222"/>
      <c r="JLE69" s="222"/>
      <c r="JLF69" s="222"/>
      <c r="JLG69" s="222"/>
      <c r="JLH69" s="222"/>
      <c r="JLI69" s="222"/>
      <c r="JLJ69" s="222"/>
      <c r="JLK69" s="222"/>
      <c r="JLL69" s="222"/>
      <c r="JLM69" s="222"/>
      <c r="JLN69" s="222"/>
      <c r="JLO69" s="222"/>
      <c r="JLP69" s="222"/>
      <c r="JLQ69" s="222"/>
      <c r="JLR69" s="222"/>
      <c r="JLS69" s="222"/>
      <c r="JLT69" s="222"/>
      <c r="JLU69" s="222"/>
      <c r="JLV69" s="222"/>
      <c r="JLW69" s="222"/>
      <c r="JLX69" s="222"/>
      <c r="JLY69" s="222"/>
      <c r="JLZ69" s="222"/>
      <c r="JMA69" s="222"/>
      <c r="JMB69" s="222"/>
      <c r="JMC69" s="222"/>
      <c r="JMD69" s="222"/>
      <c r="JME69" s="222"/>
      <c r="JMF69" s="222"/>
      <c r="JMG69" s="222"/>
      <c r="JMH69" s="222"/>
      <c r="JMI69" s="222"/>
      <c r="JMJ69" s="222"/>
      <c r="JMK69" s="222"/>
      <c r="JML69" s="222"/>
      <c r="JMM69" s="222"/>
      <c r="JMN69" s="222"/>
      <c r="JMO69" s="222"/>
      <c r="JMP69" s="222"/>
      <c r="JMQ69" s="222"/>
      <c r="JMR69" s="222"/>
      <c r="JMS69" s="222"/>
      <c r="JMT69" s="222"/>
      <c r="JMU69" s="222"/>
      <c r="JMV69" s="222"/>
      <c r="JMW69" s="222"/>
      <c r="JMX69" s="222"/>
      <c r="JMY69" s="222"/>
      <c r="JMZ69" s="222"/>
      <c r="JNA69" s="222"/>
      <c r="JNB69" s="222"/>
      <c r="JNC69" s="222"/>
      <c r="JND69" s="222"/>
      <c r="JNE69" s="222"/>
      <c r="JNF69" s="222"/>
      <c r="JNG69" s="222"/>
      <c r="JNH69" s="222"/>
      <c r="JNI69" s="222"/>
      <c r="JNJ69" s="222"/>
      <c r="JNK69" s="222"/>
      <c r="JNL69" s="222"/>
      <c r="JNM69" s="222"/>
      <c r="JNN69" s="222"/>
      <c r="JNO69" s="222"/>
      <c r="JNP69" s="222"/>
      <c r="JNQ69" s="222"/>
      <c r="JNR69" s="222"/>
      <c r="JNS69" s="222"/>
      <c r="JNT69" s="222"/>
      <c r="JNU69" s="222"/>
      <c r="JNV69" s="222"/>
      <c r="JNW69" s="222"/>
      <c r="JNX69" s="222"/>
      <c r="JNY69" s="222"/>
      <c r="JNZ69" s="222"/>
      <c r="JOA69" s="222"/>
      <c r="JOB69" s="222"/>
      <c r="JOC69" s="222"/>
      <c r="JOD69" s="222"/>
      <c r="JOE69" s="222"/>
      <c r="JOF69" s="222"/>
      <c r="JOG69" s="222"/>
      <c r="JOH69" s="222"/>
      <c r="JOI69" s="222"/>
      <c r="JOJ69" s="222"/>
      <c r="JOK69" s="222"/>
      <c r="JOL69" s="222"/>
      <c r="JOM69" s="222"/>
      <c r="JON69" s="222"/>
      <c r="JOO69" s="222"/>
      <c r="JOP69" s="222"/>
      <c r="JOQ69" s="222"/>
      <c r="JOR69" s="222"/>
      <c r="JOS69" s="222"/>
      <c r="JOT69" s="222"/>
      <c r="JOU69" s="222"/>
      <c r="JOV69" s="222"/>
      <c r="JOW69" s="222"/>
      <c r="JOX69" s="222"/>
      <c r="JOY69" s="222"/>
      <c r="JOZ69" s="222"/>
      <c r="JPA69" s="222"/>
      <c r="JPB69" s="222"/>
      <c r="JPC69" s="222"/>
      <c r="JPD69" s="222"/>
      <c r="JPE69" s="222"/>
      <c r="JPF69" s="222"/>
      <c r="JPG69" s="222"/>
      <c r="JPH69" s="222"/>
      <c r="JPI69" s="222"/>
      <c r="JPJ69" s="222"/>
      <c r="JPK69" s="222"/>
      <c r="JPL69" s="222"/>
      <c r="JPM69" s="222"/>
      <c r="JPN69" s="222"/>
      <c r="JPO69" s="222"/>
      <c r="JPP69" s="222"/>
      <c r="JPQ69" s="222"/>
      <c r="JPR69" s="222"/>
      <c r="JPS69" s="222"/>
      <c r="JPT69" s="222"/>
      <c r="JPU69" s="222"/>
      <c r="JPV69" s="222"/>
      <c r="JPW69" s="222"/>
      <c r="JPX69" s="222"/>
      <c r="JPY69" s="222"/>
      <c r="JPZ69" s="222"/>
      <c r="JQA69" s="222"/>
      <c r="JQB69" s="222"/>
      <c r="JQC69" s="222"/>
      <c r="JQD69" s="222"/>
      <c r="JQE69" s="222"/>
      <c r="JQF69" s="222"/>
      <c r="JQG69" s="222"/>
      <c r="JQH69" s="222"/>
      <c r="JQI69" s="222"/>
      <c r="JQJ69" s="222"/>
      <c r="JQK69" s="222"/>
      <c r="JQL69" s="222"/>
      <c r="JQM69" s="222"/>
      <c r="JQN69" s="222"/>
      <c r="JQO69" s="222"/>
      <c r="JQP69" s="222"/>
      <c r="JQQ69" s="222"/>
      <c r="JQR69" s="222"/>
      <c r="JQS69" s="222"/>
      <c r="JQT69" s="222"/>
      <c r="JQU69" s="222"/>
      <c r="JQV69" s="222"/>
      <c r="JQW69" s="222"/>
      <c r="JQX69" s="222"/>
      <c r="JQY69" s="222"/>
      <c r="JQZ69" s="222"/>
      <c r="JRA69" s="222"/>
      <c r="JRB69" s="222"/>
      <c r="JRC69" s="222"/>
      <c r="JRD69" s="222"/>
      <c r="JRE69" s="222"/>
      <c r="JRF69" s="222"/>
      <c r="JRG69" s="222"/>
      <c r="JRH69" s="222"/>
      <c r="JRI69" s="222"/>
      <c r="JRJ69" s="222"/>
      <c r="JRK69" s="222"/>
      <c r="JRL69" s="222"/>
      <c r="JRM69" s="222"/>
      <c r="JRN69" s="222"/>
      <c r="JRO69" s="222"/>
      <c r="JRP69" s="222"/>
      <c r="JRQ69" s="222"/>
      <c r="JRR69" s="222"/>
      <c r="JRS69" s="222"/>
      <c r="JRT69" s="222"/>
      <c r="JRU69" s="222"/>
      <c r="JRV69" s="222"/>
      <c r="JRW69" s="222"/>
      <c r="JRX69" s="222"/>
      <c r="JRY69" s="222"/>
      <c r="JRZ69" s="222"/>
      <c r="JSA69" s="222"/>
      <c r="JSB69" s="222"/>
      <c r="JSC69" s="222"/>
      <c r="JSD69" s="222"/>
      <c r="JSE69" s="222"/>
      <c r="JSF69" s="222"/>
      <c r="JSG69" s="222"/>
      <c r="JSH69" s="222"/>
      <c r="JSI69" s="222"/>
      <c r="JSJ69" s="222"/>
      <c r="JSK69" s="222"/>
      <c r="JSL69" s="222"/>
      <c r="JSM69" s="222"/>
      <c r="JSN69" s="222"/>
      <c r="JSO69" s="222"/>
      <c r="JSP69" s="222"/>
      <c r="JSQ69" s="222"/>
      <c r="JSR69" s="222"/>
      <c r="JSS69" s="222"/>
      <c r="JST69" s="222"/>
      <c r="JSU69" s="222"/>
      <c r="JSV69" s="222"/>
      <c r="JSW69" s="222"/>
      <c r="JSX69" s="222"/>
      <c r="JSY69" s="222"/>
      <c r="JSZ69" s="222"/>
      <c r="JTA69" s="222"/>
      <c r="JTB69" s="222"/>
      <c r="JTC69" s="222"/>
      <c r="JTD69" s="222"/>
      <c r="JTE69" s="222"/>
      <c r="JTF69" s="222"/>
      <c r="JTG69" s="222"/>
      <c r="JTH69" s="222"/>
      <c r="JTI69" s="222"/>
      <c r="JTJ69" s="222"/>
      <c r="JTK69" s="222"/>
      <c r="JTL69" s="222"/>
      <c r="JTM69" s="222"/>
      <c r="JTN69" s="222"/>
      <c r="JTO69" s="222"/>
      <c r="JTP69" s="222"/>
      <c r="JTQ69" s="222"/>
      <c r="JTR69" s="222"/>
      <c r="JTS69" s="222"/>
      <c r="JTT69" s="222"/>
      <c r="JTU69" s="222"/>
      <c r="JTV69" s="222"/>
      <c r="JTW69" s="222"/>
      <c r="JTX69" s="222"/>
      <c r="JTY69" s="222"/>
      <c r="JTZ69" s="222"/>
      <c r="JUA69" s="222"/>
      <c r="JUB69" s="222"/>
      <c r="JUC69" s="222"/>
      <c r="JUD69" s="222"/>
      <c r="JUE69" s="222"/>
      <c r="JUF69" s="222"/>
      <c r="JUG69" s="222"/>
      <c r="JUH69" s="222"/>
      <c r="JUI69" s="222"/>
      <c r="JUJ69" s="222"/>
      <c r="JUK69" s="222"/>
      <c r="JUL69" s="222"/>
      <c r="JUM69" s="222"/>
      <c r="JUN69" s="222"/>
      <c r="JUO69" s="222"/>
      <c r="JUP69" s="222"/>
      <c r="JUQ69" s="222"/>
      <c r="JUR69" s="222"/>
      <c r="JUS69" s="222"/>
      <c r="JUT69" s="222"/>
      <c r="JUU69" s="222"/>
      <c r="JUV69" s="222"/>
      <c r="JUW69" s="222"/>
      <c r="JUX69" s="222"/>
      <c r="JUY69" s="222"/>
      <c r="JUZ69" s="222"/>
      <c r="JVA69" s="222"/>
      <c r="JVB69" s="222"/>
      <c r="JVC69" s="222"/>
      <c r="JVD69" s="222"/>
      <c r="JVE69" s="222"/>
      <c r="JVF69" s="222"/>
      <c r="JVG69" s="222"/>
      <c r="JVH69" s="222"/>
      <c r="JVI69" s="222"/>
      <c r="JVJ69" s="222"/>
      <c r="JVK69" s="222"/>
      <c r="JVL69" s="222"/>
      <c r="JVM69" s="222"/>
      <c r="JVN69" s="222"/>
      <c r="JVO69" s="222"/>
      <c r="JVP69" s="222"/>
      <c r="JVQ69" s="222"/>
      <c r="JVR69" s="222"/>
      <c r="JVS69" s="222"/>
      <c r="JVT69" s="222"/>
      <c r="JVU69" s="222"/>
      <c r="JVV69" s="222"/>
      <c r="JVW69" s="222"/>
      <c r="JVX69" s="222"/>
      <c r="JVY69" s="222"/>
      <c r="JVZ69" s="222"/>
      <c r="JWA69" s="222"/>
      <c r="JWB69" s="222"/>
      <c r="JWC69" s="222"/>
      <c r="JWD69" s="222"/>
      <c r="JWE69" s="222"/>
      <c r="JWF69" s="222"/>
      <c r="JWG69" s="222"/>
      <c r="JWH69" s="222"/>
      <c r="JWI69" s="222"/>
      <c r="JWJ69" s="222"/>
      <c r="JWK69" s="222"/>
      <c r="JWL69" s="222"/>
      <c r="JWM69" s="222"/>
      <c r="JWN69" s="222"/>
      <c r="JWO69" s="222"/>
      <c r="JWP69" s="222"/>
      <c r="JWQ69" s="222"/>
      <c r="JWR69" s="222"/>
      <c r="JWS69" s="222"/>
      <c r="JWT69" s="222"/>
      <c r="JWU69" s="222"/>
      <c r="JWV69" s="222"/>
      <c r="JWW69" s="222"/>
      <c r="JWX69" s="222"/>
      <c r="JWY69" s="222"/>
      <c r="JWZ69" s="222"/>
      <c r="JXA69" s="222"/>
      <c r="JXB69" s="222"/>
      <c r="JXC69" s="222"/>
      <c r="JXD69" s="222"/>
      <c r="JXE69" s="222"/>
      <c r="JXF69" s="222"/>
      <c r="JXG69" s="222"/>
      <c r="JXH69" s="222"/>
      <c r="JXI69" s="222"/>
      <c r="JXJ69" s="222"/>
      <c r="JXK69" s="222"/>
      <c r="JXL69" s="222"/>
      <c r="JXM69" s="222"/>
      <c r="JXN69" s="222"/>
      <c r="JXO69" s="222"/>
      <c r="JXP69" s="222"/>
      <c r="JXQ69" s="222"/>
      <c r="JXR69" s="222"/>
      <c r="JXS69" s="222"/>
      <c r="JXT69" s="222"/>
      <c r="JXU69" s="222"/>
      <c r="JXV69" s="222"/>
      <c r="JXW69" s="222"/>
      <c r="JXX69" s="222"/>
      <c r="JXY69" s="222"/>
      <c r="JXZ69" s="222"/>
      <c r="JYA69" s="222"/>
      <c r="JYB69" s="222"/>
      <c r="JYC69" s="222"/>
      <c r="JYD69" s="222"/>
      <c r="JYE69" s="222"/>
      <c r="JYF69" s="222"/>
      <c r="JYG69" s="222"/>
      <c r="JYH69" s="222"/>
      <c r="JYI69" s="222"/>
      <c r="JYJ69" s="222"/>
      <c r="JYK69" s="222"/>
      <c r="JYL69" s="222"/>
      <c r="JYM69" s="222"/>
      <c r="JYN69" s="222"/>
      <c r="JYO69" s="222"/>
      <c r="JYP69" s="222"/>
      <c r="JYQ69" s="222"/>
      <c r="JYR69" s="222"/>
      <c r="JYS69" s="222"/>
      <c r="JYT69" s="222"/>
      <c r="JYU69" s="222"/>
      <c r="JYV69" s="222"/>
      <c r="JYW69" s="222"/>
      <c r="JYX69" s="222"/>
      <c r="JYY69" s="222"/>
      <c r="JYZ69" s="222"/>
      <c r="JZA69" s="222"/>
      <c r="JZB69" s="222"/>
      <c r="JZC69" s="222"/>
      <c r="JZD69" s="222"/>
      <c r="JZE69" s="222"/>
      <c r="JZF69" s="222"/>
      <c r="JZG69" s="222"/>
      <c r="JZH69" s="222"/>
      <c r="JZI69" s="222"/>
      <c r="JZJ69" s="222"/>
      <c r="JZK69" s="222"/>
      <c r="JZL69" s="222"/>
      <c r="JZM69" s="222"/>
      <c r="JZN69" s="222"/>
      <c r="JZO69" s="222"/>
      <c r="JZP69" s="222"/>
      <c r="JZQ69" s="222"/>
      <c r="JZR69" s="222"/>
      <c r="JZS69" s="222"/>
      <c r="JZT69" s="222"/>
      <c r="JZU69" s="222"/>
      <c r="JZV69" s="222"/>
      <c r="JZW69" s="222"/>
      <c r="JZX69" s="222"/>
      <c r="JZY69" s="222"/>
      <c r="JZZ69" s="222"/>
      <c r="KAA69" s="222"/>
      <c r="KAB69" s="222"/>
      <c r="KAC69" s="222"/>
      <c r="KAD69" s="222"/>
      <c r="KAE69" s="222"/>
      <c r="KAF69" s="222"/>
      <c r="KAG69" s="222"/>
      <c r="KAH69" s="222"/>
      <c r="KAI69" s="222"/>
      <c r="KAJ69" s="222"/>
      <c r="KAK69" s="222"/>
      <c r="KAL69" s="222"/>
      <c r="KAM69" s="222"/>
      <c r="KAN69" s="222"/>
      <c r="KAO69" s="222"/>
      <c r="KAP69" s="222"/>
      <c r="KAQ69" s="222"/>
      <c r="KAR69" s="222"/>
      <c r="KAS69" s="222"/>
      <c r="KAT69" s="222"/>
      <c r="KAU69" s="222"/>
      <c r="KAV69" s="222"/>
      <c r="KAW69" s="222"/>
      <c r="KAX69" s="222"/>
      <c r="KAY69" s="222"/>
      <c r="KAZ69" s="222"/>
      <c r="KBA69" s="222"/>
      <c r="KBB69" s="222"/>
      <c r="KBC69" s="222"/>
      <c r="KBD69" s="222"/>
      <c r="KBE69" s="222"/>
      <c r="KBF69" s="222"/>
      <c r="KBG69" s="222"/>
      <c r="KBH69" s="222"/>
      <c r="KBI69" s="222"/>
      <c r="KBJ69" s="222"/>
      <c r="KBK69" s="222"/>
      <c r="KBL69" s="222"/>
      <c r="KBM69" s="222"/>
      <c r="KBN69" s="222"/>
      <c r="KBO69" s="222"/>
      <c r="KBP69" s="222"/>
      <c r="KBQ69" s="222"/>
      <c r="KBR69" s="222"/>
      <c r="KBS69" s="222"/>
      <c r="KBT69" s="222"/>
      <c r="KBU69" s="222"/>
      <c r="KBV69" s="222"/>
      <c r="KBW69" s="222"/>
      <c r="KBX69" s="222"/>
      <c r="KBY69" s="222"/>
      <c r="KBZ69" s="222"/>
      <c r="KCA69" s="222"/>
      <c r="KCB69" s="222"/>
      <c r="KCC69" s="222"/>
      <c r="KCD69" s="222"/>
      <c r="KCE69" s="222"/>
      <c r="KCF69" s="222"/>
      <c r="KCG69" s="222"/>
      <c r="KCH69" s="222"/>
      <c r="KCI69" s="222"/>
      <c r="KCJ69" s="222"/>
      <c r="KCK69" s="222"/>
      <c r="KCL69" s="222"/>
      <c r="KCM69" s="222"/>
      <c r="KCN69" s="222"/>
      <c r="KCO69" s="222"/>
      <c r="KCP69" s="222"/>
      <c r="KCQ69" s="222"/>
      <c r="KCR69" s="222"/>
      <c r="KCS69" s="222"/>
      <c r="KCT69" s="222"/>
      <c r="KCU69" s="222"/>
      <c r="KCV69" s="222"/>
      <c r="KCW69" s="222"/>
      <c r="KCX69" s="222"/>
      <c r="KCY69" s="222"/>
      <c r="KCZ69" s="222"/>
      <c r="KDA69" s="222"/>
      <c r="KDB69" s="222"/>
      <c r="KDC69" s="222"/>
      <c r="KDD69" s="222"/>
      <c r="KDE69" s="222"/>
      <c r="KDF69" s="222"/>
      <c r="KDG69" s="222"/>
      <c r="KDH69" s="222"/>
      <c r="KDI69" s="222"/>
      <c r="KDJ69" s="222"/>
      <c r="KDK69" s="222"/>
      <c r="KDL69" s="222"/>
      <c r="KDM69" s="222"/>
      <c r="KDN69" s="222"/>
      <c r="KDO69" s="222"/>
      <c r="KDP69" s="222"/>
      <c r="KDQ69" s="222"/>
      <c r="KDR69" s="222"/>
      <c r="KDS69" s="222"/>
      <c r="KDT69" s="222"/>
      <c r="KDU69" s="222"/>
      <c r="KDV69" s="222"/>
      <c r="KDW69" s="222"/>
      <c r="KDX69" s="222"/>
      <c r="KDY69" s="222"/>
      <c r="KDZ69" s="222"/>
      <c r="KEA69" s="222"/>
      <c r="KEB69" s="222"/>
      <c r="KEC69" s="222"/>
      <c r="KED69" s="222"/>
      <c r="KEE69" s="222"/>
      <c r="KEF69" s="222"/>
      <c r="KEG69" s="222"/>
      <c r="KEH69" s="222"/>
      <c r="KEI69" s="222"/>
      <c r="KEJ69" s="222"/>
      <c r="KEK69" s="222"/>
      <c r="KEL69" s="222"/>
      <c r="KEM69" s="222"/>
      <c r="KEN69" s="222"/>
      <c r="KEO69" s="222"/>
      <c r="KEP69" s="222"/>
      <c r="KEQ69" s="222"/>
      <c r="KER69" s="222"/>
      <c r="KES69" s="222"/>
      <c r="KET69" s="222"/>
      <c r="KEU69" s="222"/>
      <c r="KEV69" s="222"/>
      <c r="KEW69" s="222"/>
      <c r="KEX69" s="222"/>
      <c r="KEY69" s="222"/>
      <c r="KEZ69" s="222"/>
      <c r="KFA69" s="222"/>
      <c r="KFB69" s="222"/>
      <c r="KFC69" s="222"/>
      <c r="KFD69" s="222"/>
      <c r="KFE69" s="222"/>
      <c r="KFF69" s="222"/>
      <c r="KFG69" s="222"/>
      <c r="KFH69" s="222"/>
      <c r="KFI69" s="222"/>
      <c r="KFJ69" s="222"/>
      <c r="KFK69" s="222"/>
      <c r="KFL69" s="222"/>
      <c r="KFM69" s="222"/>
      <c r="KFN69" s="222"/>
      <c r="KFO69" s="222"/>
      <c r="KFP69" s="222"/>
      <c r="KFQ69" s="222"/>
      <c r="KFR69" s="222"/>
      <c r="KFS69" s="222"/>
      <c r="KFT69" s="222"/>
      <c r="KFU69" s="222"/>
      <c r="KFV69" s="222"/>
      <c r="KFW69" s="222"/>
      <c r="KFX69" s="222"/>
      <c r="KFY69" s="222"/>
      <c r="KFZ69" s="222"/>
      <c r="KGA69" s="222"/>
      <c r="KGB69" s="222"/>
      <c r="KGC69" s="222"/>
      <c r="KGD69" s="222"/>
      <c r="KGE69" s="222"/>
      <c r="KGF69" s="222"/>
      <c r="KGG69" s="222"/>
      <c r="KGH69" s="222"/>
      <c r="KGI69" s="222"/>
      <c r="KGJ69" s="222"/>
      <c r="KGK69" s="222"/>
      <c r="KGL69" s="222"/>
      <c r="KGM69" s="222"/>
      <c r="KGN69" s="222"/>
      <c r="KGO69" s="222"/>
      <c r="KGP69" s="222"/>
      <c r="KGQ69" s="222"/>
      <c r="KGR69" s="222"/>
      <c r="KGS69" s="222"/>
      <c r="KGT69" s="222"/>
      <c r="KGU69" s="222"/>
      <c r="KGV69" s="222"/>
      <c r="KGW69" s="222"/>
      <c r="KGX69" s="222"/>
      <c r="KGY69" s="222"/>
      <c r="KGZ69" s="222"/>
      <c r="KHA69" s="222"/>
      <c r="KHB69" s="222"/>
      <c r="KHC69" s="222"/>
      <c r="KHD69" s="222"/>
      <c r="KHE69" s="222"/>
      <c r="KHF69" s="222"/>
      <c r="KHG69" s="222"/>
      <c r="KHH69" s="222"/>
      <c r="KHI69" s="222"/>
      <c r="KHJ69" s="222"/>
      <c r="KHK69" s="222"/>
      <c r="KHL69" s="222"/>
      <c r="KHM69" s="222"/>
      <c r="KHN69" s="222"/>
      <c r="KHO69" s="222"/>
      <c r="KHP69" s="222"/>
      <c r="KHQ69" s="222"/>
      <c r="KHR69" s="222"/>
      <c r="KHS69" s="222"/>
      <c r="KHT69" s="222"/>
      <c r="KHU69" s="222"/>
      <c r="KHV69" s="222"/>
      <c r="KHW69" s="222"/>
      <c r="KHX69" s="222"/>
      <c r="KHY69" s="222"/>
      <c r="KHZ69" s="222"/>
      <c r="KIA69" s="222"/>
      <c r="KIB69" s="222"/>
      <c r="KIC69" s="222"/>
      <c r="KID69" s="222"/>
      <c r="KIE69" s="222"/>
      <c r="KIF69" s="222"/>
      <c r="KIG69" s="222"/>
      <c r="KIH69" s="222"/>
      <c r="KII69" s="222"/>
      <c r="KIJ69" s="222"/>
      <c r="KIK69" s="222"/>
      <c r="KIL69" s="222"/>
      <c r="KIM69" s="222"/>
      <c r="KIN69" s="222"/>
      <c r="KIO69" s="222"/>
      <c r="KIP69" s="222"/>
      <c r="KIQ69" s="222"/>
      <c r="KIR69" s="222"/>
      <c r="KIS69" s="222"/>
      <c r="KIT69" s="222"/>
      <c r="KIU69" s="222"/>
      <c r="KIV69" s="222"/>
      <c r="KIW69" s="222"/>
      <c r="KIX69" s="222"/>
      <c r="KIY69" s="222"/>
      <c r="KIZ69" s="222"/>
      <c r="KJA69" s="222"/>
      <c r="KJB69" s="222"/>
      <c r="KJC69" s="222"/>
      <c r="KJD69" s="222"/>
      <c r="KJE69" s="222"/>
      <c r="KJF69" s="222"/>
      <c r="KJG69" s="222"/>
      <c r="KJH69" s="222"/>
      <c r="KJI69" s="222"/>
      <c r="KJJ69" s="222"/>
      <c r="KJK69" s="222"/>
      <c r="KJL69" s="222"/>
      <c r="KJM69" s="222"/>
      <c r="KJN69" s="222"/>
      <c r="KJO69" s="222"/>
      <c r="KJP69" s="222"/>
      <c r="KJQ69" s="222"/>
      <c r="KJR69" s="222"/>
      <c r="KJS69" s="222"/>
      <c r="KJT69" s="222"/>
      <c r="KJU69" s="222"/>
      <c r="KJV69" s="222"/>
      <c r="KJW69" s="222"/>
      <c r="KJX69" s="222"/>
      <c r="KJY69" s="222"/>
      <c r="KJZ69" s="222"/>
      <c r="KKA69" s="222"/>
      <c r="KKB69" s="222"/>
      <c r="KKC69" s="222"/>
      <c r="KKD69" s="222"/>
      <c r="KKE69" s="222"/>
      <c r="KKF69" s="222"/>
      <c r="KKG69" s="222"/>
      <c r="KKH69" s="222"/>
      <c r="KKI69" s="222"/>
      <c r="KKJ69" s="222"/>
      <c r="KKK69" s="222"/>
      <c r="KKL69" s="222"/>
      <c r="KKM69" s="222"/>
      <c r="KKN69" s="222"/>
      <c r="KKO69" s="222"/>
      <c r="KKP69" s="222"/>
      <c r="KKQ69" s="222"/>
      <c r="KKR69" s="222"/>
      <c r="KKS69" s="222"/>
      <c r="KKT69" s="222"/>
      <c r="KKU69" s="222"/>
      <c r="KKV69" s="222"/>
      <c r="KKW69" s="222"/>
      <c r="KKX69" s="222"/>
      <c r="KKY69" s="222"/>
      <c r="KKZ69" s="222"/>
      <c r="KLA69" s="222"/>
      <c r="KLB69" s="222"/>
      <c r="KLC69" s="222"/>
      <c r="KLD69" s="222"/>
      <c r="KLE69" s="222"/>
      <c r="KLF69" s="222"/>
      <c r="KLG69" s="222"/>
      <c r="KLH69" s="222"/>
      <c r="KLI69" s="222"/>
      <c r="KLJ69" s="222"/>
      <c r="KLK69" s="222"/>
      <c r="KLL69" s="222"/>
      <c r="KLM69" s="222"/>
      <c r="KLN69" s="222"/>
      <c r="KLO69" s="222"/>
      <c r="KLP69" s="222"/>
      <c r="KLQ69" s="222"/>
      <c r="KLR69" s="222"/>
      <c r="KLS69" s="222"/>
      <c r="KLT69" s="222"/>
      <c r="KLU69" s="222"/>
      <c r="KLV69" s="222"/>
      <c r="KLW69" s="222"/>
      <c r="KLX69" s="222"/>
      <c r="KLY69" s="222"/>
      <c r="KLZ69" s="222"/>
      <c r="KMA69" s="222"/>
      <c r="KMB69" s="222"/>
      <c r="KMC69" s="222"/>
      <c r="KMD69" s="222"/>
      <c r="KME69" s="222"/>
      <c r="KMF69" s="222"/>
      <c r="KMG69" s="222"/>
      <c r="KMH69" s="222"/>
      <c r="KMI69" s="222"/>
      <c r="KMJ69" s="222"/>
      <c r="KMK69" s="222"/>
      <c r="KML69" s="222"/>
      <c r="KMM69" s="222"/>
      <c r="KMN69" s="222"/>
      <c r="KMO69" s="222"/>
      <c r="KMP69" s="222"/>
      <c r="KMQ69" s="222"/>
      <c r="KMR69" s="222"/>
      <c r="KMS69" s="222"/>
      <c r="KMT69" s="222"/>
      <c r="KMU69" s="222"/>
      <c r="KMV69" s="222"/>
      <c r="KMW69" s="222"/>
      <c r="KMX69" s="222"/>
      <c r="KMY69" s="222"/>
      <c r="KMZ69" s="222"/>
      <c r="KNA69" s="222"/>
      <c r="KNB69" s="222"/>
      <c r="KNC69" s="222"/>
      <c r="KND69" s="222"/>
      <c r="KNE69" s="222"/>
      <c r="KNF69" s="222"/>
      <c r="KNG69" s="222"/>
      <c r="KNH69" s="222"/>
      <c r="KNI69" s="222"/>
      <c r="KNJ69" s="222"/>
      <c r="KNK69" s="222"/>
      <c r="KNL69" s="222"/>
      <c r="KNM69" s="222"/>
      <c r="KNN69" s="222"/>
      <c r="KNO69" s="222"/>
      <c r="KNP69" s="222"/>
      <c r="KNQ69" s="222"/>
      <c r="KNR69" s="222"/>
      <c r="KNS69" s="222"/>
      <c r="KNT69" s="222"/>
      <c r="KNU69" s="222"/>
      <c r="KNV69" s="222"/>
      <c r="KNW69" s="222"/>
      <c r="KNX69" s="222"/>
      <c r="KNY69" s="222"/>
      <c r="KNZ69" s="222"/>
      <c r="KOA69" s="222"/>
      <c r="KOB69" s="222"/>
      <c r="KOC69" s="222"/>
      <c r="KOD69" s="222"/>
      <c r="KOE69" s="222"/>
      <c r="KOF69" s="222"/>
      <c r="KOG69" s="222"/>
      <c r="KOH69" s="222"/>
      <c r="KOI69" s="222"/>
      <c r="KOJ69" s="222"/>
      <c r="KOK69" s="222"/>
      <c r="KOL69" s="222"/>
      <c r="KOM69" s="222"/>
      <c r="KON69" s="222"/>
      <c r="KOO69" s="222"/>
      <c r="KOP69" s="222"/>
      <c r="KOQ69" s="222"/>
      <c r="KOR69" s="222"/>
      <c r="KOS69" s="222"/>
      <c r="KOT69" s="222"/>
      <c r="KOU69" s="222"/>
      <c r="KOV69" s="222"/>
      <c r="KOW69" s="222"/>
      <c r="KOX69" s="222"/>
      <c r="KOY69" s="222"/>
      <c r="KOZ69" s="222"/>
      <c r="KPA69" s="222"/>
      <c r="KPB69" s="222"/>
      <c r="KPC69" s="222"/>
      <c r="KPD69" s="222"/>
      <c r="KPE69" s="222"/>
      <c r="KPF69" s="222"/>
      <c r="KPG69" s="222"/>
      <c r="KPH69" s="222"/>
      <c r="KPI69" s="222"/>
      <c r="KPJ69" s="222"/>
      <c r="KPK69" s="222"/>
      <c r="KPL69" s="222"/>
      <c r="KPM69" s="222"/>
      <c r="KPN69" s="222"/>
      <c r="KPO69" s="222"/>
      <c r="KPP69" s="222"/>
      <c r="KPQ69" s="222"/>
      <c r="KPR69" s="222"/>
      <c r="KPS69" s="222"/>
      <c r="KPT69" s="222"/>
      <c r="KPU69" s="222"/>
      <c r="KPV69" s="222"/>
      <c r="KPW69" s="222"/>
      <c r="KPX69" s="222"/>
      <c r="KPY69" s="222"/>
      <c r="KPZ69" s="222"/>
      <c r="KQA69" s="222"/>
      <c r="KQB69" s="222"/>
      <c r="KQC69" s="222"/>
      <c r="KQD69" s="222"/>
      <c r="KQE69" s="222"/>
      <c r="KQF69" s="222"/>
      <c r="KQG69" s="222"/>
      <c r="KQH69" s="222"/>
      <c r="KQI69" s="222"/>
      <c r="KQJ69" s="222"/>
      <c r="KQK69" s="222"/>
      <c r="KQL69" s="222"/>
      <c r="KQM69" s="222"/>
      <c r="KQN69" s="222"/>
      <c r="KQO69" s="222"/>
      <c r="KQP69" s="222"/>
      <c r="KQQ69" s="222"/>
      <c r="KQR69" s="222"/>
      <c r="KQS69" s="222"/>
      <c r="KQT69" s="222"/>
      <c r="KQU69" s="222"/>
      <c r="KQV69" s="222"/>
      <c r="KQW69" s="222"/>
      <c r="KQX69" s="222"/>
      <c r="KQY69" s="222"/>
      <c r="KQZ69" s="222"/>
      <c r="KRA69" s="222"/>
      <c r="KRB69" s="222"/>
      <c r="KRC69" s="222"/>
      <c r="KRD69" s="222"/>
      <c r="KRE69" s="222"/>
      <c r="KRF69" s="222"/>
      <c r="KRG69" s="222"/>
      <c r="KRH69" s="222"/>
      <c r="KRI69" s="222"/>
      <c r="KRJ69" s="222"/>
      <c r="KRK69" s="222"/>
      <c r="KRL69" s="222"/>
      <c r="KRM69" s="222"/>
      <c r="KRN69" s="222"/>
      <c r="KRO69" s="222"/>
      <c r="KRP69" s="222"/>
      <c r="KRQ69" s="222"/>
      <c r="KRR69" s="222"/>
      <c r="KRS69" s="222"/>
      <c r="KRT69" s="222"/>
      <c r="KRU69" s="222"/>
      <c r="KRV69" s="222"/>
      <c r="KRW69" s="222"/>
      <c r="KRX69" s="222"/>
      <c r="KRY69" s="222"/>
      <c r="KRZ69" s="222"/>
      <c r="KSA69" s="222"/>
      <c r="KSB69" s="222"/>
      <c r="KSC69" s="222"/>
      <c r="KSD69" s="222"/>
      <c r="KSE69" s="222"/>
      <c r="KSF69" s="222"/>
      <c r="KSG69" s="222"/>
      <c r="KSH69" s="222"/>
      <c r="KSI69" s="222"/>
      <c r="KSJ69" s="222"/>
      <c r="KSK69" s="222"/>
      <c r="KSL69" s="222"/>
      <c r="KSM69" s="222"/>
      <c r="KSN69" s="222"/>
      <c r="KSO69" s="222"/>
      <c r="KSP69" s="222"/>
      <c r="KSQ69" s="222"/>
      <c r="KSR69" s="222"/>
      <c r="KSS69" s="222"/>
      <c r="KST69" s="222"/>
      <c r="KSU69" s="222"/>
      <c r="KSV69" s="222"/>
      <c r="KSW69" s="222"/>
      <c r="KSX69" s="222"/>
      <c r="KSY69" s="222"/>
      <c r="KSZ69" s="222"/>
      <c r="KTA69" s="222"/>
      <c r="KTB69" s="222"/>
      <c r="KTC69" s="222"/>
      <c r="KTD69" s="222"/>
      <c r="KTE69" s="222"/>
      <c r="KTF69" s="222"/>
      <c r="KTG69" s="222"/>
      <c r="KTH69" s="222"/>
      <c r="KTI69" s="222"/>
      <c r="KTJ69" s="222"/>
      <c r="KTK69" s="222"/>
      <c r="KTL69" s="222"/>
      <c r="KTM69" s="222"/>
      <c r="KTN69" s="222"/>
      <c r="KTO69" s="222"/>
      <c r="KTP69" s="222"/>
      <c r="KTQ69" s="222"/>
      <c r="KTR69" s="222"/>
      <c r="KTS69" s="222"/>
      <c r="KTT69" s="222"/>
      <c r="KTU69" s="222"/>
      <c r="KTV69" s="222"/>
      <c r="KTW69" s="222"/>
      <c r="KTX69" s="222"/>
      <c r="KTY69" s="222"/>
      <c r="KTZ69" s="222"/>
      <c r="KUA69" s="222"/>
      <c r="KUB69" s="222"/>
      <c r="KUC69" s="222"/>
      <c r="KUD69" s="222"/>
      <c r="KUE69" s="222"/>
      <c r="KUF69" s="222"/>
      <c r="KUG69" s="222"/>
      <c r="KUH69" s="222"/>
      <c r="KUI69" s="222"/>
      <c r="KUJ69" s="222"/>
      <c r="KUK69" s="222"/>
      <c r="KUL69" s="222"/>
      <c r="KUM69" s="222"/>
      <c r="KUN69" s="222"/>
      <c r="KUO69" s="222"/>
      <c r="KUP69" s="222"/>
      <c r="KUQ69" s="222"/>
      <c r="KUR69" s="222"/>
      <c r="KUS69" s="222"/>
      <c r="KUT69" s="222"/>
      <c r="KUU69" s="222"/>
      <c r="KUV69" s="222"/>
      <c r="KUW69" s="222"/>
      <c r="KUX69" s="222"/>
      <c r="KUY69" s="222"/>
      <c r="KUZ69" s="222"/>
      <c r="KVA69" s="222"/>
      <c r="KVB69" s="222"/>
      <c r="KVC69" s="222"/>
      <c r="KVD69" s="222"/>
      <c r="KVE69" s="222"/>
      <c r="KVF69" s="222"/>
      <c r="KVG69" s="222"/>
      <c r="KVH69" s="222"/>
      <c r="KVI69" s="222"/>
      <c r="KVJ69" s="222"/>
      <c r="KVK69" s="222"/>
      <c r="KVL69" s="222"/>
      <c r="KVM69" s="222"/>
      <c r="KVN69" s="222"/>
      <c r="KVO69" s="222"/>
      <c r="KVP69" s="222"/>
      <c r="KVQ69" s="222"/>
      <c r="KVR69" s="222"/>
      <c r="KVS69" s="222"/>
      <c r="KVT69" s="222"/>
      <c r="KVU69" s="222"/>
      <c r="KVV69" s="222"/>
      <c r="KVW69" s="222"/>
      <c r="KVX69" s="222"/>
      <c r="KVY69" s="222"/>
      <c r="KVZ69" s="222"/>
      <c r="KWA69" s="222"/>
      <c r="KWB69" s="222"/>
      <c r="KWC69" s="222"/>
      <c r="KWD69" s="222"/>
      <c r="KWE69" s="222"/>
      <c r="KWF69" s="222"/>
      <c r="KWG69" s="222"/>
      <c r="KWH69" s="222"/>
      <c r="KWI69" s="222"/>
      <c r="KWJ69" s="222"/>
      <c r="KWK69" s="222"/>
      <c r="KWL69" s="222"/>
      <c r="KWM69" s="222"/>
      <c r="KWN69" s="222"/>
      <c r="KWO69" s="222"/>
      <c r="KWP69" s="222"/>
      <c r="KWQ69" s="222"/>
      <c r="KWR69" s="222"/>
      <c r="KWS69" s="222"/>
      <c r="KWT69" s="222"/>
      <c r="KWU69" s="222"/>
      <c r="KWV69" s="222"/>
      <c r="KWW69" s="222"/>
      <c r="KWX69" s="222"/>
      <c r="KWY69" s="222"/>
      <c r="KWZ69" s="222"/>
      <c r="KXA69" s="222"/>
      <c r="KXB69" s="222"/>
      <c r="KXC69" s="222"/>
      <c r="KXD69" s="222"/>
      <c r="KXE69" s="222"/>
      <c r="KXF69" s="222"/>
      <c r="KXG69" s="222"/>
      <c r="KXH69" s="222"/>
      <c r="KXI69" s="222"/>
      <c r="KXJ69" s="222"/>
      <c r="KXK69" s="222"/>
      <c r="KXL69" s="222"/>
      <c r="KXM69" s="222"/>
      <c r="KXN69" s="222"/>
      <c r="KXO69" s="222"/>
      <c r="KXP69" s="222"/>
      <c r="KXQ69" s="222"/>
      <c r="KXR69" s="222"/>
      <c r="KXS69" s="222"/>
      <c r="KXT69" s="222"/>
      <c r="KXU69" s="222"/>
      <c r="KXV69" s="222"/>
      <c r="KXW69" s="222"/>
      <c r="KXX69" s="222"/>
      <c r="KXY69" s="222"/>
      <c r="KXZ69" s="222"/>
      <c r="KYA69" s="222"/>
      <c r="KYB69" s="222"/>
      <c r="KYC69" s="222"/>
      <c r="KYD69" s="222"/>
      <c r="KYE69" s="222"/>
      <c r="KYF69" s="222"/>
      <c r="KYG69" s="222"/>
      <c r="KYH69" s="222"/>
      <c r="KYI69" s="222"/>
      <c r="KYJ69" s="222"/>
      <c r="KYK69" s="222"/>
      <c r="KYL69" s="222"/>
      <c r="KYM69" s="222"/>
      <c r="KYN69" s="222"/>
      <c r="KYO69" s="222"/>
      <c r="KYP69" s="222"/>
      <c r="KYQ69" s="222"/>
      <c r="KYR69" s="222"/>
      <c r="KYS69" s="222"/>
      <c r="KYT69" s="222"/>
      <c r="KYU69" s="222"/>
      <c r="KYV69" s="222"/>
      <c r="KYW69" s="222"/>
      <c r="KYX69" s="222"/>
      <c r="KYY69" s="222"/>
      <c r="KYZ69" s="222"/>
      <c r="KZA69" s="222"/>
      <c r="KZB69" s="222"/>
      <c r="KZC69" s="222"/>
      <c r="KZD69" s="222"/>
      <c r="KZE69" s="222"/>
      <c r="KZF69" s="222"/>
      <c r="KZG69" s="222"/>
      <c r="KZH69" s="222"/>
      <c r="KZI69" s="222"/>
      <c r="KZJ69" s="222"/>
      <c r="KZK69" s="222"/>
      <c r="KZL69" s="222"/>
      <c r="KZM69" s="222"/>
      <c r="KZN69" s="222"/>
      <c r="KZO69" s="222"/>
      <c r="KZP69" s="222"/>
      <c r="KZQ69" s="222"/>
      <c r="KZR69" s="222"/>
      <c r="KZS69" s="222"/>
      <c r="KZT69" s="222"/>
      <c r="KZU69" s="222"/>
      <c r="KZV69" s="222"/>
      <c r="KZW69" s="222"/>
      <c r="KZX69" s="222"/>
      <c r="KZY69" s="222"/>
      <c r="KZZ69" s="222"/>
      <c r="LAA69" s="222"/>
      <c r="LAB69" s="222"/>
      <c r="LAC69" s="222"/>
      <c r="LAD69" s="222"/>
      <c r="LAE69" s="222"/>
      <c r="LAF69" s="222"/>
      <c r="LAG69" s="222"/>
      <c r="LAH69" s="222"/>
      <c r="LAI69" s="222"/>
      <c r="LAJ69" s="222"/>
      <c r="LAK69" s="222"/>
      <c r="LAL69" s="222"/>
      <c r="LAM69" s="222"/>
      <c r="LAN69" s="222"/>
      <c r="LAO69" s="222"/>
      <c r="LAP69" s="222"/>
      <c r="LAQ69" s="222"/>
      <c r="LAR69" s="222"/>
      <c r="LAS69" s="222"/>
      <c r="LAT69" s="222"/>
      <c r="LAU69" s="222"/>
      <c r="LAV69" s="222"/>
      <c r="LAW69" s="222"/>
      <c r="LAX69" s="222"/>
      <c r="LAY69" s="222"/>
      <c r="LAZ69" s="222"/>
      <c r="LBA69" s="222"/>
      <c r="LBB69" s="222"/>
      <c r="LBC69" s="222"/>
      <c r="LBD69" s="222"/>
      <c r="LBE69" s="222"/>
      <c r="LBF69" s="222"/>
      <c r="LBG69" s="222"/>
      <c r="LBH69" s="222"/>
      <c r="LBI69" s="222"/>
      <c r="LBJ69" s="222"/>
      <c r="LBK69" s="222"/>
      <c r="LBL69" s="222"/>
      <c r="LBM69" s="222"/>
      <c r="LBN69" s="222"/>
      <c r="LBO69" s="222"/>
      <c r="LBP69" s="222"/>
      <c r="LBQ69" s="222"/>
      <c r="LBR69" s="222"/>
      <c r="LBS69" s="222"/>
      <c r="LBT69" s="222"/>
      <c r="LBU69" s="222"/>
      <c r="LBV69" s="222"/>
      <c r="LBW69" s="222"/>
      <c r="LBX69" s="222"/>
      <c r="LBY69" s="222"/>
      <c r="LBZ69" s="222"/>
      <c r="LCA69" s="222"/>
      <c r="LCB69" s="222"/>
      <c r="LCC69" s="222"/>
      <c r="LCD69" s="222"/>
      <c r="LCE69" s="222"/>
      <c r="LCF69" s="222"/>
      <c r="LCG69" s="222"/>
      <c r="LCH69" s="222"/>
      <c r="LCI69" s="222"/>
      <c r="LCJ69" s="222"/>
      <c r="LCK69" s="222"/>
      <c r="LCL69" s="222"/>
      <c r="LCM69" s="222"/>
      <c r="LCN69" s="222"/>
      <c r="LCO69" s="222"/>
      <c r="LCP69" s="222"/>
      <c r="LCQ69" s="222"/>
      <c r="LCR69" s="222"/>
      <c r="LCS69" s="222"/>
      <c r="LCT69" s="222"/>
      <c r="LCU69" s="222"/>
      <c r="LCV69" s="222"/>
      <c r="LCW69" s="222"/>
      <c r="LCX69" s="222"/>
      <c r="LCY69" s="222"/>
      <c r="LCZ69" s="222"/>
      <c r="LDA69" s="222"/>
      <c r="LDB69" s="222"/>
      <c r="LDC69" s="222"/>
      <c r="LDD69" s="222"/>
      <c r="LDE69" s="222"/>
      <c r="LDF69" s="222"/>
      <c r="LDG69" s="222"/>
      <c r="LDH69" s="222"/>
      <c r="LDI69" s="222"/>
      <c r="LDJ69" s="222"/>
      <c r="LDK69" s="222"/>
      <c r="LDL69" s="222"/>
      <c r="LDM69" s="222"/>
      <c r="LDN69" s="222"/>
      <c r="LDO69" s="222"/>
      <c r="LDP69" s="222"/>
      <c r="LDQ69" s="222"/>
      <c r="LDR69" s="222"/>
      <c r="LDS69" s="222"/>
      <c r="LDT69" s="222"/>
      <c r="LDU69" s="222"/>
      <c r="LDV69" s="222"/>
      <c r="LDW69" s="222"/>
      <c r="LDX69" s="222"/>
      <c r="LDY69" s="222"/>
      <c r="LDZ69" s="222"/>
      <c r="LEA69" s="222"/>
      <c r="LEB69" s="222"/>
      <c r="LEC69" s="222"/>
      <c r="LED69" s="222"/>
      <c r="LEE69" s="222"/>
      <c r="LEF69" s="222"/>
      <c r="LEG69" s="222"/>
      <c r="LEH69" s="222"/>
      <c r="LEI69" s="222"/>
      <c r="LEJ69" s="222"/>
      <c r="LEK69" s="222"/>
      <c r="LEL69" s="222"/>
      <c r="LEM69" s="222"/>
      <c r="LEN69" s="222"/>
      <c r="LEO69" s="222"/>
      <c r="LEP69" s="222"/>
      <c r="LEQ69" s="222"/>
      <c r="LER69" s="222"/>
      <c r="LES69" s="222"/>
      <c r="LET69" s="222"/>
      <c r="LEU69" s="222"/>
      <c r="LEV69" s="222"/>
      <c r="LEW69" s="222"/>
      <c r="LEX69" s="222"/>
      <c r="LEY69" s="222"/>
      <c r="LEZ69" s="222"/>
      <c r="LFA69" s="222"/>
      <c r="LFB69" s="222"/>
      <c r="LFC69" s="222"/>
      <c r="LFD69" s="222"/>
      <c r="LFE69" s="222"/>
      <c r="LFF69" s="222"/>
      <c r="LFG69" s="222"/>
      <c r="LFH69" s="222"/>
      <c r="LFI69" s="222"/>
      <c r="LFJ69" s="222"/>
      <c r="LFK69" s="222"/>
      <c r="LFL69" s="222"/>
      <c r="LFM69" s="222"/>
      <c r="LFN69" s="222"/>
      <c r="LFO69" s="222"/>
      <c r="LFP69" s="222"/>
      <c r="LFQ69" s="222"/>
      <c r="LFR69" s="222"/>
      <c r="LFS69" s="222"/>
      <c r="LFT69" s="222"/>
      <c r="LFU69" s="222"/>
      <c r="LFV69" s="222"/>
      <c r="LFW69" s="222"/>
      <c r="LFX69" s="222"/>
      <c r="LFY69" s="222"/>
      <c r="LFZ69" s="222"/>
      <c r="LGA69" s="222"/>
      <c r="LGB69" s="222"/>
      <c r="LGC69" s="222"/>
      <c r="LGD69" s="222"/>
      <c r="LGE69" s="222"/>
      <c r="LGF69" s="222"/>
      <c r="LGG69" s="222"/>
      <c r="LGH69" s="222"/>
      <c r="LGI69" s="222"/>
      <c r="LGJ69" s="222"/>
      <c r="LGK69" s="222"/>
      <c r="LGL69" s="222"/>
      <c r="LGM69" s="222"/>
      <c r="LGN69" s="222"/>
      <c r="LGO69" s="222"/>
      <c r="LGP69" s="222"/>
      <c r="LGQ69" s="222"/>
      <c r="LGR69" s="222"/>
      <c r="LGS69" s="222"/>
      <c r="LGT69" s="222"/>
      <c r="LGU69" s="222"/>
      <c r="LGV69" s="222"/>
      <c r="LGW69" s="222"/>
      <c r="LGX69" s="222"/>
      <c r="LGY69" s="222"/>
      <c r="LGZ69" s="222"/>
      <c r="LHA69" s="222"/>
      <c r="LHB69" s="222"/>
      <c r="LHC69" s="222"/>
      <c r="LHD69" s="222"/>
      <c r="LHE69" s="222"/>
      <c r="LHF69" s="222"/>
      <c r="LHG69" s="222"/>
      <c r="LHH69" s="222"/>
      <c r="LHI69" s="222"/>
      <c r="LHJ69" s="222"/>
      <c r="LHK69" s="222"/>
      <c r="LHL69" s="222"/>
      <c r="LHM69" s="222"/>
      <c r="LHN69" s="222"/>
      <c r="LHO69" s="222"/>
      <c r="LHP69" s="222"/>
      <c r="LHQ69" s="222"/>
      <c r="LHR69" s="222"/>
      <c r="LHS69" s="222"/>
      <c r="LHT69" s="222"/>
      <c r="LHU69" s="222"/>
      <c r="LHV69" s="222"/>
      <c r="LHW69" s="222"/>
      <c r="LHX69" s="222"/>
      <c r="LHY69" s="222"/>
      <c r="LHZ69" s="222"/>
      <c r="LIA69" s="222"/>
      <c r="LIB69" s="222"/>
      <c r="LIC69" s="222"/>
      <c r="LID69" s="222"/>
      <c r="LIE69" s="222"/>
      <c r="LIF69" s="222"/>
      <c r="LIG69" s="222"/>
      <c r="LIH69" s="222"/>
      <c r="LII69" s="222"/>
      <c r="LIJ69" s="222"/>
      <c r="LIK69" s="222"/>
      <c r="LIL69" s="222"/>
      <c r="LIM69" s="222"/>
      <c r="LIN69" s="222"/>
      <c r="LIO69" s="222"/>
      <c r="LIP69" s="222"/>
      <c r="LIQ69" s="222"/>
      <c r="LIR69" s="222"/>
      <c r="LIS69" s="222"/>
      <c r="LIT69" s="222"/>
      <c r="LIU69" s="222"/>
      <c r="LIV69" s="222"/>
      <c r="LIW69" s="222"/>
      <c r="LIX69" s="222"/>
      <c r="LIY69" s="222"/>
      <c r="LIZ69" s="222"/>
      <c r="LJA69" s="222"/>
      <c r="LJB69" s="222"/>
      <c r="LJC69" s="222"/>
      <c r="LJD69" s="222"/>
      <c r="LJE69" s="222"/>
      <c r="LJF69" s="222"/>
      <c r="LJG69" s="222"/>
      <c r="LJH69" s="222"/>
      <c r="LJI69" s="222"/>
      <c r="LJJ69" s="222"/>
      <c r="LJK69" s="222"/>
      <c r="LJL69" s="222"/>
      <c r="LJM69" s="222"/>
      <c r="LJN69" s="222"/>
      <c r="LJO69" s="222"/>
      <c r="LJP69" s="222"/>
      <c r="LJQ69" s="222"/>
      <c r="LJR69" s="222"/>
      <c r="LJS69" s="222"/>
      <c r="LJT69" s="222"/>
      <c r="LJU69" s="222"/>
      <c r="LJV69" s="222"/>
      <c r="LJW69" s="222"/>
      <c r="LJX69" s="222"/>
      <c r="LJY69" s="222"/>
      <c r="LJZ69" s="222"/>
      <c r="LKA69" s="222"/>
      <c r="LKB69" s="222"/>
      <c r="LKC69" s="222"/>
      <c r="LKD69" s="222"/>
      <c r="LKE69" s="222"/>
      <c r="LKF69" s="222"/>
      <c r="LKG69" s="222"/>
      <c r="LKH69" s="222"/>
      <c r="LKI69" s="222"/>
      <c r="LKJ69" s="222"/>
      <c r="LKK69" s="222"/>
      <c r="LKL69" s="222"/>
      <c r="LKM69" s="222"/>
      <c r="LKN69" s="222"/>
      <c r="LKO69" s="222"/>
      <c r="LKP69" s="222"/>
      <c r="LKQ69" s="222"/>
      <c r="LKR69" s="222"/>
      <c r="LKS69" s="222"/>
      <c r="LKT69" s="222"/>
      <c r="LKU69" s="222"/>
      <c r="LKV69" s="222"/>
      <c r="LKW69" s="222"/>
      <c r="LKX69" s="222"/>
      <c r="LKY69" s="222"/>
      <c r="LKZ69" s="222"/>
      <c r="LLA69" s="222"/>
      <c r="LLB69" s="222"/>
      <c r="LLC69" s="222"/>
      <c r="LLD69" s="222"/>
      <c r="LLE69" s="222"/>
      <c r="LLF69" s="222"/>
      <c r="LLG69" s="222"/>
      <c r="LLH69" s="222"/>
      <c r="LLI69" s="222"/>
      <c r="LLJ69" s="222"/>
      <c r="LLK69" s="222"/>
      <c r="LLL69" s="222"/>
      <c r="LLM69" s="222"/>
      <c r="LLN69" s="222"/>
      <c r="LLO69" s="222"/>
      <c r="LLP69" s="222"/>
      <c r="LLQ69" s="222"/>
      <c r="LLR69" s="222"/>
      <c r="LLS69" s="222"/>
      <c r="LLT69" s="222"/>
      <c r="LLU69" s="222"/>
      <c r="LLV69" s="222"/>
      <c r="LLW69" s="222"/>
      <c r="LLX69" s="222"/>
      <c r="LLY69" s="222"/>
      <c r="LLZ69" s="222"/>
      <c r="LMA69" s="222"/>
      <c r="LMB69" s="222"/>
      <c r="LMC69" s="222"/>
      <c r="LMD69" s="222"/>
      <c r="LME69" s="222"/>
      <c r="LMF69" s="222"/>
      <c r="LMG69" s="222"/>
      <c r="LMH69" s="222"/>
      <c r="LMI69" s="222"/>
      <c r="LMJ69" s="222"/>
      <c r="LMK69" s="222"/>
      <c r="LML69" s="222"/>
      <c r="LMM69" s="222"/>
      <c r="LMN69" s="222"/>
      <c r="LMO69" s="222"/>
      <c r="LMP69" s="222"/>
      <c r="LMQ69" s="222"/>
      <c r="LMR69" s="222"/>
      <c r="LMS69" s="222"/>
      <c r="LMT69" s="222"/>
      <c r="LMU69" s="222"/>
      <c r="LMV69" s="222"/>
      <c r="LMW69" s="222"/>
      <c r="LMX69" s="222"/>
      <c r="LMY69" s="222"/>
      <c r="LMZ69" s="222"/>
      <c r="LNA69" s="222"/>
      <c r="LNB69" s="222"/>
      <c r="LNC69" s="222"/>
      <c r="LND69" s="222"/>
      <c r="LNE69" s="222"/>
      <c r="LNF69" s="222"/>
      <c r="LNG69" s="222"/>
      <c r="LNH69" s="222"/>
      <c r="LNI69" s="222"/>
      <c r="LNJ69" s="222"/>
      <c r="LNK69" s="222"/>
      <c r="LNL69" s="222"/>
      <c r="LNM69" s="222"/>
      <c r="LNN69" s="222"/>
      <c r="LNO69" s="222"/>
      <c r="LNP69" s="222"/>
      <c r="LNQ69" s="222"/>
      <c r="LNR69" s="222"/>
      <c r="LNS69" s="222"/>
      <c r="LNT69" s="222"/>
      <c r="LNU69" s="222"/>
      <c r="LNV69" s="222"/>
      <c r="LNW69" s="222"/>
      <c r="LNX69" s="222"/>
      <c r="LNY69" s="222"/>
      <c r="LNZ69" s="222"/>
      <c r="LOA69" s="222"/>
      <c r="LOB69" s="222"/>
      <c r="LOC69" s="222"/>
      <c r="LOD69" s="222"/>
      <c r="LOE69" s="222"/>
      <c r="LOF69" s="222"/>
      <c r="LOG69" s="222"/>
      <c r="LOH69" s="222"/>
      <c r="LOI69" s="222"/>
      <c r="LOJ69" s="222"/>
      <c r="LOK69" s="222"/>
      <c r="LOL69" s="222"/>
      <c r="LOM69" s="222"/>
      <c r="LON69" s="222"/>
      <c r="LOO69" s="222"/>
      <c r="LOP69" s="222"/>
      <c r="LOQ69" s="222"/>
      <c r="LOR69" s="222"/>
      <c r="LOS69" s="222"/>
      <c r="LOT69" s="222"/>
      <c r="LOU69" s="222"/>
      <c r="LOV69" s="222"/>
      <c r="LOW69" s="222"/>
      <c r="LOX69" s="222"/>
      <c r="LOY69" s="222"/>
      <c r="LOZ69" s="222"/>
      <c r="LPA69" s="222"/>
      <c r="LPB69" s="222"/>
      <c r="LPC69" s="222"/>
      <c r="LPD69" s="222"/>
      <c r="LPE69" s="222"/>
      <c r="LPF69" s="222"/>
      <c r="LPG69" s="222"/>
      <c r="LPH69" s="222"/>
      <c r="LPI69" s="222"/>
      <c r="LPJ69" s="222"/>
      <c r="LPK69" s="222"/>
      <c r="LPL69" s="222"/>
      <c r="LPM69" s="222"/>
      <c r="LPN69" s="222"/>
      <c r="LPO69" s="222"/>
      <c r="LPP69" s="222"/>
      <c r="LPQ69" s="222"/>
      <c r="LPR69" s="222"/>
      <c r="LPS69" s="222"/>
      <c r="LPT69" s="222"/>
      <c r="LPU69" s="222"/>
      <c r="LPV69" s="222"/>
      <c r="LPW69" s="222"/>
      <c r="LPX69" s="222"/>
      <c r="LPY69" s="222"/>
      <c r="LPZ69" s="222"/>
      <c r="LQA69" s="222"/>
      <c r="LQB69" s="222"/>
      <c r="LQC69" s="222"/>
      <c r="LQD69" s="222"/>
      <c r="LQE69" s="222"/>
      <c r="LQF69" s="222"/>
      <c r="LQG69" s="222"/>
      <c r="LQH69" s="222"/>
      <c r="LQI69" s="222"/>
      <c r="LQJ69" s="222"/>
      <c r="LQK69" s="222"/>
      <c r="LQL69" s="222"/>
      <c r="LQM69" s="222"/>
      <c r="LQN69" s="222"/>
      <c r="LQO69" s="222"/>
      <c r="LQP69" s="222"/>
      <c r="LQQ69" s="222"/>
      <c r="LQR69" s="222"/>
      <c r="LQS69" s="222"/>
      <c r="LQT69" s="222"/>
      <c r="LQU69" s="222"/>
      <c r="LQV69" s="222"/>
      <c r="LQW69" s="222"/>
      <c r="LQX69" s="222"/>
      <c r="LQY69" s="222"/>
      <c r="LQZ69" s="222"/>
      <c r="LRA69" s="222"/>
      <c r="LRB69" s="222"/>
      <c r="LRC69" s="222"/>
      <c r="LRD69" s="222"/>
      <c r="LRE69" s="222"/>
      <c r="LRF69" s="222"/>
      <c r="LRG69" s="222"/>
      <c r="LRH69" s="222"/>
      <c r="LRI69" s="222"/>
      <c r="LRJ69" s="222"/>
      <c r="LRK69" s="222"/>
      <c r="LRL69" s="222"/>
      <c r="LRM69" s="222"/>
      <c r="LRN69" s="222"/>
      <c r="LRO69" s="222"/>
      <c r="LRP69" s="222"/>
      <c r="LRQ69" s="222"/>
      <c r="LRR69" s="222"/>
      <c r="LRS69" s="222"/>
      <c r="LRT69" s="222"/>
      <c r="LRU69" s="222"/>
      <c r="LRV69" s="222"/>
      <c r="LRW69" s="222"/>
      <c r="LRX69" s="222"/>
      <c r="LRY69" s="222"/>
      <c r="LRZ69" s="222"/>
      <c r="LSA69" s="222"/>
      <c r="LSB69" s="222"/>
      <c r="LSC69" s="222"/>
      <c r="LSD69" s="222"/>
      <c r="LSE69" s="222"/>
      <c r="LSF69" s="222"/>
      <c r="LSG69" s="222"/>
      <c r="LSH69" s="222"/>
      <c r="LSI69" s="222"/>
      <c r="LSJ69" s="222"/>
      <c r="LSK69" s="222"/>
      <c r="LSL69" s="222"/>
      <c r="LSM69" s="222"/>
      <c r="LSN69" s="222"/>
      <c r="LSO69" s="222"/>
      <c r="LSP69" s="222"/>
      <c r="LSQ69" s="222"/>
      <c r="LSR69" s="222"/>
      <c r="LSS69" s="222"/>
      <c r="LST69" s="222"/>
      <c r="LSU69" s="222"/>
      <c r="LSV69" s="222"/>
      <c r="LSW69" s="222"/>
      <c r="LSX69" s="222"/>
      <c r="LSY69" s="222"/>
      <c r="LSZ69" s="222"/>
      <c r="LTA69" s="222"/>
      <c r="LTB69" s="222"/>
      <c r="LTC69" s="222"/>
      <c r="LTD69" s="222"/>
      <c r="LTE69" s="222"/>
      <c r="LTF69" s="222"/>
      <c r="LTG69" s="222"/>
      <c r="LTH69" s="222"/>
      <c r="LTI69" s="222"/>
      <c r="LTJ69" s="222"/>
      <c r="LTK69" s="222"/>
      <c r="LTL69" s="222"/>
      <c r="LTM69" s="222"/>
      <c r="LTN69" s="222"/>
      <c r="LTO69" s="222"/>
      <c r="LTP69" s="222"/>
      <c r="LTQ69" s="222"/>
      <c r="LTR69" s="222"/>
      <c r="LTS69" s="222"/>
      <c r="LTT69" s="222"/>
      <c r="LTU69" s="222"/>
      <c r="LTV69" s="222"/>
      <c r="LTW69" s="222"/>
      <c r="LTX69" s="222"/>
      <c r="LTY69" s="222"/>
      <c r="LTZ69" s="222"/>
      <c r="LUA69" s="222"/>
      <c r="LUB69" s="222"/>
      <c r="LUC69" s="222"/>
      <c r="LUD69" s="222"/>
      <c r="LUE69" s="222"/>
      <c r="LUF69" s="222"/>
      <c r="LUG69" s="222"/>
      <c r="LUH69" s="222"/>
      <c r="LUI69" s="222"/>
      <c r="LUJ69" s="222"/>
      <c r="LUK69" s="222"/>
      <c r="LUL69" s="222"/>
      <c r="LUM69" s="222"/>
      <c r="LUN69" s="222"/>
      <c r="LUO69" s="222"/>
      <c r="LUP69" s="222"/>
      <c r="LUQ69" s="222"/>
      <c r="LUR69" s="222"/>
      <c r="LUS69" s="222"/>
      <c r="LUT69" s="222"/>
      <c r="LUU69" s="222"/>
      <c r="LUV69" s="222"/>
      <c r="LUW69" s="222"/>
      <c r="LUX69" s="222"/>
      <c r="LUY69" s="222"/>
      <c r="LUZ69" s="222"/>
      <c r="LVA69" s="222"/>
      <c r="LVB69" s="222"/>
      <c r="LVC69" s="222"/>
      <c r="LVD69" s="222"/>
      <c r="LVE69" s="222"/>
      <c r="LVF69" s="222"/>
      <c r="LVG69" s="222"/>
      <c r="LVH69" s="222"/>
      <c r="LVI69" s="222"/>
      <c r="LVJ69" s="222"/>
      <c r="LVK69" s="222"/>
      <c r="LVL69" s="222"/>
      <c r="LVM69" s="222"/>
      <c r="LVN69" s="222"/>
      <c r="LVO69" s="222"/>
      <c r="LVP69" s="222"/>
      <c r="LVQ69" s="222"/>
      <c r="LVR69" s="222"/>
      <c r="LVS69" s="222"/>
      <c r="LVT69" s="222"/>
      <c r="LVU69" s="222"/>
      <c r="LVV69" s="222"/>
      <c r="LVW69" s="222"/>
      <c r="LVX69" s="222"/>
      <c r="LVY69" s="222"/>
      <c r="LVZ69" s="222"/>
      <c r="LWA69" s="222"/>
      <c r="LWB69" s="222"/>
      <c r="LWC69" s="222"/>
      <c r="LWD69" s="222"/>
      <c r="LWE69" s="222"/>
      <c r="LWF69" s="222"/>
      <c r="LWG69" s="222"/>
      <c r="LWH69" s="222"/>
      <c r="LWI69" s="222"/>
      <c r="LWJ69" s="222"/>
      <c r="LWK69" s="222"/>
      <c r="LWL69" s="222"/>
      <c r="LWM69" s="222"/>
      <c r="LWN69" s="222"/>
      <c r="LWO69" s="222"/>
      <c r="LWP69" s="222"/>
      <c r="LWQ69" s="222"/>
      <c r="LWR69" s="222"/>
      <c r="LWS69" s="222"/>
      <c r="LWT69" s="222"/>
      <c r="LWU69" s="222"/>
      <c r="LWV69" s="222"/>
      <c r="LWW69" s="222"/>
      <c r="LWX69" s="222"/>
      <c r="LWY69" s="222"/>
      <c r="LWZ69" s="222"/>
      <c r="LXA69" s="222"/>
      <c r="LXB69" s="222"/>
      <c r="LXC69" s="222"/>
      <c r="LXD69" s="222"/>
      <c r="LXE69" s="222"/>
      <c r="LXF69" s="222"/>
      <c r="LXG69" s="222"/>
      <c r="LXH69" s="222"/>
      <c r="LXI69" s="222"/>
      <c r="LXJ69" s="222"/>
      <c r="LXK69" s="222"/>
      <c r="LXL69" s="222"/>
      <c r="LXM69" s="222"/>
      <c r="LXN69" s="222"/>
      <c r="LXO69" s="222"/>
      <c r="LXP69" s="222"/>
      <c r="LXQ69" s="222"/>
      <c r="LXR69" s="222"/>
      <c r="LXS69" s="222"/>
      <c r="LXT69" s="222"/>
      <c r="LXU69" s="222"/>
      <c r="LXV69" s="222"/>
      <c r="LXW69" s="222"/>
      <c r="LXX69" s="222"/>
      <c r="LXY69" s="222"/>
      <c r="LXZ69" s="222"/>
      <c r="LYA69" s="222"/>
      <c r="LYB69" s="222"/>
      <c r="LYC69" s="222"/>
      <c r="LYD69" s="222"/>
      <c r="LYE69" s="222"/>
      <c r="LYF69" s="222"/>
      <c r="LYG69" s="222"/>
      <c r="LYH69" s="222"/>
      <c r="LYI69" s="222"/>
      <c r="LYJ69" s="222"/>
      <c r="LYK69" s="222"/>
      <c r="LYL69" s="222"/>
      <c r="LYM69" s="222"/>
      <c r="LYN69" s="222"/>
      <c r="LYO69" s="222"/>
      <c r="LYP69" s="222"/>
      <c r="LYQ69" s="222"/>
      <c r="LYR69" s="222"/>
      <c r="LYS69" s="222"/>
      <c r="LYT69" s="222"/>
      <c r="LYU69" s="222"/>
      <c r="LYV69" s="222"/>
      <c r="LYW69" s="222"/>
      <c r="LYX69" s="222"/>
      <c r="LYY69" s="222"/>
      <c r="LYZ69" s="222"/>
      <c r="LZA69" s="222"/>
      <c r="LZB69" s="222"/>
      <c r="LZC69" s="222"/>
      <c r="LZD69" s="222"/>
      <c r="LZE69" s="222"/>
      <c r="LZF69" s="222"/>
      <c r="LZG69" s="222"/>
      <c r="LZH69" s="222"/>
      <c r="LZI69" s="222"/>
      <c r="LZJ69" s="222"/>
      <c r="LZK69" s="222"/>
      <c r="LZL69" s="222"/>
      <c r="LZM69" s="222"/>
      <c r="LZN69" s="222"/>
      <c r="LZO69" s="222"/>
      <c r="LZP69" s="222"/>
      <c r="LZQ69" s="222"/>
      <c r="LZR69" s="222"/>
      <c r="LZS69" s="222"/>
      <c r="LZT69" s="222"/>
      <c r="LZU69" s="222"/>
      <c r="LZV69" s="222"/>
      <c r="LZW69" s="222"/>
      <c r="LZX69" s="222"/>
      <c r="LZY69" s="222"/>
      <c r="LZZ69" s="222"/>
      <c r="MAA69" s="222"/>
      <c r="MAB69" s="222"/>
      <c r="MAC69" s="222"/>
      <c r="MAD69" s="222"/>
      <c r="MAE69" s="222"/>
      <c r="MAF69" s="222"/>
      <c r="MAG69" s="222"/>
      <c r="MAH69" s="222"/>
      <c r="MAI69" s="222"/>
      <c r="MAJ69" s="222"/>
      <c r="MAK69" s="222"/>
      <c r="MAL69" s="222"/>
      <c r="MAM69" s="222"/>
      <c r="MAN69" s="222"/>
      <c r="MAO69" s="222"/>
      <c r="MAP69" s="222"/>
      <c r="MAQ69" s="222"/>
      <c r="MAR69" s="222"/>
      <c r="MAS69" s="222"/>
      <c r="MAT69" s="222"/>
      <c r="MAU69" s="222"/>
      <c r="MAV69" s="222"/>
      <c r="MAW69" s="222"/>
      <c r="MAX69" s="222"/>
      <c r="MAY69" s="222"/>
      <c r="MAZ69" s="222"/>
      <c r="MBA69" s="222"/>
      <c r="MBB69" s="222"/>
      <c r="MBC69" s="222"/>
      <c r="MBD69" s="222"/>
      <c r="MBE69" s="222"/>
      <c r="MBF69" s="222"/>
      <c r="MBG69" s="222"/>
      <c r="MBH69" s="222"/>
      <c r="MBI69" s="222"/>
      <c r="MBJ69" s="222"/>
      <c r="MBK69" s="222"/>
      <c r="MBL69" s="222"/>
      <c r="MBM69" s="222"/>
      <c r="MBN69" s="222"/>
      <c r="MBO69" s="222"/>
      <c r="MBP69" s="222"/>
      <c r="MBQ69" s="222"/>
      <c r="MBR69" s="222"/>
      <c r="MBS69" s="222"/>
      <c r="MBT69" s="222"/>
      <c r="MBU69" s="222"/>
      <c r="MBV69" s="222"/>
      <c r="MBW69" s="222"/>
      <c r="MBX69" s="222"/>
      <c r="MBY69" s="222"/>
      <c r="MBZ69" s="222"/>
      <c r="MCA69" s="222"/>
      <c r="MCB69" s="222"/>
      <c r="MCC69" s="222"/>
      <c r="MCD69" s="222"/>
      <c r="MCE69" s="222"/>
      <c r="MCF69" s="222"/>
      <c r="MCG69" s="222"/>
      <c r="MCH69" s="222"/>
      <c r="MCI69" s="222"/>
      <c r="MCJ69" s="222"/>
      <c r="MCK69" s="222"/>
      <c r="MCL69" s="222"/>
      <c r="MCM69" s="222"/>
      <c r="MCN69" s="222"/>
      <c r="MCO69" s="222"/>
      <c r="MCP69" s="222"/>
      <c r="MCQ69" s="222"/>
      <c r="MCR69" s="222"/>
      <c r="MCS69" s="222"/>
      <c r="MCT69" s="222"/>
      <c r="MCU69" s="222"/>
      <c r="MCV69" s="222"/>
      <c r="MCW69" s="222"/>
      <c r="MCX69" s="222"/>
      <c r="MCY69" s="222"/>
      <c r="MCZ69" s="222"/>
      <c r="MDA69" s="222"/>
      <c r="MDB69" s="222"/>
      <c r="MDC69" s="222"/>
      <c r="MDD69" s="222"/>
      <c r="MDE69" s="222"/>
      <c r="MDF69" s="222"/>
      <c r="MDG69" s="222"/>
      <c r="MDH69" s="222"/>
      <c r="MDI69" s="222"/>
      <c r="MDJ69" s="222"/>
      <c r="MDK69" s="222"/>
      <c r="MDL69" s="222"/>
      <c r="MDM69" s="222"/>
      <c r="MDN69" s="222"/>
      <c r="MDO69" s="222"/>
      <c r="MDP69" s="222"/>
      <c r="MDQ69" s="222"/>
      <c r="MDR69" s="222"/>
      <c r="MDS69" s="222"/>
      <c r="MDT69" s="222"/>
      <c r="MDU69" s="222"/>
      <c r="MDV69" s="222"/>
      <c r="MDW69" s="222"/>
      <c r="MDX69" s="222"/>
      <c r="MDY69" s="222"/>
      <c r="MDZ69" s="222"/>
      <c r="MEA69" s="222"/>
      <c r="MEB69" s="222"/>
      <c r="MEC69" s="222"/>
      <c r="MED69" s="222"/>
      <c r="MEE69" s="222"/>
      <c r="MEF69" s="222"/>
      <c r="MEG69" s="222"/>
      <c r="MEH69" s="222"/>
      <c r="MEI69" s="222"/>
      <c r="MEJ69" s="222"/>
      <c r="MEK69" s="222"/>
      <c r="MEL69" s="222"/>
      <c r="MEM69" s="222"/>
      <c r="MEN69" s="222"/>
      <c r="MEO69" s="222"/>
      <c r="MEP69" s="222"/>
      <c r="MEQ69" s="222"/>
      <c r="MER69" s="222"/>
      <c r="MES69" s="222"/>
      <c r="MET69" s="222"/>
      <c r="MEU69" s="222"/>
      <c r="MEV69" s="222"/>
      <c r="MEW69" s="222"/>
      <c r="MEX69" s="222"/>
      <c r="MEY69" s="222"/>
      <c r="MEZ69" s="222"/>
      <c r="MFA69" s="222"/>
      <c r="MFB69" s="222"/>
      <c r="MFC69" s="222"/>
      <c r="MFD69" s="222"/>
      <c r="MFE69" s="222"/>
      <c r="MFF69" s="222"/>
      <c r="MFG69" s="222"/>
      <c r="MFH69" s="222"/>
      <c r="MFI69" s="222"/>
      <c r="MFJ69" s="222"/>
      <c r="MFK69" s="222"/>
      <c r="MFL69" s="222"/>
      <c r="MFM69" s="222"/>
      <c r="MFN69" s="222"/>
      <c r="MFO69" s="222"/>
      <c r="MFP69" s="222"/>
      <c r="MFQ69" s="222"/>
      <c r="MFR69" s="222"/>
      <c r="MFS69" s="222"/>
      <c r="MFT69" s="222"/>
      <c r="MFU69" s="222"/>
      <c r="MFV69" s="222"/>
      <c r="MFW69" s="222"/>
      <c r="MFX69" s="222"/>
      <c r="MFY69" s="222"/>
      <c r="MFZ69" s="222"/>
      <c r="MGA69" s="222"/>
      <c r="MGB69" s="222"/>
      <c r="MGC69" s="222"/>
      <c r="MGD69" s="222"/>
      <c r="MGE69" s="222"/>
      <c r="MGF69" s="222"/>
      <c r="MGG69" s="222"/>
      <c r="MGH69" s="222"/>
      <c r="MGI69" s="222"/>
      <c r="MGJ69" s="222"/>
      <c r="MGK69" s="222"/>
      <c r="MGL69" s="222"/>
      <c r="MGM69" s="222"/>
      <c r="MGN69" s="222"/>
      <c r="MGO69" s="222"/>
      <c r="MGP69" s="222"/>
      <c r="MGQ69" s="222"/>
      <c r="MGR69" s="222"/>
      <c r="MGS69" s="222"/>
      <c r="MGT69" s="222"/>
      <c r="MGU69" s="222"/>
      <c r="MGV69" s="222"/>
      <c r="MGW69" s="222"/>
      <c r="MGX69" s="222"/>
      <c r="MGY69" s="222"/>
      <c r="MGZ69" s="222"/>
      <c r="MHA69" s="222"/>
      <c r="MHB69" s="222"/>
      <c r="MHC69" s="222"/>
      <c r="MHD69" s="222"/>
      <c r="MHE69" s="222"/>
      <c r="MHF69" s="222"/>
      <c r="MHG69" s="222"/>
      <c r="MHH69" s="222"/>
      <c r="MHI69" s="222"/>
      <c r="MHJ69" s="222"/>
      <c r="MHK69" s="222"/>
      <c r="MHL69" s="222"/>
      <c r="MHM69" s="222"/>
      <c r="MHN69" s="222"/>
      <c r="MHO69" s="222"/>
      <c r="MHP69" s="222"/>
      <c r="MHQ69" s="222"/>
      <c r="MHR69" s="222"/>
      <c r="MHS69" s="222"/>
      <c r="MHT69" s="222"/>
      <c r="MHU69" s="222"/>
      <c r="MHV69" s="222"/>
      <c r="MHW69" s="222"/>
      <c r="MHX69" s="222"/>
      <c r="MHY69" s="222"/>
      <c r="MHZ69" s="222"/>
      <c r="MIA69" s="222"/>
      <c r="MIB69" s="222"/>
      <c r="MIC69" s="222"/>
      <c r="MID69" s="222"/>
      <c r="MIE69" s="222"/>
      <c r="MIF69" s="222"/>
      <c r="MIG69" s="222"/>
      <c r="MIH69" s="222"/>
      <c r="MII69" s="222"/>
      <c r="MIJ69" s="222"/>
      <c r="MIK69" s="222"/>
      <c r="MIL69" s="222"/>
      <c r="MIM69" s="222"/>
      <c r="MIN69" s="222"/>
      <c r="MIO69" s="222"/>
      <c r="MIP69" s="222"/>
      <c r="MIQ69" s="222"/>
      <c r="MIR69" s="222"/>
      <c r="MIS69" s="222"/>
      <c r="MIT69" s="222"/>
      <c r="MIU69" s="222"/>
      <c r="MIV69" s="222"/>
      <c r="MIW69" s="222"/>
      <c r="MIX69" s="222"/>
      <c r="MIY69" s="222"/>
      <c r="MIZ69" s="222"/>
      <c r="MJA69" s="222"/>
      <c r="MJB69" s="222"/>
      <c r="MJC69" s="222"/>
      <c r="MJD69" s="222"/>
      <c r="MJE69" s="222"/>
      <c r="MJF69" s="222"/>
      <c r="MJG69" s="222"/>
      <c r="MJH69" s="222"/>
      <c r="MJI69" s="222"/>
      <c r="MJJ69" s="222"/>
      <c r="MJK69" s="222"/>
      <c r="MJL69" s="222"/>
      <c r="MJM69" s="222"/>
      <c r="MJN69" s="222"/>
      <c r="MJO69" s="222"/>
      <c r="MJP69" s="222"/>
      <c r="MJQ69" s="222"/>
      <c r="MJR69" s="222"/>
      <c r="MJS69" s="222"/>
      <c r="MJT69" s="222"/>
      <c r="MJU69" s="222"/>
      <c r="MJV69" s="222"/>
      <c r="MJW69" s="222"/>
      <c r="MJX69" s="222"/>
      <c r="MJY69" s="222"/>
      <c r="MJZ69" s="222"/>
      <c r="MKA69" s="222"/>
      <c r="MKB69" s="222"/>
      <c r="MKC69" s="222"/>
      <c r="MKD69" s="222"/>
      <c r="MKE69" s="222"/>
      <c r="MKF69" s="222"/>
      <c r="MKG69" s="222"/>
      <c r="MKH69" s="222"/>
      <c r="MKI69" s="222"/>
      <c r="MKJ69" s="222"/>
      <c r="MKK69" s="222"/>
      <c r="MKL69" s="222"/>
      <c r="MKM69" s="222"/>
      <c r="MKN69" s="222"/>
      <c r="MKO69" s="222"/>
      <c r="MKP69" s="222"/>
      <c r="MKQ69" s="222"/>
      <c r="MKR69" s="222"/>
      <c r="MKS69" s="222"/>
      <c r="MKT69" s="222"/>
      <c r="MKU69" s="222"/>
      <c r="MKV69" s="222"/>
      <c r="MKW69" s="222"/>
      <c r="MKX69" s="222"/>
      <c r="MKY69" s="222"/>
      <c r="MKZ69" s="222"/>
      <c r="MLA69" s="222"/>
      <c r="MLB69" s="222"/>
      <c r="MLC69" s="222"/>
      <c r="MLD69" s="222"/>
      <c r="MLE69" s="222"/>
      <c r="MLF69" s="222"/>
      <c r="MLG69" s="222"/>
      <c r="MLH69" s="222"/>
      <c r="MLI69" s="222"/>
      <c r="MLJ69" s="222"/>
      <c r="MLK69" s="222"/>
      <c r="MLL69" s="222"/>
      <c r="MLM69" s="222"/>
      <c r="MLN69" s="222"/>
      <c r="MLO69" s="222"/>
      <c r="MLP69" s="222"/>
      <c r="MLQ69" s="222"/>
      <c r="MLR69" s="222"/>
      <c r="MLS69" s="222"/>
      <c r="MLT69" s="222"/>
      <c r="MLU69" s="222"/>
      <c r="MLV69" s="222"/>
      <c r="MLW69" s="222"/>
      <c r="MLX69" s="222"/>
      <c r="MLY69" s="222"/>
      <c r="MLZ69" s="222"/>
      <c r="MMA69" s="222"/>
      <c r="MMB69" s="222"/>
      <c r="MMC69" s="222"/>
      <c r="MMD69" s="222"/>
      <c r="MME69" s="222"/>
      <c r="MMF69" s="222"/>
      <c r="MMG69" s="222"/>
      <c r="MMH69" s="222"/>
      <c r="MMI69" s="222"/>
      <c r="MMJ69" s="222"/>
      <c r="MMK69" s="222"/>
      <c r="MML69" s="222"/>
      <c r="MMM69" s="222"/>
      <c r="MMN69" s="222"/>
      <c r="MMO69" s="222"/>
      <c r="MMP69" s="222"/>
      <c r="MMQ69" s="222"/>
      <c r="MMR69" s="222"/>
      <c r="MMS69" s="222"/>
      <c r="MMT69" s="222"/>
      <c r="MMU69" s="222"/>
      <c r="MMV69" s="222"/>
      <c r="MMW69" s="222"/>
      <c r="MMX69" s="222"/>
      <c r="MMY69" s="222"/>
      <c r="MMZ69" s="222"/>
      <c r="MNA69" s="222"/>
      <c r="MNB69" s="222"/>
      <c r="MNC69" s="222"/>
      <c r="MND69" s="222"/>
      <c r="MNE69" s="222"/>
      <c r="MNF69" s="222"/>
      <c r="MNG69" s="222"/>
      <c r="MNH69" s="222"/>
      <c r="MNI69" s="222"/>
      <c r="MNJ69" s="222"/>
      <c r="MNK69" s="222"/>
      <c r="MNL69" s="222"/>
      <c r="MNM69" s="222"/>
      <c r="MNN69" s="222"/>
      <c r="MNO69" s="222"/>
      <c r="MNP69" s="222"/>
      <c r="MNQ69" s="222"/>
      <c r="MNR69" s="222"/>
      <c r="MNS69" s="222"/>
      <c r="MNT69" s="222"/>
      <c r="MNU69" s="222"/>
      <c r="MNV69" s="222"/>
      <c r="MNW69" s="222"/>
      <c r="MNX69" s="222"/>
      <c r="MNY69" s="222"/>
      <c r="MNZ69" s="222"/>
      <c r="MOA69" s="222"/>
      <c r="MOB69" s="222"/>
      <c r="MOC69" s="222"/>
      <c r="MOD69" s="222"/>
      <c r="MOE69" s="222"/>
      <c r="MOF69" s="222"/>
      <c r="MOG69" s="222"/>
      <c r="MOH69" s="222"/>
      <c r="MOI69" s="222"/>
      <c r="MOJ69" s="222"/>
      <c r="MOK69" s="222"/>
      <c r="MOL69" s="222"/>
      <c r="MOM69" s="222"/>
      <c r="MON69" s="222"/>
      <c r="MOO69" s="222"/>
      <c r="MOP69" s="222"/>
      <c r="MOQ69" s="222"/>
      <c r="MOR69" s="222"/>
      <c r="MOS69" s="222"/>
      <c r="MOT69" s="222"/>
      <c r="MOU69" s="222"/>
      <c r="MOV69" s="222"/>
      <c r="MOW69" s="222"/>
      <c r="MOX69" s="222"/>
      <c r="MOY69" s="222"/>
      <c r="MOZ69" s="222"/>
      <c r="MPA69" s="222"/>
      <c r="MPB69" s="222"/>
      <c r="MPC69" s="222"/>
      <c r="MPD69" s="222"/>
      <c r="MPE69" s="222"/>
      <c r="MPF69" s="222"/>
      <c r="MPG69" s="222"/>
      <c r="MPH69" s="222"/>
      <c r="MPI69" s="222"/>
      <c r="MPJ69" s="222"/>
      <c r="MPK69" s="222"/>
      <c r="MPL69" s="222"/>
      <c r="MPM69" s="222"/>
      <c r="MPN69" s="222"/>
      <c r="MPO69" s="222"/>
      <c r="MPP69" s="222"/>
      <c r="MPQ69" s="222"/>
      <c r="MPR69" s="222"/>
      <c r="MPS69" s="222"/>
      <c r="MPT69" s="222"/>
      <c r="MPU69" s="222"/>
      <c r="MPV69" s="222"/>
      <c r="MPW69" s="222"/>
      <c r="MPX69" s="222"/>
      <c r="MPY69" s="222"/>
      <c r="MPZ69" s="222"/>
      <c r="MQA69" s="222"/>
      <c r="MQB69" s="222"/>
      <c r="MQC69" s="222"/>
      <c r="MQD69" s="222"/>
      <c r="MQE69" s="222"/>
      <c r="MQF69" s="222"/>
      <c r="MQG69" s="222"/>
      <c r="MQH69" s="222"/>
      <c r="MQI69" s="222"/>
      <c r="MQJ69" s="222"/>
      <c r="MQK69" s="222"/>
      <c r="MQL69" s="222"/>
      <c r="MQM69" s="222"/>
      <c r="MQN69" s="222"/>
      <c r="MQO69" s="222"/>
      <c r="MQP69" s="222"/>
      <c r="MQQ69" s="222"/>
      <c r="MQR69" s="222"/>
      <c r="MQS69" s="222"/>
      <c r="MQT69" s="222"/>
      <c r="MQU69" s="222"/>
      <c r="MQV69" s="222"/>
      <c r="MQW69" s="222"/>
      <c r="MQX69" s="222"/>
      <c r="MQY69" s="222"/>
      <c r="MQZ69" s="222"/>
      <c r="MRA69" s="222"/>
      <c r="MRB69" s="222"/>
      <c r="MRC69" s="222"/>
      <c r="MRD69" s="222"/>
      <c r="MRE69" s="222"/>
      <c r="MRF69" s="222"/>
      <c r="MRG69" s="222"/>
      <c r="MRH69" s="222"/>
      <c r="MRI69" s="222"/>
      <c r="MRJ69" s="222"/>
      <c r="MRK69" s="222"/>
      <c r="MRL69" s="222"/>
      <c r="MRM69" s="222"/>
      <c r="MRN69" s="222"/>
      <c r="MRO69" s="222"/>
      <c r="MRP69" s="222"/>
      <c r="MRQ69" s="222"/>
      <c r="MRR69" s="222"/>
      <c r="MRS69" s="222"/>
      <c r="MRT69" s="222"/>
      <c r="MRU69" s="222"/>
      <c r="MRV69" s="222"/>
      <c r="MRW69" s="222"/>
      <c r="MRX69" s="222"/>
      <c r="MRY69" s="222"/>
      <c r="MRZ69" s="222"/>
      <c r="MSA69" s="222"/>
      <c r="MSB69" s="222"/>
      <c r="MSC69" s="222"/>
      <c r="MSD69" s="222"/>
      <c r="MSE69" s="222"/>
      <c r="MSF69" s="222"/>
      <c r="MSG69" s="222"/>
      <c r="MSH69" s="222"/>
      <c r="MSI69" s="222"/>
      <c r="MSJ69" s="222"/>
      <c r="MSK69" s="222"/>
      <c r="MSL69" s="222"/>
      <c r="MSM69" s="222"/>
      <c r="MSN69" s="222"/>
      <c r="MSO69" s="222"/>
      <c r="MSP69" s="222"/>
      <c r="MSQ69" s="222"/>
      <c r="MSR69" s="222"/>
      <c r="MSS69" s="222"/>
      <c r="MST69" s="222"/>
      <c r="MSU69" s="222"/>
      <c r="MSV69" s="222"/>
      <c r="MSW69" s="222"/>
      <c r="MSX69" s="222"/>
      <c r="MSY69" s="222"/>
      <c r="MSZ69" s="222"/>
      <c r="MTA69" s="222"/>
      <c r="MTB69" s="222"/>
      <c r="MTC69" s="222"/>
      <c r="MTD69" s="222"/>
      <c r="MTE69" s="222"/>
      <c r="MTF69" s="222"/>
      <c r="MTG69" s="222"/>
      <c r="MTH69" s="222"/>
      <c r="MTI69" s="222"/>
      <c r="MTJ69" s="222"/>
      <c r="MTK69" s="222"/>
      <c r="MTL69" s="222"/>
      <c r="MTM69" s="222"/>
      <c r="MTN69" s="222"/>
      <c r="MTO69" s="222"/>
      <c r="MTP69" s="222"/>
      <c r="MTQ69" s="222"/>
      <c r="MTR69" s="222"/>
      <c r="MTS69" s="222"/>
      <c r="MTT69" s="222"/>
      <c r="MTU69" s="222"/>
      <c r="MTV69" s="222"/>
      <c r="MTW69" s="222"/>
      <c r="MTX69" s="222"/>
      <c r="MTY69" s="222"/>
      <c r="MTZ69" s="222"/>
      <c r="MUA69" s="222"/>
      <c r="MUB69" s="222"/>
      <c r="MUC69" s="222"/>
      <c r="MUD69" s="222"/>
      <c r="MUE69" s="222"/>
      <c r="MUF69" s="222"/>
      <c r="MUG69" s="222"/>
      <c r="MUH69" s="222"/>
      <c r="MUI69" s="222"/>
      <c r="MUJ69" s="222"/>
      <c r="MUK69" s="222"/>
      <c r="MUL69" s="222"/>
      <c r="MUM69" s="222"/>
      <c r="MUN69" s="222"/>
      <c r="MUO69" s="222"/>
      <c r="MUP69" s="222"/>
      <c r="MUQ69" s="222"/>
      <c r="MUR69" s="222"/>
      <c r="MUS69" s="222"/>
      <c r="MUT69" s="222"/>
      <c r="MUU69" s="222"/>
      <c r="MUV69" s="222"/>
      <c r="MUW69" s="222"/>
      <c r="MUX69" s="222"/>
      <c r="MUY69" s="222"/>
      <c r="MUZ69" s="222"/>
      <c r="MVA69" s="222"/>
      <c r="MVB69" s="222"/>
      <c r="MVC69" s="222"/>
      <c r="MVD69" s="222"/>
      <c r="MVE69" s="222"/>
      <c r="MVF69" s="222"/>
      <c r="MVG69" s="222"/>
      <c r="MVH69" s="222"/>
      <c r="MVI69" s="222"/>
      <c r="MVJ69" s="222"/>
      <c r="MVK69" s="222"/>
      <c r="MVL69" s="222"/>
      <c r="MVM69" s="222"/>
      <c r="MVN69" s="222"/>
      <c r="MVO69" s="222"/>
      <c r="MVP69" s="222"/>
      <c r="MVQ69" s="222"/>
      <c r="MVR69" s="222"/>
      <c r="MVS69" s="222"/>
      <c r="MVT69" s="222"/>
      <c r="MVU69" s="222"/>
      <c r="MVV69" s="222"/>
      <c r="MVW69" s="222"/>
      <c r="MVX69" s="222"/>
      <c r="MVY69" s="222"/>
      <c r="MVZ69" s="222"/>
      <c r="MWA69" s="222"/>
      <c r="MWB69" s="222"/>
      <c r="MWC69" s="222"/>
      <c r="MWD69" s="222"/>
      <c r="MWE69" s="222"/>
      <c r="MWF69" s="222"/>
      <c r="MWG69" s="222"/>
      <c r="MWH69" s="222"/>
      <c r="MWI69" s="222"/>
      <c r="MWJ69" s="222"/>
      <c r="MWK69" s="222"/>
      <c r="MWL69" s="222"/>
      <c r="MWM69" s="222"/>
      <c r="MWN69" s="222"/>
      <c r="MWO69" s="222"/>
      <c r="MWP69" s="222"/>
      <c r="MWQ69" s="222"/>
      <c r="MWR69" s="222"/>
      <c r="MWS69" s="222"/>
      <c r="MWT69" s="222"/>
      <c r="MWU69" s="222"/>
      <c r="MWV69" s="222"/>
      <c r="MWW69" s="222"/>
      <c r="MWX69" s="222"/>
      <c r="MWY69" s="222"/>
      <c r="MWZ69" s="222"/>
      <c r="MXA69" s="222"/>
      <c r="MXB69" s="222"/>
      <c r="MXC69" s="222"/>
      <c r="MXD69" s="222"/>
      <c r="MXE69" s="222"/>
      <c r="MXF69" s="222"/>
      <c r="MXG69" s="222"/>
      <c r="MXH69" s="222"/>
      <c r="MXI69" s="222"/>
      <c r="MXJ69" s="222"/>
      <c r="MXK69" s="222"/>
      <c r="MXL69" s="222"/>
      <c r="MXM69" s="222"/>
      <c r="MXN69" s="222"/>
      <c r="MXO69" s="222"/>
      <c r="MXP69" s="222"/>
      <c r="MXQ69" s="222"/>
      <c r="MXR69" s="222"/>
      <c r="MXS69" s="222"/>
      <c r="MXT69" s="222"/>
      <c r="MXU69" s="222"/>
      <c r="MXV69" s="222"/>
      <c r="MXW69" s="222"/>
      <c r="MXX69" s="222"/>
      <c r="MXY69" s="222"/>
      <c r="MXZ69" s="222"/>
      <c r="MYA69" s="222"/>
      <c r="MYB69" s="222"/>
      <c r="MYC69" s="222"/>
      <c r="MYD69" s="222"/>
      <c r="MYE69" s="222"/>
      <c r="MYF69" s="222"/>
      <c r="MYG69" s="222"/>
      <c r="MYH69" s="222"/>
      <c r="MYI69" s="222"/>
      <c r="MYJ69" s="222"/>
      <c r="MYK69" s="222"/>
      <c r="MYL69" s="222"/>
      <c r="MYM69" s="222"/>
      <c r="MYN69" s="222"/>
      <c r="MYO69" s="222"/>
      <c r="MYP69" s="222"/>
      <c r="MYQ69" s="222"/>
      <c r="MYR69" s="222"/>
      <c r="MYS69" s="222"/>
      <c r="MYT69" s="222"/>
      <c r="MYU69" s="222"/>
      <c r="MYV69" s="222"/>
      <c r="MYW69" s="222"/>
      <c r="MYX69" s="222"/>
      <c r="MYY69" s="222"/>
      <c r="MYZ69" s="222"/>
      <c r="MZA69" s="222"/>
      <c r="MZB69" s="222"/>
      <c r="MZC69" s="222"/>
      <c r="MZD69" s="222"/>
      <c r="MZE69" s="222"/>
      <c r="MZF69" s="222"/>
      <c r="MZG69" s="222"/>
      <c r="MZH69" s="222"/>
      <c r="MZI69" s="222"/>
      <c r="MZJ69" s="222"/>
      <c r="MZK69" s="222"/>
      <c r="MZL69" s="222"/>
      <c r="MZM69" s="222"/>
      <c r="MZN69" s="222"/>
      <c r="MZO69" s="222"/>
      <c r="MZP69" s="222"/>
      <c r="MZQ69" s="222"/>
      <c r="MZR69" s="222"/>
      <c r="MZS69" s="222"/>
      <c r="MZT69" s="222"/>
      <c r="MZU69" s="222"/>
      <c r="MZV69" s="222"/>
      <c r="MZW69" s="222"/>
      <c r="MZX69" s="222"/>
      <c r="MZY69" s="222"/>
      <c r="MZZ69" s="222"/>
      <c r="NAA69" s="222"/>
      <c r="NAB69" s="222"/>
      <c r="NAC69" s="222"/>
      <c r="NAD69" s="222"/>
      <c r="NAE69" s="222"/>
      <c r="NAF69" s="222"/>
      <c r="NAG69" s="222"/>
      <c r="NAH69" s="222"/>
      <c r="NAI69" s="222"/>
      <c r="NAJ69" s="222"/>
      <c r="NAK69" s="222"/>
      <c r="NAL69" s="222"/>
      <c r="NAM69" s="222"/>
      <c r="NAN69" s="222"/>
      <c r="NAO69" s="222"/>
      <c r="NAP69" s="222"/>
      <c r="NAQ69" s="222"/>
      <c r="NAR69" s="222"/>
      <c r="NAS69" s="222"/>
      <c r="NAT69" s="222"/>
      <c r="NAU69" s="222"/>
      <c r="NAV69" s="222"/>
      <c r="NAW69" s="222"/>
      <c r="NAX69" s="222"/>
      <c r="NAY69" s="222"/>
      <c r="NAZ69" s="222"/>
      <c r="NBA69" s="222"/>
      <c r="NBB69" s="222"/>
      <c r="NBC69" s="222"/>
      <c r="NBD69" s="222"/>
      <c r="NBE69" s="222"/>
      <c r="NBF69" s="222"/>
      <c r="NBG69" s="222"/>
      <c r="NBH69" s="222"/>
      <c r="NBI69" s="222"/>
      <c r="NBJ69" s="222"/>
      <c r="NBK69" s="222"/>
      <c r="NBL69" s="222"/>
      <c r="NBM69" s="222"/>
      <c r="NBN69" s="222"/>
      <c r="NBO69" s="222"/>
      <c r="NBP69" s="222"/>
      <c r="NBQ69" s="222"/>
      <c r="NBR69" s="222"/>
      <c r="NBS69" s="222"/>
      <c r="NBT69" s="222"/>
      <c r="NBU69" s="222"/>
      <c r="NBV69" s="222"/>
      <c r="NBW69" s="222"/>
      <c r="NBX69" s="222"/>
      <c r="NBY69" s="222"/>
      <c r="NBZ69" s="222"/>
      <c r="NCA69" s="222"/>
      <c r="NCB69" s="222"/>
      <c r="NCC69" s="222"/>
      <c r="NCD69" s="222"/>
      <c r="NCE69" s="222"/>
      <c r="NCF69" s="222"/>
      <c r="NCG69" s="222"/>
      <c r="NCH69" s="222"/>
      <c r="NCI69" s="222"/>
      <c r="NCJ69" s="222"/>
      <c r="NCK69" s="222"/>
      <c r="NCL69" s="222"/>
      <c r="NCM69" s="222"/>
      <c r="NCN69" s="222"/>
      <c r="NCO69" s="222"/>
      <c r="NCP69" s="222"/>
      <c r="NCQ69" s="222"/>
      <c r="NCR69" s="222"/>
      <c r="NCS69" s="222"/>
      <c r="NCT69" s="222"/>
      <c r="NCU69" s="222"/>
      <c r="NCV69" s="222"/>
      <c r="NCW69" s="222"/>
      <c r="NCX69" s="222"/>
      <c r="NCY69" s="222"/>
      <c r="NCZ69" s="222"/>
      <c r="NDA69" s="222"/>
      <c r="NDB69" s="222"/>
      <c r="NDC69" s="222"/>
      <c r="NDD69" s="222"/>
      <c r="NDE69" s="222"/>
      <c r="NDF69" s="222"/>
      <c r="NDG69" s="222"/>
      <c r="NDH69" s="222"/>
      <c r="NDI69" s="222"/>
      <c r="NDJ69" s="222"/>
      <c r="NDK69" s="222"/>
      <c r="NDL69" s="222"/>
      <c r="NDM69" s="222"/>
      <c r="NDN69" s="222"/>
      <c r="NDO69" s="222"/>
      <c r="NDP69" s="222"/>
      <c r="NDQ69" s="222"/>
      <c r="NDR69" s="222"/>
      <c r="NDS69" s="222"/>
      <c r="NDT69" s="222"/>
      <c r="NDU69" s="222"/>
      <c r="NDV69" s="222"/>
      <c r="NDW69" s="222"/>
      <c r="NDX69" s="222"/>
      <c r="NDY69" s="222"/>
      <c r="NDZ69" s="222"/>
      <c r="NEA69" s="222"/>
      <c r="NEB69" s="222"/>
      <c r="NEC69" s="222"/>
      <c r="NED69" s="222"/>
      <c r="NEE69" s="222"/>
      <c r="NEF69" s="222"/>
      <c r="NEG69" s="222"/>
      <c r="NEH69" s="222"/>
      <c r="NEI69" s="222"/>
      <c r="NEJ69" s="222"/>
      <c r="NEK69" s="222"/>
      <c r="NEL69" s="222"/>
      <c r="NEM69" s="222"/>
      <c r="NEN69" s="222"/>
      <c r="NEO69" s="222"/>
      <c r="NEP69" s="222"/>
      <c r="NEQ69" s="222"/>
      <c r="NER69" s="222"/>
      <c r="NES69" s="222"/>
      <c r="NET69" s="222"/>
      <c r="NEU69" s="222"/>
      <c r="NEV69" s="222"/>
      <c r="NEW69" s="222"/>
      <c r="NEX69" s="222"/>
      <c r="NEY69" s="222"/>
      <c r="NEZ69" s="222"/>
      <c r="NFA69" s="222"/>
      <c r="NFB69" s="222"/>
      <c r="NFC69" s="222"/>
      <c r="NFD69" s="222"/>
      <c r="NFE69" s="222"/>
      <c r="NFF69" s="222"/>
      <c r="NFG69" s="222"/>
      <c r="NFH69" s="222"/>
      <c r="NFI69" s="222"/>
      <c r="NFJ69" s="222"/>
      <c r="NFK69" s="222"/>
      <c r="NFL69" s="222"/>
      <c r="NFM69" s="222"/>
      <c r="NFN69" s="222"/>
      <c r="NFO69" s="222"/>
      <c r="NFP69" s="222"/>
      <c r="NFQ69" s="222"/>
      <c r="NFR69" s="222"/>
      <c r="NFS69" s="222"/>
      <c r="NFT69" s="222"/>
      <c r="NFU69" s="222"/>
      <c r="NFV69" s="222"/>
      <c r="NFW69" s="222"/>
      <c r="NFX69" s="222"/>
      <c r="NFY69" s="222"/>
      <c r="NFZ69" s="222"/>
      <c r="NGA69" s="222"/>
      <c r="NGB69" s="222"/>
      <c r="NGC69" s="222"/>
      <c r="NGD69" s="222"/>
      <c r="NGE69" s="222"/>
      <c r="NGF69" s="222"/>
      <c r="NGG69" s="222"/>
      <c r="NGH69" s="222"/>
      <c r="NGI69" s="222"/>
      <c r="NGJ69" s="222"/>
      <c r="NGK69" s="222"/>
      <c r="NGL69" s="222"/>
      <c r="NGM69" s="222"/>
      <c r="NGN69" s="222"/>
      <c r="NGO69" s="222"/>
      <c r="NGP69" s="222"/>
      <c r="NGQ69" s="222"/>
      <c r="NGR69" s="222"/>
      <c r="NGS69" s="222"/>
      <c r="NGT69" s="222"/>
      <c r="NGU69" s="222"/>
      <c r="NGV69" s="222"/>
      <c r="NGW69" s="222"/>
      <c r="NGX69" s="222"/>
      <c r="NGY69" s="222"/>
      <c r="NGZ69" s="222"/>
      <c r="NHA69" s="222"/>
      <c r="NHB69" s="222"/>
      <c r="NHC69" s="222"/>
      <c r="NHD69" s="222"/>
      <c r="NHE69" s="222"/>
      <c r="NHF69" s="222"/>
      <c r="NHG69" s="222"/>
      <c r="NHH69" s="222"/>
      <c r="NHI69" s="222"/>
      <c r="NHJ69" s="222"/>
      <c r="NHK69" s="222"/>
      <c r="NHL69" s="222"/>
      <c r="NHM69" s="222"/>
      <c r="NHN69" s="222"/>
      <c r="NHO69" s="222"/>
      <c r="NHP69" s="222"/>
      <c r="NHQ69" s="222"/>
      <c r="NHR69" s="222"/>
      <c r="NHS69" s="222"/>
      <c r="NHT69" s="222"/>
      <c r="NHU69" s="222"/>
      <c r="NHV69" s="222"/>
      <c r="NHW69" s="222"/>
      <c r="NHX69" s="222"/>
      <c r="NHY69" s="222"/>
      <c r="NHZ69" s="222"/>
      <c r="NIA69" s="222"/>
      <c r="NIB69" s="222"/>
      <c r="NIC69" s="222"/>
      <c r="NID69" s="222"/>
      <c r="NIE69" s="222"/>
      <c r="NIF69" s="222"/>
      <c r="NIG69" s="222"/>
      <c r="NIH69" s="222"/>
      <c r="NII69" s="222"/>
      <c r="NIJ69" s="222"/>
      <c r="NIK69" s="222"/>
      <c r="NIL69" s="222"/>
      <c r="NIM69" s="222"/>
      <c r="NIN69" s="222"/>
      <c r="NIO69" s="222"/>
      <c r="NIP69" s="222"/>
      <c r="NIQ69" s="222"/>
      <c r="NIR69" s="222"/>
      <c r="NIS69" s="222"/>
      <c r="NIT69" s="222"/>
      <c r="NIU69" s="222"/>
      <c r="NIV69" s="222"/>
      <c r="NIW69" s="222"/>
      <c r="NIX69" s="222"/>
      <c r="NIY69" s="222"/>
      <c r="NIZ69" s="222"/>
      <c r="NJA69" s="222"/>
      <c r="NJB69" s="222"/>
      <c r="NJC69" s="222"/>
      <c r="NJD69" s="222"/>
      <c r="NJE69" s="222"/>
      <c r="NJF69" s="222"/>
      <c r="NJG69" s="222"/>
      <c r="NJH69" s="222"/>
      <c r="NJI69" s="222"/>
      <c r="NJJ69" s="222"/>
      <c r="NJK69" s="222"/>
      <c r="NJL69" s="222"/>
      <c r="NJM69" s="222"/>
      <c r="NJN69" s="222"/>
      <c r="NJO69" s="222"/>
      <c r="NJP69" s="222"/>
      <c r="NJQ69" s="222"/>
      <c r="NJR69" s="222"/>
      <c r="NJS69" s="222"/>
      <c r="NJT69" s="222"/>
      <c r="NJU69" s="222"/>
      <c r="NJV69" s="222"/>
      <c r="NJW69" s="222"/>
      <c r="NJX69" s="222"/>
      <c r="NJY69" s="222"/>
      <c r="NJZ69" s="222"/>
      <c r="NKA69" s="222"/>
      <c r="NKB69" s="222"/>
      <c r="NKC69" s="222"/>
      <c r="NKD69" s="222"/>
      <c r="NKE69" s="222"/>
      <c r="NKF69" s="222"/>
      <c r="NKG69" s="222"/>
      <c r="NKH69" s="222"/>
      <c r="NKI69" s="222"/>
      <c r="NKJ69" s="222"/>
      <c r="NKK69" s="222"/>
      <c r="NKL69" s="222"/>
      <c r="NKM69" s="222"/>
      <c r="NKN69" s="222"/>
      <c r="NKO69" s="222"/>
      <c r="NKP69" s="222"/>
      <c r="NKQ69" s="222"/>
      <c r="NKR69" s="222"/>
      <c r="NKS69" s="222"/>
      <c r="NKT69" s="222"/>
      <c r="NKU69" s="222"/>
      <c r="NKV69" s="222"/>
      <c r="NKW69" s="222"/>
      <c r="NKX69" s="222"/>
      <c r="NKY69" s="222"/>
      <c r="NKZ69" s="222"/>
      <c r="NLA69" s="222"/>
      <c r="NLB69" s="222"/>
      <c r="NLC69" s="222"/>
      <c r="NLD69" s="222"/>
      <c r="NLE69" s="222"/>
      <c r="NLF69" s="222"/>
      <c r="NLG69" s="222"/>
      <c r="NLH69" s="222"/>
      <c r="NLI69" s="222"/>
      <c r="NLJ69" s="222"/>
      <c r="NLK69" s="222"/>
      <c r="NLL69" s="222"/>
      <c r="NLM69" s="222"/>
      <c r="NLN69" s="222"/>
      <c r="NLO69" s="222"/>
      <c r="NLP69" s="222"/>
      <c r="NLQ69" s="222"/>
      <c r="NLR69" s="222"/>
      <c r="NLS69" s="222"/>
      <c r="NLT69" s="222"/>
      <c r="NLU69" s="222"/>
      <c r="NLV69" s="222"/>
      <c r="NLW69" s="222"/>
      <c r="NLX69" s="222"/>
      <c r="NLY69" s="222"/>
      <c r="NLZ69" s="222"/>
      <c r="NMA69" s="222"/>
      <c r="NMB69" s="222"/>
      <c r="NMC69" s="222"/>
      <c r="NMD69" s="222"/>
      <c r="NME69" s="222"/>
      <c r="NMF69" s="222"/>
      <c r="NMG69" s="222"/>
      <c r="NMH69" s="222"/>
      <c r="NMI69" s="222"/>
      <c r="NMJ69" s="222"/>
      <c r="NMK69" s="222"/>
      <c r="NML69" s="222"/>
      <c r="NMM69" s="222"/>
      <c r="NMN69" s="222"/>
      <c r="NMO69" s="222"/>
      <c r="NMP69" s="222"/>
      <c r="NMQ69" s="222"/>
      <c r="NMR69" s="222"/>
      <c r="NMS69" s="222"/>
      <c r="NMT69" s="222"/>
      <c r="NMU69" s="222"/>
      <c r="NMV69" s="222"/>
      <c r="NMW69" s="222"/>
      <c r="NMX69" s="222"/>
      <c r="NMY69" s="222"/>
      <c r="NMZ69" s="222"/>
      <c r="NNA69" s="222"/>
      <c r="NNB69" s="222"/>
      <c r="NNC69" s="222"/>
      <c r="NND69" s="222"/>
      <c r="NNE69" s="222"/>
      <c r="NNF69" s="222"/>
      <c r="NNG69" s="222"/>
      <c r="NNH69" s="222"/>
      <c r="NNI69" s="222"/>
      <c r="NNJ69" s="222"/>
      <c r="NNK69" s="222"/>
      <c r="NNL69" s="222"/>
      <c r="NNM69" s="222"/>
      <c r="NNN69" s="222"/>
      <c r="NNO69" s="222"/>
      <c r="NNP69" s="222"/>
      <c r="NNQ69" s="222"/>
      <c r="NNR69" s="222"/>
      <c r="NNS69" s="222"/>
      <c r="NNT69" s="222"/>
      <c r="NNU69" s="222"/>
      <c r="NNV69" s="222"/>
      <c r="NNW69" s="222"/>
      <c r="NNX69" s="222"/>
      <c r="NNY69" s="222"/>
      <c r="NNZ69" s="222"/>
      <c r="NOA69" s="222"/>
      <c r="NOB69" s="222"/>
      <c r="NOC69" s="222"/>
      <c r="NOD69" s="222"/>
      <c r="NOE69" s="222"/>
      <c r="NOF69" s="222"/>
      <c r="NOG69" s="222"/>
      <c r="NOH69" s="222"/>
      <c r="NOI69" s="222"/>
      <c r="NOJ69" s="222"/>
      <c r="NOK69" s="222"/>
      <c r="NOL69" s="222"/>
      <c r="NOM69" s="222"/>
      <c r="NON69" s="222"/>
      <c r="NOO69" s="222"/>
      <c r="NOP69" s="222"/>
      <c r="NOQ69" s="222"/>
      <c r="NOR69" s="222"/>
      <c r="NOS69" s="222"/>
      <c r="NOT69" s="222"/>
      <c r="NOU69" s="222"/>
      <c r="NOV69" s="222"/>
      <c r="NOW69" s="222"/>
      <c r="NOX69" s="222"/>
      <c r="NOY69" s="222"/>
      <c r="NOZ69" s="222"/>
      <c r="NPA69" s="222"/>
      <c r="NPB69" s="222"/>
      <c r="NPC69" s="222"/>
      <c r="NPD69" s="222"/>
      <c r="NPE69" s="222"/>
      <c r="NPF69" s="222"/>
      <c r="NPG69" s="222"/>
      <c r="NPH69" s="222"/>
      <c r="NPI69" s="222"/>
      <c r="NPJ69" s="222"/>
      <c r="NPK69" s="222"/>
      <c r="NPL69" s="222"/>
      <c r="NPM69" s="222"/>
      <c r="NPN69" s="222"/>
      <c r="NPO69" s="222"/>
      <c r="NPP69" s="222"/>
      <c r="NPQ69" s="222"/>
      <c r="NPR69" s="222"/>
      <c r="NPS69" s="222"/>
      <c r="NPT69" s="222"/>
      <c r="NPU69" s="222"/>
      <c r="NPV69" s="222"/>
      <c r="NPW69" s="222"/>
      <c r="NPX69" s="222"/>
      <c r="NPY69" s="222"/>
      <c r="NPZ69" s="222"/>
      <c r="NQA69" s="222"/>
      <c r="NQB69" s="222"/>
      <c r="NQC69" s="222"/>
      <c r="NQD69" s="222"/>
      <c r="NQE69" s="222"/>
      <c r="NQF69" s="222"/>
      <c r="NQG69" s="222"/>
      <c r="NQH69" s="222"/>
      <c r="NQI69" s="222"/>
      <c r="NQJ69" s="222"/>
      <c r="NQK69" s="222"/>
      <c r="NQL69" s="222"/>
      <c r="NQM69" s="222"/>
      <c r="NQN69" s="222"/>
      <c r="NQO69" s="222"/>
      <c r="NQP69" s="222"/>
      <c r="NQQ69" s="222"/>
      <c r="NQR69" s="222"/>
      <c r="NQS69" s="222"/>
      <c r="NQT69" s="222"/>
      <c r="NQU69" s="222"/>
      <c r="NQV69" s="222"/>
      <c r="NQW69" s="222"/>
      <c r="NQX69" s="222"/>
      <c r="NQY69" s="222"/>
      <c r="NQZ69" s="222"/>
      <c r="NRA69" s="222"/>
      <c r="NRB69" s="222"/>
      <c r="NRC69" s="222"/>
      <c r="NRD69" s="222"/>
      <c r="NRE69" s="222"/>
      <c r="NRF69" s="222"/>
      <c r="NRG69" s="222"/>
      <c r="NRH69" s="222"/>
      <c r="NRI69" s="222"/>
      <c r="NRJ69" s="222"/>
      <c r="NRK69" s="222"/>
      <c r="NRL69" s="222"/>
      <c r="NRM69" s="222"/>
      <c r="NRN69" s="222"/>
      <c r="NRO69" s="222"/>
      <c r="NRP69" s="222"/>
      <c r="NRQ69" s="222"/>
      <c r="NRR69" s="222"/>
      <c r="NRS69" s="222"/>
      <c r="NRT69" s="222"/>
      <c r="NRU69" s="222"/>
      <c r="NRV69" s="222"/>
      <c r="NRW69" s="222"/>
      <c r="NRX69" s="222"/>
      <c r="NRY69" s="222"/>
      <c r="NRZ69" s="222"/>
      <c r="NSA69" s="222"/>
      <c r="NSB69" s="222"/>
      <c r="NSC69" s="222"/>
      <c r="NSD69" s="222"/>
      <c r="NSE69" s="222"/>
      <c r="NSF69" s="222"/>
      <c r="NSG69" s="222"/>
      <c r="NSH69" s="222"/>
      <c r="NSI69" s="222"/>
      <c r="NSJ69" s="222"/>
      <c r="NSK69" s="222"/>
      <c r="NSL69" s="222"/>
      <c r="NSM69" s="222"/>
      <c r="NSN69" s="222"/>
      <c r="NSO69" s="222"/>
      <c r="NSP69" s="222"/>
      <c r="NSQ69" s="222"/>
      <c r="NSR69" s="222"/>
      <c r="NSS69" s="222"/>
      <c r="NST69" s="222"/>
      <c r="NSU69" s="222"/>
      <c r="NSV69" s="222"/>
      <c r="NSW69" s="222"/>
      <c r="NSX69" s="222"/>
      <c r="NSY69" s="222"/>
      <c r="NSZ69" s="222"/>
      <c r="NTA69" s="222"/>
      <c r="NTB69" s="222"/>
      <c r="NTC69" s="222"/>
      <c r="NTD69" s="222"/>
      <c r="NTE69" s="222"/>
      <c r="NTF69" s="222"/>
      <c r="NTG69" s="222"/>
      <c r="NTH69" s="222"/>
      <c r="NTI69" s="222"/>
      <c r="NTJ69" s="222"/>
      <c r="NTK69" s="222"/>
      <c r="NTL69" s="222"/>
      <c r="NTM69" s="222"/>
      <c r="NTN69" s="222"/>
      <c r="NTO69" s="222"/>
      <c r="NTP69" s="222"/>
      <c r="NTQ69" s="222"/>
      <c r="NTR69" s="222"/>
      <c r="NTS69" s="222"/>
      <c r="NTT69" s="222"/>
      <c r="NTU69" s="222"/>
      <c r="NTV69" s="222"/>
      <c r="NTW69" s="222"/>
      <c r="NTX69" s="222"/>
      <c r="NTY69" s="222"/>
      <c r="NTZ69" s="222"/>
      <c r="NUA69" s="222"/>
      <c r="NUB69" s="222"/>
      <c r="NUC69" s="222"/>
      <c r="NUD69" s="222"/>
      <c r="NUE69" s="222"/>
      <c r="NUF69" s="222"/>
      <c r="NUG69" s="222"/>
      <c r="NUH69" s="222"/>
      <c r="NUI69" s="222"/>
      <c r="NUJ69" s="222"/>
      <c r="NUK69" s="222"/>
      <c r="NUL69" s="222"/>
      <c r="NUM69" s="222"/>
      <c r="NUN69" s="222"/>
      <c r="NUO69" s="222"/>
      <c r="NUP69" s="222"/>
      <c r="NUQ69" s="222"/>
      <c r="NUR69" s="222"/>
      <c r="NUS69" s="222"/>
      <c r="NUT69" s="222"/>
      <c r="NUU69" s="222"/>
      <c r="NUV69" s="222"/>
      <c r="NUW69" s="222"/>
      <c r="NUX69" s="222"/>
      <c r="NUY69" s="222"/>
      <c r="NUZ69" s="222"/>
      <c r="NVA69" s="222"/>
      <c r="NVB69" s="222"/>
      <c r="NVC69" s="222"/>
      <c r="NVD69" s="222"/>
      <c r="NVE69" s="222"/>
      <c r="NVF69" s="222"/>
      <c r="NVG69" s="222"/>
      <c r="NVH69" s="222"/>
      <c r="NVI69" s="222"/>
      <c r="NVJ69" s="222"/>
      <c r="NVK69" s="222"/>
      <c r="NVL69" s="222"/>
      <c r="NVM69" s="222"/>
      <c r="NVN69" s="222"/>
      <c r="NVO69" s="222"/>
      <c r="NVP69" s="222"/>
      <c r="NVQ69" s="222"/>
      <c r="NVR69" s="222"/>
      <c r="NVS69" s="222"/>
      <c r="NVT69" s="222"/>
      <c r="NVU69" s="222"/>
      <c r="NVV69" s="222"/>
      <c r="NVW69" s="222"/>
      <c r="NVX69" s="222"/>
      <c r="NVY69" s="222"/>
      <c r="NVZ69" s="222"/>
      <c r="NWA69" s="222"/>
      <c r="NWB69" s="222"/>
      <c r="NWC69" s="222"/>
      <c r="NWD69" s="222"/>
      <c r="NWE69" s="222"/>
      <c r="NWF69" s="222"/>
      <c r="NWG69" s="222"/>
      <c r="NWH69" s="222"/>
      <c r="NWI69" s="222"/>
      <c r="NWJ69" s="222"/>
      <c r="NWK69" s="222"/>
      <c r="NWL69" s="222"/>
      <c r="NWM69" s="222"/>
      <c r="NWN69" s="222"/>
      <c r="NWO69" s="222"/>
      <c r="NWP69" s="222"/>
      <c r="NWQ69" s="222"/>
      <c r="NWR69" s="222"/>
      <c r="NWS69" s="222"/>
      <c r="NWT69" s="222"/>
      <c r="NWU69" s="222"/>
      <c r="NWV69" s="222"/>
      <c r="NWW69" s="222"/>
      <c r="NWX69" s="222"/>
      <c r="NWY69" s="222"/>
      <c r="NWZ69" s="222"/>
      <c r="NXA69" s="222"/>
      <c r="NXB69" s="222"/>
      <c r="NXC69" s="222"/>
      <c r="NXD69" s="222"/>
      <c r="NXE69" s="222"/>
      <c r="NXF69" s="222"/>
      <c r="NXG69" s="222"/>
      <c r="NXH69" s="222"/>
      <c r="NXI69" s="222"/>
      <c r="NXJ69" s="222"/>
      <c r="NXK69" s="222"/>
      <c r="NXL69" s="222"/>
      <c r="NXM69" s="222"/>
      <c r="NXN69" s="222"/>
      <c r="NXO69" s="222"/>
      <c r="NXP69" s="222"/>
      <c r="NXQ69" s="222"/>
      <c r="NXR69" s="222"/>
      <c r="NXS69" s="222"/>
      <c r="NXT69" s="222"/>
      <c r="NXU69" s="222"/>
      <c r="NXV69" s="222"/>
      <c r="NXW69" s="222"/>
      <c r="NXX69" s="222"/>
      <c r="NXY69" s="222"/>
      <c r="NXZ69" s="222"/>
      <c r="NYA69" s="222"/>
      <c r="NYB69" s="222"/>
      <c r="NYC69" s="222"/>
      <c r="NYD69" s="222"/>
      <c r="NYE69" s="222"/>
      <c r="NYF69" s="222"/>
      <c r="NYG69" s="222"/>
      <c r="NYH69" s="222"/>
      <c r="NYI69" s="222"/>
      <c r="NYJ69" s="222"/>
      <c r="NYK69" s="222"/>
      <c r="NYL69" s="222"/>
      <c r="NYM69" s="222"/>
      <c r="NYN69" s="222"/>
      <c r="NYO69" s="222"/>
      <c r="NYP69" s="222"/>
      <c r="NYQ69" s="222"/>
      <c r="NYR69" s="222"/>
      <c r="NYS69" s="222"/>
      <c r="NYT69" s="222"/>
      <c r="NYU69" s="222"/>
      <c r="NYV69" s="222"/>
      <c r="NYW69" s="222"/>
      <c r="NYX69" s="222"/>
      <c r="NYY69" s="222"/>
      <c r="NYZ69" s="222"/>
      <c r="NZA69" s="222"/>
      <c r="NZB69" s="222"/>
      <c r="NZC69" s="222"/>
      <c r="NZD69" s="222"/>
      <c r="NZE69" s="222"/>
      <c r="NZF69" s="222"/>
      <c r="NZG69" s="222"/>
      <c r="NZH69" s="222"/>
      <c r="NZI69" s="222"/>
      <c r="NZJ69" s="222"/>
      <c r="NZK69" s="222"/>
      <c r="NZL69" s="222"/>
      <c r="NZM69" s="222"/>
      <c r="NZN69" s="222"/>
      <c r="NZO69" s="222"/>
      <c r="NZP69" s="222"/>
      <c r="NZQ69" s="222"/>
      <c r="NZR69" s="222"/>
      <c r="NZS69" s="222"/>
      <c r="NZT69" s="222"/>
      <c r="NZU69" s="222"/>
      <c r="NZV69" s="222"/>
      <c r="NZW69" s="222"/>
      <c r="NZX69" s="222"/>
      <c r="NZY69" s="222"/>
      <c r="NZZ69" s="222"/>
      <c r="OAA69" s="222"/>
      <c r="OAB69" s="222"/>
      <c r="OAC69" s="222"/>
      <c r="OAD69" s="222"/>
      <c r="OAE69" s="222"/>
      <c r="OAF69" s="222"/>
      <c r="OAG69" s="222"/>
      <c r="OAH69" s="222"/>
      <c r="OAI69" s="222"/>
      <c r="OAJ69" s="222"/>
      <c r="OAK69" s="222"/>
      <c r="OAL69" s="222"/>
      <c r="OAM69" s="222"/>
      <c r="OAN69" s="222"/>
      <c r="OAO69" s="222"/>
      <c r="OAP69" s="222"/>
      <c r="OAQ69" s="222"/>
      <c r="OAR69" s="222"/>
      <c r="OAS69" s="222"/>
      <c r="OAT69" s="222"/>
      <c r="OAU69" s="222"/>
      <c r="OAV69" s="222"/>
      <c r="OAW69" s="222"/>
      <c r="OAX69" s="222"/>
      <c r="OAY69" s="222"/>
      <c r="OAZ69" s="222"/>
      <c r="OBA69" s="222"/>
      <c r="OBB69" s="222"/>
      <c r="OBC69" s="222"/>
      <c r="OBD69" s="222"/>
      <c r="OBE69" s="222"/>
      <c r="OBF69" s="222"/>
      <c r="OBG69" s="222"/>
      <c r="OBH69" s="222"/>
      <c r="OBI69" s="222"/>
      <c r="OBJ69" s="222"/>
      <c r="OBK69" s="222"/>
      <c r="OBL69" s="222"/>
      <c r="OBM69" s="222"/>
      <c r="OBN69" s="222"/>
      <c r="OBO69" s="222"/>
      <c r="OBP69" s="222"/>
      <c r="OBQ69" s="222"/>
      <c r="OBR69" s="222"/>
      <c r="OBS69" s="222"/>
      <c r="OBT69" s="222"/>
      <c r="OBU69" s="222"/>
      <c r="OBV69" s="222"/>
      <c r="OBW69" s="222"/>
      <c r="OBX69" s="222"/>
      <c r="OBY69" s="222"/>
      <c r="OBZ69" s="222"/>
      <c r="OCA69" s="222"/>
      <c r="OCB69" s="222"/>
      <c r="OCC69" s="222"/>
      <c r="OCD69" s="222"/>
      <c r="OCE69" s="222"/>
      <c r="OCF69" s="222"/>
      <c r="OCG69" s="222"/>
      <c r="OCH69" s="222"/>
      <c r="OCI69" s="222"/>
      <c r="OCJ69" s="222"/>
      <c r="OCK69" s="222"/>
      <c r="OCL69" s="222"/>
      <c r="OCM69" s="222"/>
      <c r="OCN69" s="222"/>
      <c r="OCO69" s="222"/>
      <c r="OCP69" s="222"/>
      <c r="OCQ69" s="222"/>
      <c r="OCR69" s="222"/>
      <c r="OCS69" s="222"/>
      <c r="OCT69" s="222"/>
      <c r="OCU69" s="222"/>
      <c r="OCV69" s="222"/>
      <c r="OCW69" s="222"/>
      <c r="OCX69" s="222"/>
      <c r="OCY69" s="222"/>
      <c r="OCZ69" s="222"/>
      <c r="ODA69" s="222"/>
      <c r="ODB69" s="222"/>
      <c r="ODC69" s="222"/>
      <c r="ODD69" s="222"/>
      <c r="ODE69" s="222"/>
      <c r="ODF69" s="222"/>
      <c r="ODG69" s="222"/>
      <c r="ODH69" s="222"/>
      <c r="ODI69" s="222"/>
      <c r="ODJ69" s="222"/>
      <c r="ODK69" s="222"/>
      <c r="ODL69" s="222"/>
      <c r="ODM69" s="222"/>
      <c r="ODN69" s="222"/>
      <c r="ODO69" s="222"/>
      <c r="ODP69" s="222"/>
      <c r="ODQ69" s="222"/>
      <c r="ODR69" s="222"/>
      <c r="ODS69" s="222"/>
      <c r="ODT69" s="222"/>
      <c r="ODU69" s="222"/>
      <c r="ODV69" s="222"/>
      <c r="ODW69" s="222"/>
      <c r="ODX69" s="222"/>
      <c r="ODY69" s="222"/>
      <c r="ODZ69" s="222"/>
      <c r="OEA69" s="222"/>
      <c r="OEB69" s="222"/>
      <c r="OEC69" s="222"/>
      <c r="OED69" s="222"/>
      <c r="OEE69" s="222"/>
      <c r="OEF69" s="222"/>
      <c r="OEG69" s="222"/>
      <c r="OEH69" s="222"/>
      <c r="OEI69" s="222"/>
      <c r="OEJ69" s="222"/>
      <c r="OEK69" s="222"/>
      <c r="OEL69" s="222"/>
      <c r="OEM69" s="222"/>
      <c r="OEN69" s="222"/>
      <c r="OEO69" s="222"/>
      <c r="OEP69" s="222"/>
      <c r="OEQ69" s="222"/>
      <c r="OER69" s="222"/>
      <c r="OES69" s="222"/>
      <c r="OET69" s="222"/>
      <c r="OEU69" s="222"/>
      <c r="OEV69" s="222"/>
      <c r="OEW69" s="222"/>
      <c r="OEX69" s="222"/>
      <c r="OEY69" s="222"/>
      <c r="OEZ69" s="222"/>
      <c r="OFA69" s="222"/>
      <c r="OFB69" s="222"/>
      <c r="OFC69" s="222"/>
      <c r="OFD69" s="222"/>
      <c r="OFE69" s="222"/>
      <c r="OFF69" s="222"/>
      <c r="OFG69" s="222"/>
      <c r="OFH69" s="222"/>
      <c r="OFI69" s="222"/>
      <c r="OFJ69" s="222"/>
      <c r="OFK69" s="222"/>
      <c r="OFL69" s="222"/>
      <c r="OFM69" s="222"/>
      <c r="OFN69" s="222"/>
      <c r="OFO69" s="222"/>
      <c r="OFP69" s="222"/>
      <c r="OFQ69" s="222"/>
      <c r="OFR69" s="222"/>
      <c r="OFS69" s="222"/>
      <c r="OFT69" s="222"/>
      <c r="OFU69" s="222"/>
      <c r="OFV69" s="222"/>
      <c r="OFW69" s="222"/>
      <c r="OFX69" s="222"/>
      <c r="OFY69" s="222"/>
      <c r="OFZ69" s="222"/>
      <c r="OGA69" s="222"/>
      <c r="OGB69" s="222"/>
      <c r="OGC69" s="222"/>
      <c r="OGD69" s="222"/>
      <c r="OGE69" s="222"/>
      <c r="OGF69" s="222"/>
      <c r="OGG69" s="222"/>
      <c r="OGH69" s="222"/>
      <c r="OGI69" s="222"/>
      <c r="OGJ69" s="222"/>
      <c r="OGK69" s="222"/>
      <c r="OGL69" s="222"/>
      <c r="OGM69" s="222"/>
      <c r="OGN69" s="222"/>
      <c r="OGO69" s="222"/>
      <c r="OGP69" s="222"/>
      <c r="OGQ69" s="222"/>
      <c r="OGR69" s="222"/>
      <c r="OGS69" s="222"/>
      <c r="OGT69" s="222"/>
      <c r="OGU69" s="222"/>
      <c r="OGV69" s="222"/>
      <c r="OGW69" s="222"/>
      <c r="OGX69" s="222"/>
      <c r="OGY69" s="222"/>
      <c r="OGZ69" s="222"/>
      <c r="OHA69" s="222"/>
      <c r="OHB69" s="222"/>
      <c r="OHC69" s="222"/>
      <c r="OHD69" s="222"/>
      <c r="OHE69" s="222"/>
      <c r="OHF69" s="222"/>
      <c r="OHG69" s="222"/>
      <c r="OHH69" s="222"/>
      <c r="OHI69" s="222"/>
      <c r="OHJ69" s="222"/>
      <c r="OHK69" s="222"/>
      <c r="OHL69" s="222"/>
      <c r="OHM69" s="222"/>
      <c r="OHN69" s="222"/>
      <c r="OHO69" s="222"/>
      <c r="OHP69" s="222"/>
      <c r="OHQ69" s="222"/>
      <c r="OHR69" s="222"/>
      <c r="OHS69" s="222"/>
      <c r="OHT69" s="222"/>
      <c r="OHU69" s="222"/>
      <c r="OHV69" s="222"/>
      <c r="OHW69" s="222"/>
      <c r="OHX69" s="222"/>
      <c r="OHY69" s="222"/>
      <c r="OHZ69" s="222"/>
      <c r="OIA69" s="222"/>
      <c r="OIB69" s="222"/>
      <c r="OIC69" s="222"/>
      <c r="OID69" s="222"/>
      <c r="OIE69" s="222"/>
      <c r="OIF69" s="222"/>
      <c r="OIG69" s="222"/>
      <c r="OIH69" s="222"/>
      <c r="OII69" s="222"/>
      <c r="OIJ69" s="222"/>
      <c r="OIK69" s="222"/>
      <c r="OIL69" s="222"/>
      <c r="OIM69" s="222"/>
      <c r="OIN69" s="222"/>
      <c r="OIO69" s="222"/>
      <c r="OIP69" s="222"/>
      <c r="OIQ69" s="222"/>
      <c r="OIR69" s="222"/>
      <c r="OIS69" s="222"/>
      <c r="OIT69" s="222"/>
      <c r="OIU69" s="222"/>
      <c r="OIV69" s="222"/>
      <c r="OIW69" s="222"/>
      <c r="OIX69" s="222"/>
      <c r="OIY69" s="222"/>
      <c r="OIZ69" s="222"/>
      <c r="OJA69" s="222"/>
      <c r="OJB69" s="222"/>
      <c r="OJC69" s="222"/>
      <c r="OJD69" s="222"/>
      <c r="OJE69" s="222"/>
      <c r="OJF69" s="222"/>
      <c r="OJG69" s="222"/>
      <c r="OJH69" s="222"/>
      <c r="OJI69" s="222"/>
      <c r="OJJ69" s="222"/>
      <c r="OJK69" s="222"/>
      <c r="OJL69" s="222"/>
      <c r="OJM69" s="222"/>
      <c r="OJN69" s="222"/>
      <c r="OJO69" s="222"/>
      <c r="OJP69" s="222"/>
      <c r="OJQ69" s="222"/>
      <c r="OJR69" s="222"/>
      <c r="OJS69" s="222"/>
      <c r="OJT69" s="222"/>
      <c r="OJU69" s="222"/>
      <c r="OJV69" s="222"/>
      <c r="OJW69" s="222"/>
      <c r="OJX69" s="222"/>
      <c r="OJY69" s="222"/>
      <c r="OJZ69" s="222"/>
      <c r="OKA69" s="222"/>
      <c r="OKB69" s="222"/>
      <c r="OKC69" s="222"/>
      <c r="OKD69" s="222"/>
      <c r="OKE69" s="222"/>
      <c r="OKF69" s="222"/>
      <c r="OKG69" s="222"/>
      <c r="OKH69" s="222"/>
      <c r="OKI69" s="222"/>
      <c r="OKJ69" s="222"/>
      <c r="OKK69" s="222"/>
      <c r="OKL69" s="222"/>
      <c r="OKM69" s="222"/>
      <c r="OKN69" s="222"/>
      <c r="OKO69" s="222"/>
      <c r="OKP69" s="222"/>
      <c r="OKQ69" s="222"/>
      <c r="OKR69" s="222"/>
      <c r="OKS69" s="222"/>
      <c r="OKT69" s="222"/>
      <c r="OKU69" s="222"/>
      <c r="OKV69" s="222"/>
      <c r="OKW69" s="222"/>
      <c r="OKX69" s="222"/>
      <c r="OKY69" s="222"/>
      <c r="OKZ69" s="222"/>
      <c r="OLA69" s="222"/>
      <c r="OLB69" s="222"/>
      <c r="OLC69" s="222"/>
      <c r="OLD69" s="222"/>
      <c r="OLE69" s="222"/>
      <c r="OLF69" s="222"/>
      <c r="OLG69" s="222"/>
      <c r="OLH69" s="222"/>
      <c r="OLI69" s="222"/>
      <c r="OLJ69" s="222"/>
      <c r="OLK69" s="222"/>
      <c r="OLL69" s="222"/>
      <c r="OLM69" s="222"/>
      <c r="OLN69" s="222"/>
      <c r="OLO69" s="222"/>
      <c r="OLP69" s="222"/>
      <c r="OLQ69" s="222"/>
      <c r="OLR69" s="222"/>
      <c r="OLS69" s="222"/>
      <c r="OLT69" s="222"/>
      <c r="OLU69" s="222"/>
      <c r="OLV69" s="222"/>
      <c r="OLW69" s="222"/>
      <c r="OLX69" s="222"/>
      <c r="OLY69" s="222"/>
      <c r="OLZ69" s="222"/>
      <c r="OMA69" s="222"/>
      <c r="OMB69" s="222"/>
      <c r="OMC69" s="222"/>
      <c r="OMD69" s="222"/>
      <c r="OME69" s="222"/>
      <c r="OMF69" s="222"/>
      <c r="OMG69" s="222"/>
      <c r="OMH69" s="222"/>
      <c r="OMI69" s="222"/>
      <c r="OMJ69" s="222"/>
      <c r="OMK69" s="222"/>
      <c r="OML69" s="222"/>
      <c r="OMM69" s="222"/>
      <c r="OMN69" s="222"/>
      <c r="OMO69" s="222"/>
      <c r="OMP69" s="222"/>
      <c r="OMQ69" s="222"/>
      <c r="OMR69" s="222"/>
      <c r="OMS69" s="222"/>
      <c r="OMT69" s="222"/>
      <c r="OMU69" s="222"/>
      <c r="OMV69" s="222"/>
      <c r="OMW69" s="222"/>
      <c r="OMX69" s="222"/>
      <c r="OMY69" s="222"/>
      <c r="OMZ69" s="222"/>
      <c r="ONA69" s="222"/>
      <c r="ONB69" s="222"/>
      <c r="ONC69" s="222"/>
      <c r="OND69" s="222"/>
      <c r="ONE69" s="222"/>
      <c r="ONF69" s="222"/>
      <c r="ONG69" s="222"/>
      <c r="ONH69" s="222"/>
      <c r="ONI69" s="222"/>
      <c r="ONJ69" s="222"/>
      <c r="ONK69" s="222"/>
      <c r="ONL69" s="222"/>
      <c r="ONM69" s="222"/>
      <c r="ONN69" s="222"/>
      <c r="ONO69" s="222"/>
      <c r="ONP69" s="222"/>
      <c r="ONQ69" s="222"/>
      <c r="ONR69" s="222"/>
      <c r="ONS69" s="222"/>
      <c r="ONT69" s="222"/>
      <c r="ONU69" s="222"/>
      <c r="ONV69" s="222"/>
      <c r="ONW69" s="222"/>
      <c r="ONX69" s="222"/>
      <c r="ONY69" s="222"/>
      <c r="ONZ69" s="222"/>
      <c r="OOA69" s="222"/>
      <c r="OOB69" s="222"/>
      <c r="OOC69" s="222"/>
      <c r="OOD69" s="222"/>
      <c r="OOE69" s="222"/>
      <c r="OOF69" s="222"/>
      <c r="OOG69" s="222"/>
      <c r="OOH69" s="222"/>
      <c r="OOI69" s="222"/>
      <c r="OOJ69" s="222"/>
      <c r="OOK69" s="222"/>
      <c r="OOL69" s="222"/>
      <c r="OOM69" s="222"/>
      <c r="OON69" s="222"/>
      <c r="OOO69" s="222"/>
      <c r="OOP69" s="222"/>
      <c r="OOQ69" s="222"/>
      <c r="OOR69" s="222"/>
      <c r="OOS69" s="222"/>
      <c r="OOT69" s="222"/>
      <c r="OOU69" s="222"/>
      <c r="OOV69" s="222"/>
      <c r="OOW69" s="222"/>
      <c r="OOX69" s="222"/>
      <c r="OOY69" s="222"/>
      <c r="OOZ69" s="222"/>
      <c r="OPA69" s="222"/>
      <c r="OPB69" s="222"/>
      <c r="OPC69" s="222"/>
      <c r="OPD69" s="222"/>
      <c r="OPE69" s="222"/>
      <c r="OPF69" s="222"/>
      <c r="OPG69" s="222"/>
      <c r="OPH69" s="222"/>
      <c r="OPI69" s="222"/>
      <c r="OPJ69" s="222"/>
      <c r="OPK69" s="222"/>
      <c r="OPL69" s="222"/>
      <c r="OPM69" s="222"/>
      <c r="OPN69" s="222"/>
      <c r="OPO69" s="222"/>
      <c r="OPP69" s="222"/>
      <c r="OPQ69" s="222"/>
      <c r="OPR69" s="222"/>
      <c r="OPS69" s="222"/>
      <c r="OPT69" s="222"/>
      <c r="OPU69" s="222"/>
      <c r="OPV69" s="222"/>
      <c r="OPW69" s="222"/>
      <c r="OPX69" s="222"/>
      <c r="OPY69" s="222"/>
      <c r="OPZ69" s="222"/>
      <c r="OQA69" s="222"/>
      <c r="OQB69" s="222"/>
      <c r="OQC69" s="222"/>
      <c r="OQD69" s="222"/>
      <c r="OQE69" s="222"/>
      <c r="OQF69" s="222"/>
      <c r="OQG69" s="222"/>
      <c r="OQH69" s="222"/>
      <c r="OQI69" s="222"/>
      <c r="OQJ69" s="222"/>
      <c r="OQK69" s="222"/>
      <c r="OQL69" s="222"/>
      <c r="OQM69" s="222"/>
      <c r="OQN69" s="222"/>
      <c r="OQO69" s="222"/>
      <c r="OQP69" s="222"/>
      <c r="OQQ69" s="222"/>
      <c r="OQR69" s="222"/>
      <c r="OQS69" s="222"/>
      <c r="OQT69" s="222"/>
      <c r="OQU69" s="222"/>
      <c r="OQV69" s="222"/>
      <c r="OQW69" s="222"/>
      <c r="OQX69" s="222"/>
      <c r="OQY69" s="222"/>
      <c r="OQZ69" s="222"/>
      <c r="ORA69" s="222"/>
      <c r="ORB69" s="222"/>
      <c r="ORC69" s="222"/>
      <c r="ORD69" s="222"/>
      <c r="ORE69" s="222"/>
      <c r="ORF69" s="222"/>
      <c r="ORG69" s="222"/>
      <c r="ORH69" s="222"/>
      <c r="ORI69" s="222"/>
      <c r="ORJ69" s="222"/>
      <c r="ORK69" s="222"/>
      <c r="ORL69" s="222"/>
      <c r="ORM69" s="222"/>
      <c r="ORN69" s="222"/>
      <c r="ORO69" s="222"/>
      <c r="ORP69" s="222"/>
      <c r="ORQ69" s="222"/>
      <c r="ORR69" s="222"/>
      <c r="ORS69" s="222"/>
      <c r="ORT69" s="222"/>
      <c r="ORU69" s="222"/>
      <c r="ORV69" s="222"/>
      <c r="ORW69" s="222"/>
      <c r="ORX69" s="222"/>
      <c r="ORY69" s="222"/>
      <c r="ORZ69" s="222"/>
      <c r="OSA69" s="222"/>
      <c r="OSB69" s="222"/>
      <c r="OSC69" s="222"/>
      <c r="OSD69" s="222"/>
      <c r="OSE69" s="222"/>
      <c r="OSF69" s="222"/>
      <c r="OSG69" s="222"/>
      <c r="OSH69" s="222"/>
      <c r="OSI69" s="222"/>
      <c r="OSJ69" s="222"/>
      <c r="OSK69" s="222"/>
      <c r="OSL69" s="222"/>
      <c r="OSM69" s="222"/>
      <c r="OSN69" s="222"/>
      <c r="OSO69" s="222"/>
      <c r="OSP69" s="222"/>
      <c r="OSQ69" s="222"/>
      <c r="OSR69" s="222"/>
      <c r="OSS69" s="222"/>
      <c r="OST69" s="222"/>
      <c r="OSU69" s="222"/>
      <c r="OSV69" s="222"/>
      <c r="OSW69" s="222"/>
      <c r="OSX69" s="222"/>
      <c r="OSY69" s="222"/>
      <c r="OSZ69" s="222"/>
      <c r="OTA69" s="222"/>
      <c r="OTB69" s="222"/>
      <c r="OTC69" s="222"/>
      <c r="OTD69" s="222"/>
      <c r="OTE69" s="222"/>
      <c r="OTF69" s="222"/>
      <c r="OTG69" s="222"/>
      <c r="OTH69" s="222"/>
      <c r="OTI69" s="222"/>
      <c r="OTJ69" s="222"/>
      <c r="OTK69" s="222"/>
      <c r="OTL69" s="222"/>
      <c r="OTM69" s="222"/>
      <c r="OTN69" s="222"/>
      <c r="OTO69" s="222"/>
      <c r="OTP69" s="222"/>
      <c r="OTQ69" s="222"/>
      <c r="OTR69" s="222"/>
      <c r="OTS69" s="222"/>
      <c r="OTT69" s="222"/>
      <c r="OTU69" s="222"/>
      <c r="OTV69" s="222"/>
      <c r="OTW69" s="222"/>
      <c r="OTX69" s="222"/>
      <c r="OTY69" s="222"/>
      <c r="OTZ69" s="222"/>
      <c r="OUA69" s="222"/>
      <c r="OUB69" s="222"/>
      <c r="OUC69" s="222"/>
      <c r="OUD69" s="222"/>
      <c r="OUE69" s="222"/>
      <c r="OUF69" s="222"/>
      <c r="OUG69" s="222"/>
      <c r="OUH69" s="222"/>
      <c r="OUI69" s="222"/>
      <c r="OUJ69" s="222"/>
      <c r="OUK69" s="222"/>
      <c r="OUL69" s="222"/>
      <c r="OUM69" s="222"/>
      <c r="OUN69" s="222"/>
      <c r="OUO69" s="222"/>
      <c r="OUP69" s="222"/>
      <c r="OUQ69" s="222"/>
      <c r="OUR69" s="222"/>
      <c r="OUS69" s="222"/>
      <c r="OUT69" s="222"/>
      <c r="OUU69" s="222"/>
      <c r="OUV69" s="222"/>
      <c r="OUW69" s="222"/>
      <c r="OUX69" s="222"/>
      <c r="OUY69" s="222"/>
      <c r="OUZ69" s="222"/>
      <c r="OVA69" s="222"/>
      <c r="OVB69" s="222"/>
      <c r="OVC69" s="222"/>
      <c r="OVD69" s="222"/>
      <c r="OVE69" s="222"/>
      <c r="OVF69" s="222"/>
      <c r="OVG69" s="222"/>
      <c r="OVH69" s="222"/>
      <c r="OVI69" s="222"/>
      <c r="OVJ69" s="222"/>
      <c r="OVK69" s="222"/>
      <c r="OVL69" s="222"/>
      <c r="OVM69" s="222"/>
      <c r="OVN69" s="222"/>
      <c r="OVO69" s="222"/>
      <c r="OVP69" s="222"/>
      <c r="OVQ69" s="222"/>
      <c r="OVR69" s="222"/>
      <c r="OVS69" s="222"/>
      <c r="OVT69" s="222"/>
      <c r="OVU69" s="222"/>
      <c r="OVV69" s="222"/>
      <c r="OVW69" s="222"/>
      <c r="OVX69" s="222"/>
      <c r="OVY69" s="222"/>
      <c r="OVZ69" s="222"/>
      <c r="OWA69" s="222"/>
      <c r="OWB69" s="222"/>
      <c r="OWC69" s="222"/>
      <c r="OWD69" s="222"/>
      <c r="OWE69" s="222"/>
      <c r="OWF69" s="222"/>
      <c r="OWG69" s="222"/>
      <c r="OWH69" s="222"/>
      <c r="OWI69" s="222"/>
      <c r="OWJ69" s="222"/>
      <c r="OWK69" s="222"/>
      <c r="OWL69" s="222"/>
      <c r="OWM69" s="222"/>
      <c r="OWN69" s="222"/>
      <c r="OWO69" s="222"/>
      <c r="OWP69" s="222"/>
      <c r="OWQ69" s="222"/>
      <c r="OWR69" s="222"/>
      <c r="OWS69" s="222"/>
      <c r="OWT69" s="222"/>
      <c r="OWU69" s="222"/>
      <c r="OWV69" s="222"/>
      <c r="OWW69" s="222"/>
      <c r="OWX69" s="222"/>
      <c r="OWY69" s="222"/>
      <c r="OWZ69" s="222"/>
      <c r="OXA69" s="222"/>
      <c r="OXB69" s="222"/>
      <c r="OXC69" s="222"/>
      <c r="OXD69" s="222"/>
      <c r="OXE69" s="222"/>
      <c r="OXF69" s="222"/>
      <c r="OXG69" s="222"/>
      <c r="OXH69" s="222"/>
      <c r="OXI69" s="222"/>
      <c r="OXJ69" s="222"/>
      <c r="OXK69" s="222"/>
      <c r="OXL69" s="222"/>
      <c r="OXM69" s="222"/>
      <c r="OXN69" s="222"/>
      <c r="OXO69" s="222"/>
      <c r="OXP69" s="222"/>
      <c r="OXQ69" s="222"/>
      <c r="OXR69" s="222"/>
      <c r="OXS69" s="222"/>
      <c r="OXT69" s="222"/>
      <c r="OXU69" s="222"/>
      <c r="OXV69" s="222"/>
      <c r="OXW69" s="222"/>
      <c r="OXX69" s="222"/>
      <c r="OXY69" s="222"/>
      <c r="OXZ69" s="222"/>
      <c r="OYA69" s="222"/>
      <c r="OYB69" s="222"/>
      <c r="OYC69" s="222"/>
      <c r="OYD69" s="222"/>
      <c r="OYE69" s="222"/>
      <c r="OYF69" s="222"/>
      <c r="OYG69" s="222"/>
      <c r="OYH69" s="222"/>
      <c r="OYI69" s="222"/>
      <c r="OYJ69" s="222"/>
      <c r="OYK69" s="222"/>
      <c r="OYL69" s="222"/>
      <c r="OYM69" s="222"/>
      <c r="OYN69" s="222"/>
      <c r="OYO69" s="222"/>
      <c r="OYP69" s="222"/>
      <c r="OYQ69" s="222"/>
      <c r="OYR69" s="222"/>
      <c r="OYS69" s="222"/>
      <c r="OYT69" s="222"/>
      <c r="OYU69" s="222"/>
      <c r="OYV69" s="222"/>
      <c r="OYW69" s="222"/>
      <c r="OYX69" s="222"/>
      <c r="OYY69" s="222"/>
      <c r="OYZ69" s="222"/>
      <c r="OZA69" s="222"/>
      <c r="OZB69" s="222"/>
      <c r="OZC69" s="222"/>
      <c r="OZD69" s="222"/>
      <c r="OZE69" s="222"/>
      <c r="OZF69" s="222"/>
      <c r="OZG69" s="222"/>
      <c r="OZH69" s="222"/>
      <c r="OZI69" s="222"/>
      <c r="OZJ69" s="222"/>
      <c r="OZK69" s="222"/>
      <c r="OZL69" s="222"/>
      <c r="OZM69" s="222"/>
      <c r="OZN69" s="222"/>
      <c r="OZO69" s="222"/>
      <c r="OZP69" s="222"/>
      <c r="OZQ69" s="222"/>
      <c r="OZR69" s="222"/>
      <c r="OZS69" s="222"/>
      <c r="OZT69" s="222"/>
      <c r="OZU69" s="222"/>
      <c r="OZV69" s="222"/>
      <c r="OZW69" s="222"/>
      <c r="OZX69" s="222"/>
      <c r="OZY69" s="222"/>
      <c r="OZZ69" s="222"/>
      <c r="PAA69" s="222"/>
      <c r="PAB69" s="222"/>
      <c r="PAC69" s="222"/>
      <c r="PAD69" s="222"/>
      <c r="PAE69" s="222"/>
      <c r="PAF69" s="222"/>
      <c r="PAG69" s="222"/>
      <c r="PAH69" s="222"/>
      <c r="PAI69" s="222"/>
      <c r="PAJ69" s="222"/>
      <c r="PAK69" s="222"/>
      <c r="PAL69" s="222"/>
      <c r="PAM69" s="222"/>
      <c r="PAN69" s="222"/>
      <c r="PAO69" s="222"/>
      <c r="PAP69" s="222"/>
      <c r="PAQ69" s="222"/>
      <c r="PAR69" s="222"/>
      <c r="PAS69" s="222"/>
      <c r="PAT69" s="222"/>
      <c r="PAU69" s="222"/>
      <c r="PAV69" s="222"/>
      <c r="PAW69" s="222"/>
      <c r="PAX69" s="222"/>
      <c r="PAY69" s="222"/>
      <c r="PAZ69" s="222"/>
      <c r="PBA69" s="222"/>
      <c r="PBB69" s="222"/>
      <c r="PBC69" s="222"/>
      <c r="PBD69" s="222"/>
      <c r="PBE69" s="222"/>
      <c r="PBF69" s="222"/>
      <c r="PBG69" s="222"/>
      <c r="PBH69" s="222"/>
      <c r="PBI69" s="222"/>
      <c r="PBJ69" s="222"/>
      <c r="PBK69" s="222"/>
      <c r="PBL69" s="222"/>
      <c r="PBM69" s="222"/>
      <c r="PBN69" s="222"/>
      <c r="PBO69" s="222"/>
      <c r="PBP69" s="222"/>
      <c r="PBQ69" s="222"/>
      <c r="PBR69" s="222"/>
      <c r="PBS69" s="222"/>
      <c r="PBT69" s="222"/>
      <c r="PBU69" s="222"/>
      <c r="PBV69" s="222"/>
      <c r="PBW69" s="222"/>
      <c r="PBX69" s="222"/>
      <c r="PBY69" s="222"/>
      <c r="PBZ69" s="222"/>
      <c r="PCA69" s="222"/>
      <c r="PCB69" s="222"/>
      <c r="PCC69" s="222"/>
      <c r="PCD69" s="222"/>
      <c r="PCE69" s="222"/>
      <c r="PCF69" s="222"/>
      <c r="PCG69" s="222"/>
      <c r="PCH69" s="222"/>
      <c r="PCI69" s="222"/>
      <c r="PCJ69" s="222"/>
      <c r="PCK69" s="222"/>
      <c r="PCL69" s="222"/>
      <c r="PCM69" s="222"/>
      <c r="PCN69" s="222"/>
      <c r="PCO69" s="222"/>
      <c r="PCP69" s="222"/>
      <c r="PCQ69" s="222"/>
      <c r="PCR69" s="222"/>
      <c r="PCS69" s="222"/>
      <c r="PCT69" s="222"/>
      <c r="PCU69" s="222"/>
      <c r="PCV69" s="222"/>
      <c r="PCW69" s="222"/>
      <c r="PCX69" s="222"/>
      <c r="PCY69" s="222"/>
      <c r="PCZ69" s="222"/>
      <c r="PDA69" s="222"/>
      <c r="PDB69" s="222"/>
      <c r="PDC69" s="222"/>
      <c r="PDD69" s="222"/>
      <c r="PDE69" s="222"/>
      <c r="PDF69" s="222"/>
      <c r="PDG69" s="222"/>
      <c r="PDH69" s="222"/>
      <c r="PDI69" s="222"/>
      <c r="PDJ69" s="222"/>
      <c r="PDK69" s="222"/>
      <c r="PDL69" s="222"/>
      <c r="PDM69" s="222"/>
      <c r="PDN69" s="222"/>
      <c r="PDO69" s="222"/>
      <c r="PDP69" s="222"/>
      <c r="PDQ69" s="222"/>
      <c r="PDR69" s="222"/>
      <c r="PDS69" s="222"/>
      <c r="PDT69" s="222"/>
      <c r="PDU69" s="222"/>
      <c r="PDV69" s="222"/>
      <c r="PDW69" s="222"/>
      <c r="PDX69" s="222"/>
      <c r="PDY69" s="222"/>
      <c r="PDZ69" s="222"/>
      <c r="PEA69" s="222"/>
      <c r="PEB69" s="222"/>
      <c r="PEC69" s="222"/>
      <c r="PED69" s="222"/>
      <c r="PEE69" s="222"/>
      <c r="PEF69" s="222"/>
      <c r="PEG69" s="222"/>
      <c r="PEH69" s="222"/>
      <c r="PEI69" s="222"/>
      <c r="PEJ69" s="222"/>
      <c r="PEK69" s="222"/>
      <c r="PEL69" s="222"/>
      <c r="PEM69" s="222"/>
      <c r="PEN69" s="222"/>
      <c r="PEO69" s="222"/>
      <c r="PEP69" s="222"/>
      <c r="PEQ69" s="222"/>
      <c r="PER69" s="222"/>
      <c r="PES69" s="222"/>
      <c r="PET69" s="222"/>
      <c r="PEU69" s="222"/>
      <c r="PEV69" s="222"/>
      <c r="PEW69" s="222"/>
      <c r="PEX69" s="222"/>
      <c r="PEY69" s="222"/>
      <c r="PEZ69" s="222"/>
      <c r="PFA69" s="222"/>
      <c r="PFB69" s="222"/>
      <c r="PFC69" s="222"/>
      <c r="PFD69" s="222"/>
      <c r="PFE69" s="222"/>
      <c r="PFF69" s="222"/>
      <c r="PFG69" s="222"/>
      <c r="PFH69" s="222"/>
      <c r="PFI69" s="222"/>
      <c r="PFJ69" s="222"/>
      <c r="PFK69" s="222"/>
      <c r="PFL69" s="222"/>
      <c r="PFM69" s="222"/>
      <c r="PFN69" s="222"/>
      <c r="PFO69" s="222"/>
      <c r="PFP69" s="222"/>
      <c r="PFQ69" s="222"/>
      <c r="PFR69" s="222"/>
      <c r="PFS69" s="222"/>
      <c r="PFT69" s="222"/>
      <c r="PFU69" s="222"/>
      <c r="PFV69" s="222"/>
      <c r="PFW69" s="222"/>
      <c r="PFX69" s="222"/>
      <c r="PFY69" s="222"/>
      <c r="PFZ69" s="222"/>
      <c r="PGA69" s="222"/>
      <c r="PGB69" s="222"/>
      <c r="PGC69" s="222"/>
      <c r="PGD69" s="222"/>
      <c r="PGE69" s="222"/>
      <c r="PGF69" s="222"/>
      <c r="PGG69" s="222"/>
      <c r="PGH69" s="222"/>
      <c r="PGI69" s="222"/>
      <c r="PGJ69" s="222"/>
      <c r="PGK69" s="222"/>
      <c r="PGL69" s="222"/>
      <c r="PGM69" s="222"/>
      <c r="PGN69" s="222"/>
      <c r="PGO69" s="222"/>
      <c r="PGP69" s="222"/>
      <c r="PGQ69" s="222"/>
      <c r="PGR69" s="222"/>
      <c r="PGS69" s="222"/>
      <c r="PGT69" s="222"/>
      <c r="PGU69" s="222"/>
      <c r="PGV69" s="222"/>
      <c r="PGW69" s="222"/>
      <c r="PGX69" s="222"/>
      <c r="PGY69" s="222"/>
      <c r="PGZ69" s="222"/>
      <c r="PHA69" s="222"/>
      <c r="PHB69" s="222"/>
      <c r="PHC69" s="222"/>
      <c r="PHD69" s="222"/>
      <c r="PHE69" s="222"/>
      <c r="PHF69" s="222"/>
      <c r="PHG69" s="222"/>
      <c r="PHH69" s="222"/>
      <c r="PHI69" s="222"/>
      <c r="PHJ69" s="222"/>
      <c r="PHK69" s="222"/>
      <c r="PHL69" s="222"/>
      <c r="PHM69" s="222"/>
      <c r="PHN69" s="222"/>
      <c r="PHO69" s="222"/>
      <c r="PHP69" s="222"/>
      <c r="PHQ69" s="222"/>
      <c r="PHR69" s="222"/>
      <c r="PHS69" s="222"/>
      <c r="PHT69" s="222"/>
      <c r="PHU69" s="222"/>
      <c r="PHV69" s="222"/>
      <c r="PHW69" s="222"/>
      <c r="PHX69" s="222"/>
      <c r="PHY69" s="222"/>
      <c r="PHZ69" s="222"/>
      <c r="PIA69" s="222"/>
      <c r="PIB69" s="222"/>
      <c r="PIC69" s="222"/>
      <c r="PID69" s="222"/>
      <c r="PIE69" s="222"/>
      <c r="PIF69" s="222"/>
      <c r="PIG69" s="222"/>
      <c r="PIH69" s="222"/>
      <c r="PII69" s="222"/>
      <c r="PIJ69" s="222"/>
      <c r="PIK69" s="222"/>
      <c r="PIL69" s="222"/>
      <c r="PIM69" s="222"/>
      <c r="PIN69" s="222"/>
      <c r="PIO69" s="222"/>
      <c r="PIP69" s="222"/>
      <c r="PIQ69" s="222"/>
      <c r="PIR69" s="222"/>
      <c r="PIS69" s="222"/>
      <c r="PIT69" s="222"/>
      <c r="PIU69" s="222"/>
      <c r="PIV69" s="222"/>
      <c r="PIW69" s="222"/>
      <c r="PIX69" s="222"/>
      <c r="PIY69" s="222"/>
      <c r="PIZ69" s="222"/>
      <c r="PJA69" s="222"/>
      <c r="PJB69" s="222"/>
      <c r="PJC69" s="222"/>
      <c r="PJD69" s="222"/>
      <c r="PJE69" s="222"/>
      <c r="PJF69" s="222"/>
      <c r="PJG69" s="222"/>
      <c r="PJH69" s="222"/>
      <c r="PJI69" s="222"/>
      <c r="PJJ69" s="222"/>
      <c r="PJK69" s="222"/>
      <c r="PJL69" s="222"/>
      <c r="PJM69" s="222"/>
      <c r="PJN69" s="222"/>
      <c r="PJO69" s="222"/>
      <c r="PJP69" s="222"/>
      <c r="PJQ69" s="222"/>
      <c r="PJR69" s="222"/>
      <c r="PJS69" s="222"/>
      <c r="PJT69" s="222"/>
      <c r="PJU69" s="222"/>
      <c r="PJV69" s="222"/>
      <c r="PJW69" s="222"/>
      <c r="PJX69" s="222"/>
      <c r="PJY69" s="222"/>
      <c r="PJZ69" s="222"/>
      <c r="PKA69" s="222"/>
      <c r="PKB69" s="222"/>
      <c r="PKC69" s="222"/>
      <c r="PKD69" s="222"/>
      <c r="PKE69" s="222"/>
      <c r="PKF69" s="222"/>
      <c r="PKG69" s="222"/>
      <c r="PKH69" s="222"/>
      <c r="PKI69" s="222"/>
      <c r="PKJ69" s="222"/>
      <c r="PKK69" s="222"/>
      <c r="PKL69" s="222"/>
      <c r="PKM69" s="222"/>
      <c r="PKN69" s="222"/>
      <c r="PKO69" s="222"/>
      <c r="PKP69" s="222"/>
      <c r="PKQ69" s="222"/>
      <c r="PKR69" s="222"/>
      <c r="PKS69" s="222"/>
      <c r="PKT69" s="222"/>
      <c r="PKU69" s="222"/>
      <c r="PKV69" s="222"/>
      <c r="PKW69" s="222"/>
      <c r="PKX69" s="222"/>
      <c r="PKY69" s="222"/>
      <c r="PKZ69" s="222"/>
      <c r="PLA69" s="222"/>
      <c r="PLB69" s="222"/>
      <c r="PLC69" s="222"/>
      <c r="PLD69" s="222"/>
      <c r="PLE69" s="222"/>
      <c r="PLF69" s="222"/>
      <c r="PLG69" s="222"/>
      <c r="PLH69" s="222"/>
      <c r="PLI69" s="222"/>
      <c r="PLJ69" s="222"/>
      <c r="PLK69" s="222"/>
      <c r="PLL69" s="222"/>
      <c r="PLM69" s="222"/>
      <c r="PLN69" s="222"/>
      <c r="PLO69" s="222"/>
      <c r="PLP69" s="222"/>
      <c r="PLQ69" s="222"/>
      <c r="PLR69" s="222"/>
      <c r="PLS69" s="222"/>
      <c r="PLT69" s="222"/>
      <c r="PLU69" s="222"/>
      <c r="PLV69" s="222"/>
      <c r="PLW69" s="222"/>
      <c r="PLX69" s="222"/>
      <c r="PLY69" s="222"/>
      <c r="PLZ69" s="222"/>
      <c r="PMA69" s="222"/>
      <c r="PMB69" s="222"/>
      <c r="PMC69" s="222"/>
      <c r="PMD69" s="222"/>
      <c r="PME69" s="222"/>
      <c r="PMF69" s="222"/>
      <c r="PMG69" s="222"/>
      <c r="PMH69" s="222"/>
      <c r="PMI69" s="222"/>
      <c r="PMJ69" s="222"/>
      <c r="PMK69" s="222"/>
      <c r="PML69" s="222"/>
      <c r="PMM69" s="222"/>
      <c r="PMN69" s="222"/>
      <c r="PMO69" s="222"/>
      <c r="PMP69" s="222"/>
      <c r="PMQ69" s="222"/>
      <c r="PMR69" s="222"/>
      <c r="PMS69" s="222"/>
      <c r="PMT69" s="222"/>
      <c r="PMU69" s="222"/>
      <c r="PMV69" s="222"/>
      <c r="PMW69" s="222"/>
      <c r="PMX69" s="222"/>
      <c r="PMY69" s="222"/>
      <c r="PMZ69" s="222"/>
      <c r="PNA69" s="222"/>
      <c r="PNB69" s="222"/>
      <c r="PNC69" s="222"/>
      <c r="PND69" s="222"/>
      <c r="PNE69" s="222"/>
      <c r="PNF69" s="222"/>
      <c r="PNG69" s="222"/>
      <c r="PNH69" s="222"/>
      <c r="PNI69" s="222"/>
      <c r="PNJ69" s="222"/>
      <c r="PNK69" s="222"/>
      <c r="PNL69" s="222"/>
      <c r="PNM69" s="222"/>
      <c r="PNN69" s="222"/>
      <c r="PNO69" s="222"/>
      <c r="PNP69" s="222"/>
      <c r="PNQ69" s="222"/>
      <c r="PNR69" s="222"/>
      <c r="PNS69" s="222"/>
      <c r="PNT69" s="222"/>
      <c r="PNU69" s="222"/>
      <c r="PNV69" s="222"/>
      <c r="PNW69" s="222"/>
      <c r="PNX69" s="222"/>
      <c r="PNY69" s="222"/>
      <c r="PNZ69" s="222"/>
      <c r="POA69" s="222"/>
      <c r="POB69" s="222"/>
      <c r="POC69" s="222"/>
      <c r="POD69" s="222"/>
      <c r="POE69" s="222"/>
      <c r="POF69" s="222"/>
      <c r="POG69" s="222"/>
      <c r="POH69" s="222"/>
      <c r="POI69" s="222"/>
      <c r="POJ69" s="222"/>
      <c r="POK69" s="222"/>
      <c r="POL69" s="222"/>
      <c r="POM69" s="222"/>
      <c r="PON69" s="222"/>
      <c r="POO69" s="222"/>
      <c r="POP69" s="222"/>
      <c r="POQ69" s="222"/>
      <c r="POR69" s="222"/>
      <c r="POS69" s="222"/>
      <c r="POT69" s="222"/>
      <c r="POU69" s="222"/>
      <c r="POV69" s="222"/>
      <c r="POW69" s="222"/>
      <c r="POX69" s="222"/>
      <c r="POY69" s="222"/>
      <c r="POZ69" s="222"/>
      <c r="PPA69" s="222"/>
      <c r="PPB69" s="222"/>
      <c r="PPC69" s="222"/>
      <c r="PPD69" s="222"/>
      <c r="PPE69" s="222"/>
      <c r="PPF69" s="222"/>
      <c r="PPG69" s="222"/>
      <c r="PPH69" s="222"/>
      <c r="PPI69" s="222"/>
      <c r="PPJ69" s="222"/>
      <c r="PPK69" s="222"/>
      <c r="PPL69" s="222"/>
      <c r="PPM69" s="222"/>
      <c r="PPN69" s="222"/>
      <c r="PPO69" s="222"/>
      <c r="PPP69" s="222"/>
      <c r="PPQ69" s="222"/>
      <c r="PPR69" s="222"/>
      <c r="PPS69" s="222"/>
      <c r="PPT69" s="222"/>
      <c r="PPU69" s="222"/>
      <c r="PPV69" s="222"/>
      <c r="PPW69" s="222"/>
      <c r="PPX69" s="222"/>
      <c r="PPY69" s="222"/>
      <c r="PPZ69" s="222"/>
      <c r="PQA69" s="222"/>
      <c r="PQB69" s="222"/>
      <c r="PQC69" s="222"/>
      <c r="PQD69" s="222"/>
      <c r="PQE69" s="222"/>
      <c r="PQF69" s="222"/>
      <c r="PQG69" s="222"/>
      <c r="PQH69" s="222"/>
      <c r="PQI69" s="222"/>
      <c r="PQJ69" s="222"/>
      <c r="PQK69" s="222"/>
      <c r="PQL69" s="222"/>
      <c r="PQM69" s="222"/>
      <c r="PQN69" s="222"/>
      <c r="PQO69" s="222"/>
      <c r="PQP69" s="222"/>
      <c r="PQQ69" s="222"/>
      <c r="PQR69" s="222"/>
      <c r="PQS69" s="222"/>
      <c r="PQT69" s="222"/>
      <c r="PQU69" s="222"/>
      <c r="PQV69" s="222"/>
      <c r="PQW69" s="222"/>
      <c r="PQX69" s="222"/>
      <c r="PQY69" s="222"/>
      <c r="PQZ69" s="222"/>
      <c r="PRA69" s="222"/>
      <c r="PRB69" s="222"/>
      <c r="PRC69" s="222"/>
      <c r="PRD69" s="222"/>
      <c r="PRE69" s="222"/>
      <c r="PRF69" s="222"/>
      <c r="PRG69" s="222"/>
      <c r="PRH69" s="222"/>
      <c r="PRI69" s="222"/>
      <c r="PRJ69" s="222"/>
      <c r="PRK69" s="222"/>
      <c r="PRL69" s="222"/>
      <c r="PRM69" s="222"/>
      <c r="PRN69" s="222"/>
      <c r="PRO69" s="222"/>
      <c r="PRP69" s="222"/>
      <c r="PRQ69" s="222"/>
      <c r="PRR69" s="222"/>
      <c r="PRS69" s="222"/>
      <c r="PRT69" s="222"/>
      <c r="PRU69" s="222"/>
      <c r="PRV69" s="222"/>
      <c r="PRW69" s="222"/>
      <c r="PRX69" s="222"/>
      <c r="PRY69" s="222"/>
      <c r="PRZ69" s="222"/>
      <c r="PSA69" s="222"/>
      <c r="PSB69" s="222"/>
      <c r="PSC69" s="222"/>
      <c r="PSD69" s="222"/>
      <c r="PSE69" s="222"/>
      <c r="PSF69" s="222"/>
      <c r="PSG69" s="222"/>
      <c r="PSH69" s="222"/>
      <c r="PSI69" s="222"/>
      <c r="PSJ69" s="222"/>
      <c r="PSK69" s="222"/>
      <c r="PSL69" s="222"/>
      <c r="PSM69" s="222"/>
      <c r="PSN69" s="222"/>
      <c r="PSO69" s="222"/>
      <c r="PSP69" s="222"/>
      <c r="PSQ69" s="222"/>
      <c r="PSR69" s="222"/>
      <c r="PSS69" s="222"/>
      <c r="PST69" s="222"/>
      <c r="PSU69" s="222"/>
      <c r="PSV69" s="222"/>
      <c r="PSW69" s="222"/>
      <c r="PSX69" s="222"/>
      <c r="PSY69" s="222"/>
      <c r="PSZ69" s="222"/>
      <c r="PTA69" s="222"/>
      <c r="PTB69" s="222"/>
      <c r="PTC69" s="222"/>
      <c r="PTD69" s="222"/>
      <c r="PTE69" s="222"/>
      <c r="PTF69" s="222"/>
      <c r="PTG69" s="222"/>
      <c r="PTH69" s="222"/>
      <c r="PTI69" s="222"/>
      <c r="PTJ69" s="222"/>
      <c r="PTK69" s="222"/>
      <c r="PTL69" s="222"/>
      <c r="PTM69" s="222"/>
      <c r="PTN69" s="222"/>
      <c r="PTO69" s="222"/>
      <c r="PTP69" s="222"/>
      <c r="PTQ69" s="222"/>
      <c r="PTR69" s="222"/>
      <c r="PTS69" s="222"/>
      <c r="PTT69" s="222"/>
      <c r="PTU69" s="222"/>
      <c r="PTV69" s="222"/>
      <c r="PTW69" s="222"/>
      <c r="PTX69" s="222"/>
      <c r="PTY69" s="222"/>
      <c r="PTZ69" s="222"/>
      <c r="PUA69" s="222"/>
      <c r="PUB69" s="222"/>
      <c r="PUC69" s="222"/>
      <c r="PUD69" s="222"/>
      <c r="PUE69" s="222"/>
      <c r="PUF69" s="222"/>
      <c r="PUG69" s="222"/>
      <c r="PUH69" s="222"/>
      <c r="PUI69" s="222"/>
      <c r="PUJ69" s="222"/>
      <c r="PUK69" s="222"/>
      <c r="PUL69" s="222"/>
      <c r="PUM69" s="222"/>
      <c r="PUN69" s="222"/>
      <c r="PUO69" s="222"/>
      <c r="PUP69" s="222"/>
      <c r="PUQ69" s="222"/>
      <c r="PUR69" s="222"/>
      <c r="PUS69" s="222"/>
      <c r="PUT69" s="222"/>
      <c r="PUU69" s="222"/>
      <c r="PUV69" s="222"/>
      <c r="PUW69" s="222"/>
      <c r="PUX69" s="222"/>
      <c r="PUY69" s="222"/>
      <c r="PUZ69" s="222"/>
      <c r="PVA69" s="222"/>
      <c r="PVB69" s="222"/>
      <c r="PVC69" s="222"/>
      <c r="PVD69" s="222"/>
      <c r="PVE69" s="222"/>
      <c r="PVF69" s="222"/>
      <c r="PVG69" s="222"/>
      <c r="PVH69" s="222"/>
      <c r="PVI69" s="222"/>
      <c r="PVJ69" s="222"/>
      <c r="PVK69" s="222"/>
      <c r="PVL69" s="222"/>
      <c r="PVM69" s="222"/>
      <c r="PVN69" s="222"/>
      <c r="PVO69" s="222"/>
      <c r="PVP69" s="222"/>
      <c r="PVQ69" s="222"/>
      <c r="PVR69" s="222"/>
      <c r="PVS69" s="222"/>
      <c r="PVT69" s="222"/>
      <c r="PVU69" s="222"/>
      <c r="PVV69" s="222"/>
      <c r="PVW69" s="222"/>
      <c r="PVX69" s="222"/>
      <c r="PVY69" s="222"/>
      <c r="PVZ69" s="222"/>
      <c r="PWA69" s="222"/>
      <c r="PWB69" s="222"/>
      <c r="PWC69" s="222"/>
      <c r="PWD69" s="222"/>
      <c r="PWE69" s="222"/>
      <c r="PWF69" s="222"/>
      <c r="PWG69" s="222"/>
      <c r="PWH69" s="222"/>
      <c r="PWI69" s="222"/>
      <c r="PWJ69" s="222"/>
      <c r="PWK69" s="222"/>
      <c r="PWL69" s="222"/>
      <c r="PWM69" s="222"/>
      <c r="PWN69" s="222"/>
      <c r="PWO69" s="222"/>
      <c r="PWP69" s="222"/>
      <c r="PWQ69" s="222"/>
      <c r="PWR69" s="222"/>
      <c r="PWS69" s="222"/>
      <c r="PWT69" s="222"/>
      <c r="PWU69" s="222"/>
      <c r="PWV69" s="222"/>
      <c r="PWW69" s="222"/>
      <c r="PWX69" s="222"/>
      <c r="PWY69" s="222"/>
      <c r="PWZ69" s="222"/>
      <c r="PXA69" s="222"/>
      <c r="PXB69" s="222"/>
      <c r="PXC69" s="222"/>
      <c r="PXD69" s="222"/>
      <c r="PXE69" s="222"/>
      <c r="PXF69" s="222"/>
      <c r="PXG69" s="222"/>
      <c r="PXH69" s="222"/>
      <c r="PXI69" s="222"/>
      <c r="PXJ69" s="222"/>
      <c r="PXK69" s="222"/>
      <c r="PXL69" s="222"/>
      <c r="PXM69" s="222"/>
      <c r="PXN69" s="222"/>
      <c r="PXO69" s="222"/>
      <c r="PXP69" s="222"/>
      <c r="PXQ69" s="222"/>
      <c r="PXR69" s="222"/>
      <c r="PXS69" s="222"/>
      <c r="PXT69" s="222"/>
      <c r="PXU69" s="222"/>
      <c r="PXV69" s="222"/>
      <c r="PXW69" s="222"/>
      <c r="PXX69" s="222"/>
      <c r="PXY69" s="222"/>
      <c r="PXZ69" s="222"/>
      <c r="PYA69" s="222"/>
      <c r="PYB69" s="222"/>
      <c r="PYC69" s="222"/>
      <c r="PYD69" s="222"/>
      <c r="PYE69" s="222"/>
      <c r="PYF69" s="222"/>
      <c r="PYG69" s="222"/>
      <c r="PYH69" s="222"/>
      <c r="PYI69" s="222"/>
      <c r="PYJ69" s="222"/>
      <c r="PYK69" s="222"/>
      <c r="PYL69" s="222"/>
      <c r="PYM69" s="222"/>
      <c r="PYN69" s="222"/>
      <c r="PYO69" s="222"/>
      <c r="PYP69" s="222"/>
      <c r="PYQ69" s="222"/>
      <c r="PYR69" s="222"/>
      <c r="PYS69" s="222"/>
      <c r="PYT69" s="222"/>
      <c r="PYU69" s="222"/>
      <c r="PYV69" s="222"/>
      <c r="PYW69" s="222"/>
      <c r="PYX69" s="222"/>
      <c r="PYY69" s="222"/>
      <c r="PYZ69" s="222"/>
      <c r="PZA69" s="222"/>
      <c r="PZB69" s="222"/>
      <c r="PZC69" s="222"/>
      <c r="PZD69" s="222"/>
      <c r="PZE69" s="222"/>
      <c r="PZF69" s="222"/>
      <c r="PZG69" s="222"/>
      <c r="PZH69" s="222"/>
      <c r="PZI69" s="222"/>
      <c r="PZJ69" s="222"/>
      <c r="PZK69" s="222"/>
      <c r="PZL69" s="222"/>
      <c r="PZM69" s="222"/>
      <c r="PZN69" s="222"/>
      <c r="PZO69" s="222"/>
      <c r="PZP69" s="222"/>
      <c r="PZQ69" s="222"/>
      <c r="PZR69" s="222"/>
      <c r="PZS69" s="222"/>
      <c r="PZT69" s="222"/>
      <c r="PZU69" s="222"/>
      <c r="PZV69" s="222"/>
      <c r="PZW69" s="222"/>
      <c r="PZX69" s="222"/>
      <c r="PZY69" s="222"/>
      <c r="PZZ69" s="222"/>
      <c r="QAA69" s="222"/>
      <c r="QAB69" s="222"/>
      <c r="QAC69" s="222"/>
      <c r="QAD69" s="222"/>
      <c r="QAE69" s="222"/>
      <c r="QAF69" s="222"/>
      <c r="QAG69" s="222"/>
      <c r="QAH69" s="222"/>
      <c r="QAI69" s="222"/>
      <c r="QAJ69" s="222"/>
      <c r="QAK69" s="222"/>
      <c r="QAL69" s="222"/>
      <c r="QAM69" s="222"/>
      <c r="QAN69" s="222"/>
      <c r="QAO69" s="222"/>
      <c r="QAP69" s="222"/>
      <c r="QAQ69" s="222"/>
      <c r="QAR69" s="222"/>
      <c r="QAS69" s="222"/>
      <c r="QAT69" s="222"/>
      <c r="QAU69" s="222"/>
      <c r="QAV69" s="222"/>
      <c r="QAW69" s="222"/>
      <c r="QAX69" s="222"/>
      <c r="QAY69" s="222"/>
      <c r="QAZ69" s="222"/>
      <c r="QBA69" s="222"/>
      <c r="QBB69" s="222"/>
      <c r="QBC69" s="222"/>
      <c r="QBD69" s="222"/>
      <c r="QBE69" s="222"/>
      <c r="QBF69" s="222"/>
      <c r="QBG69" s="222"/>
      <c r="QBH69" s="222"/>
      <c r="QBI69" s="222"/>
      <c r="QBJ69" s="222"/>
      <c r="QBK69" s="222"/>
      <c r="QBL69" s="222"/>
      <c r="QBM69" s="222"/>
      <c r="QBN69" s="222"/>
      <c r="QBO69" s="222"/>
      <c r="QBP69" s="222"/>
      <c r="QBQ69" s="222"/>
      <c r="QBR69" s="222"/>
      <c r="QBS69" s="222"/>
      <c r="QBT69" s="222"/>
      <c r="QBU69" s="222"/>
      <c r="QBV69" s="222"/>
      <c r="QBW69" s="222"/>
      <c r="QBX69" s="222"/>
      <c r="QBY69" s="222"/>
      <c r="QBZ69" s="222"/>
      <c r="QCA69" s="222"/>
      <c r="QCB69" s="222"/>
      <c r="QCC69" s="222"/>
      <c r="QCD69" s="222"/>
      <c r="QCE69" s="222"/>
      <c r="QCF69" s="222"/>
      <c r="QCG69" s="222"/>
      <c r="QCH69" s="222"/>
      <c r="QCI69" s="222"/>
      <c r="QCJ69" s="222"/>
      <c r="QCK69" s="222"/>
      <c r="QCL69" s="222"/>
      <c r="QCM69" s="222"/>
      <c r="QCN69" s="222"/>
      <c r="QCO69" s="222"/>
      <c r="QCP69" s="222"/>
      <c r="QCQ69" s="222"/>
      <c r="QCR69" s="222"/>
      <c r="QCS69" s="222"/>
      <c r="QCT69" s="222"/>
      <c r="QCU69" s="222"/>
      <c r="QCV69" s="222"/>
      <c r="QCW69" s="222"/>
      <c r="QCX69" s="222"/>
      <c r="QCY69" s="222"/>
      <c r="QCZ69" s="222"/>
      <c r="QDA69" s="222"/>
      <c r="QDB69" s="222"/>
      <c r="QDC69" s="222"/>
      <c r="QDD69" s="222"/>
      <c r="QDE69" s="222"/>
      <c r="QDF69" s="222"/>
      <c r="QDG69" s="222"/>
      <c r="QDH69" s="222"/>
      <c r="QDI69" s="222"/>
      <c r="QDJ69" s="222"/>
      <c r="QDK69" s="222"/>
      <c r="QDL69" s="222"/>
      <c r="QDM69" s="222"/>
      <c r="QDN69" s="222"/>
      <c r="QDO69" s="222"/>
      <c r="QDP69" s="222"/>
      <c r="QDQ69" s="222"/>
      <c r="QDR69" s="222"/>
      <c r="QDS69" s="222"/>
      <c r="QDT69" s="222"/>
      <c r="QDU69" s="222"/>
      <c r="QDV69" s="222"/>
      <c r="QDW69" s="222"/>
      <c r="QDX69" s="222"/>
      <c r="QDY69" s="222"/>
      <c r="QDZ69" s="222"/>
      <c r="QEA69" s="222"/>
      <c r="QEB69" s="222"/>
      <c r="QEC69" s="222"/>
      <c r="QED69" s="222"/>
      <c r="QEE69" s="222"/>
      <c r="QEF69" s="222"/>
      <c r="QEG69" s="222"/>
      <c r="QEH69" s="222"/>
      <c r="QEI69" s="222"/>
      <c r="QEJ69" s="222"/>
      <c r="QEK69" s="222"/>
      <c r="QEL69" s="222"/>
      <c r="QEM69" s="222"/>
      <c r="QEN69" s="222"/>
      <c r="QEO69" s="222"/>
      <c r="QEP69" s="222"/>
      <c r="QEQ69" s="222"/>
      <c r="QER69" s="222"/>
      <c r="QES69" s="222"/>
      <c r="QET69" s="222"/>
      <c r="QEU69" s="222"/>
      <c r="QEV69" s="222"/>
      <c r="QEW69" s="222"/>
      <c r="QEX69" s="222"/>
      <c r="QEY69" s="222"/>
      <c r="QEZ69" s="222"/>
      <c r="QFA69" s="222"/>
      <c r="QFB69" s="222"/>
      <c r="QFC69" s="222"/>
      <c r="QFD69" s="222"/>
      <c r="QFE69" s="222"/>
      <c r="QFF69" s="222"/>
      <c r="QFG69" s="222"/>
      <c r="QFH69" s="222"/>
      <c r="QFI69" s="222"/>
      <c r="QFJ69" s="222"/>
      <c r="QFK69" s="222"/>
      <c r="QFL69" s="222"/>
      <c r="QFM69" s="222"/>
      <c r="QFN69" s="222"/>
      <c r="QFO69" s="222"/>
      <c r="QFP69" s="222"/>
      <c r="QFQ69" s="222"/>
      <c r="QFR69" s="222"/>
      <c r="QFS69" s="222"/>
      <c r="QFT69" s="222"/>
      <c r="QFU69" s="222"/>
      <c r="QFV69" s="222"/>
      <c r="QFW69" s="222"/>
      <c r="QFX69" s="222"/>
      <c r="QFY69" s="222"/>
      <c r="QFZ69" s="222"/>
      <c r="QGA69" s="222"/>
      <c r="QGB69" s="222"/>
      <c r="QGC69" s="222"/>
      <c r="QGD69" s="222"/>
      <c r="QGE69" s="222"/>
      <c r="QGF69" s="222"/>
      <c r="QGG69" s="222"/>
      <c r="QGH69" s="222"/>
      <c r="QGI69" s="222"/>
      <c r="QGJ69" s="222"/>
      <c r="QGK69" s="222"/>
      <c r="QGL69" s="222"/>
      <c r="QGM69" s="222"/>
      <c r="QGN69" s="222"/>
      <c r="QGO69" s="222"/>
      <c r="QGP69" s="222"/>
      <c r="QGQ69" s="222"/>
      <c r="QGR69" s="222"/>
      <c r="QGS69" s="222"/>
      <c r="QGT69" s="222"/>
      <c r="QGU69" s="222"/>
      <c r="QGV69" s="222"/>
      <c r="QGW69" s="222"/>
      <c r="QGX69" s="222"/>
      <c r="QGY69" s="222"/>
      <c r="QGZ69" s="222"/>
      <c r="QHA69" s="222"/>
      <c r="QHB69" s="222"/>
      <c r="QHC69" s="222"/>
      <c r="QHD69" s="222"/>
      <c r="QHE69" s="222"/>
      <c r="QHF69" s="222"/>
      <c r="QHG69" s="222"/>
      <c r="QHH69" s="222"/>
      <c r="QHI69" s="222"/>
      <c r="QHJ69" s="222"/>
      <c r="QHK69" s="222"/>
      <c r="QHL69" s="222"/>
      <c r="QHM69" s="222"/>
      <c r="QHN69" s="222"/>
      <c r="QHO69" s="222"/>
      <c r="QHP69" s="222"/>
      <c r="QHQ69" s="222"/>
      <c r="QHR69" s="222"/>
      <c r="QHS69" s="222"/>
      <c r="QHT69" s="222"/>
      <c r="QHU69" s="222"/>
      <c r="QHV69" s="222"/>
      <c r="QHW69" s="222"/>
      <c r="QHX69" s="222"/>
      <c r="QHY69" s="222"/>
      <c r="QHZ69" s="222"/>
      <c r="QIA69" s="222"/>
      <c r="QIB69" s="222"/>
      <c r="QIC69" s="222"/>
      <c r="QID69" s="222"/>
      <c r="QIE69" s="222"/>
      <c r="QIF69" s="222"/>
      <c r="QIG69" s="222"/>
      <c r="QIH69" s="222"/>
      <c r="QII69" s="222"/>
      <c r="QIJ69" s="222"/>
      <c r="QIK69" s="222"/>
      <c r="QIL69" s="222"/>
      <c r="QIM69" s="222"/>
      <c r="QIN69" s="222"/>
      <c r="QIO69" s="222"/>
      <c r="QIP69" s="222"/>
      <c r="QIQ69" s="222"/>
      <c r="QIR69" s="222"/>
      <c r="QIS69" s="222"/>
      <c r="QIT69" s="222"/>
      <c r="QIU69" s="222"/>
      <c r="QIV69" s="222"/>
      <c r="QIW69" s="222"/>
      <c r="QIX69" s="222"/>
      <c r="QIY69" s="222"/>
      <c r="QIZ69" s="222"/>
      <c r="QJA69" s="222"/>
      <c r="QJB69" s="222"/>
      <c r="QJC69" s="222"/>
      <c r="QJD69" s="222"/>
      <c r="QJE69" s="222"/>
      <c r="QJF69" s="222"/>
      <c r="QJG69" s="222"/>
      <c r="QJH69" s="222"/>
      <c r="QJI69" s="222"/>
      <c r="QJJ69" s="222"/>
      <c r="QJK69" s="222"/>
      <c r="QJL69" s="222"/>
      <c r="QJM69" s="222"/>
      <c r="QJN69" s="222"/>
      <c r="QJO69" s="222"/>
      <c r="QJP69" s="222"/>
      <c r="QJQ69" s="222"/>
      <c r="QJR69" s="222"/>
      <c r="QJS69" s="222"/>
      <c r="QJT69" s="222"/>
      <c r="QJU69" s="222"/>
      <c r="QJV69" s="222"/>
      <c r="QJW69" s="222"/>
      <c r="QJX69" s="222"/>
      <c r="QJY69" s="222"/>
      <c r="QJZ69" s="222"/>
      <c r="QKA69" s="222"/>
      <c r="QKB69" s="222"/>
      <c r="QKC69" s="222"/>
      <c r="QKD69" s="222"/>
      <c r="QKE69" s="222"/>
      <c r="QKF69" s="222"/>
      <c r="QKG69" s="222"/>
      <c r="QKH69" s="222"/>
      <c r="QKI69" s="222"/>
      <c r="QKJ69" s="222"/>
      <c r="QKK69" s="222"/>
      <c r="QKL69" s="222"/>
      <c r="QKM69" s="222"/>
      <c r="QKN69" s="222"/>
      <c r="QKO69" s="222"/>
      <c r="QKP69" s="222"/>
      <c r="QKQ69" s="222"/>
      <c r="QKR69" s="222"/>
      <c r="QKS69" s="222"/>
      <c r="QKT69" s="222"/>
      <c r="QKU69" s="222"/>
      <c r="QKV69" s="222"/>
      <c r="QKW69" s="222"/>
      <c r="QKX69" s="222"/>
      <c r="QKY69" s="222"/>
      <c r="QKZ69" s="222"/>
      <c r="QLA69" s="222"/>
      <c r="QLB69" s="222"/>
      <c r="QLC69" s="222"/>
      <c r="QLD69" s="222"/>
      <c r="QLE69" s="222"/>
      <c r="QLF69" s="222"/>
      <c r="QLG69" s="222"/>
      <c r="QLH69" s="222"/>
      <c r="QLI69" s="222"/>
      <c r="QLJ69" s="222"/>
      <c r="QLK69" s="222"/>
      <c r="QLL69" s="222"/>
      <c r="QLM69" s="222"/>
      <c r="QLN69" s="222"/>
      <c r="QLO69" s="222"/>
      <c r="QLP69" s="222"/>
      <c r="QLQ69" s="222"/>
      <c r="QLR69" s="222"/>
      <c r="QLS69" s="222"/>
      <c r="QLT69" s="222"/>
      <c r="QLU69" s="222"/>
      <c r="QLV69" s="222"/>
      <c r="QLW69" s="222"/>
      <c r="QLX69" s="222"/>
      <c r="QLY69" s="222"/>
      <c r="QLZ69" s="222"/>
      <c r="QMA69" s="222"/>
      <c r="QMB69" s="222"/>
      <c r="QMC69" s="222"/>
      <c r="QMD69" s="222"/>
      <c r="QME69" s="222"/>
      <c r="QMF69" s="222"/>
      <c r="QMG69" s="222"/>
      <c r="QMH69" s="222"/>
      <c r="QMI69" s="222"/>
      <c r="QMJ69" s="222"/>
      <c r="QMK69" s="222"/>
      <c r="QML69" s="222"/>
      <c r="QMM69" s="222"/>
      <c r="QMN69" s="222"/>
      <c r="QMO69" s="222"/>
      <c r="QMP69" s="222"/>
      <c r="QMQ69" s="222"/>
      <c r="QMR69" s="222"/>
      <c r="QMS69" s="222"/>
      <c r="QMT69" s="222"/>
      <c r="QMU69" s="222"/>
      <c r="QMV69" s="222"/>
      <c r="QMW69" s="222"/>
      <c r="QMX69" s="222"/>
      <c r="QMY69" s="222"/>
      <c r="QMZ69" s="222"/>
      <c r="QNA69" s="222"/>
      <c r="QNB69" s="222"/>
      <c r="QNC69" s="222"/>
      <c r="QND69" s="222"/>
      <c r="QNE69" s="222"/>
      <c r="QNF69" s="222"/>
      <c r="QNG69" s="222"/>
      <c r="QNH69" s="222"/>
      <c r="QNI69" s="222"/>
      <c r="QNJ69" s="222"/>
      <c r="QNK69" s="222"/>
      <c r="QNL69" s="222"/>
      <c r="QNM69" s="222"/>
      <c r="QNN69" s="222"/>
      <c r="QNO69" s="222"/>
      <c r="QNP69" s="222"/>
      <c r="QNQ69" s="222"/>
      <c r="QNR69" s="222"/>
      <c r="QNS69" s="222"/>
      <c r="QNT69" s="222"/>
      <c r="QNU69" s="222"/>
      <c r="QNV69" s="222"/>
      <c r="QNW69" s="222"/>
      <c r="QNX69" s="222"/>
      <c r="QNY69" s="222"/>
      <c r="QNZ69" s="222"/>
      <c r="QOA69" s="222"/>
      <c r="QOB69" s="222"/>
      <c r="QOC69" s="222"/>
      <c r="QOD69" s="222"/>
      <c r="QOE69" s="222"/>
      <c r="QOF69" s="222"/>
      <c r="QOG69" s="222"/>
      <c r="QOH69" s="222"/>
      <c r="QOI69" s="222"/>
      <c r="QOJ69" s="222"/>
      <c r="QOK69" s="222"/>
      <c r="QOL69" s="222"/>
      <c r="QOM69" s="222"/>
      <c r="QON69" s="222"/>
      <c r="QOO69" s="222"/>
      <c r="QOP69" s="222"/>
      <c r="QOQ69" s="222"/>
      <c r="QOR69" s="222"/>
      <c r="QOS69" s="222"/>
      <c r="QOT69" s="222"/>
      <c r="QOU69" s="222"/>
      <c r="QOV69" s="222"/>
      <c r="QOW69" s="222"/>
      <c r="QOX69" s="222"/>
      <c r="QOY69" s="222"/>
      <c r="QOZ69" s="222"/>
      <c r="QPA69" s="222"/>
      <c r="QPB69" s="222"/>
      <c r="QPC69" s="222"/>
      <c r="QPD69" s="222"/>
      <c r="QPE69" s="222"/>
      <c r="QPF69" s="222"/>
      <c r="QPG69" s="222"/>
      <c r="QPH69" s="222"/>
      <c r="QPI69" s="222"/>
      <c r="QPJ69" s="222"/>
      <c r="QPK69" s="222"/>
      <c r="QPL69" s="222"/>
      <c r="QPM69" s="222"/>
      <c r="QPN69" s="222"/>
      <c r="QPO69" s="222"/>
      <c r="QPP69" s="222"/>
      <c r="QPQ69" s="222"/>
      <c r="QPR69" s="222"/>
      <c r="QPS69" s="222"/>
      <c r="QPT69" s="222"/>
      <c r="QPU69" s="222"/>
      <c r="QPV69" s="222"/>
      <c r="QPW69" s="222"/>
      <c r="QPX69" s="222"/>
      <c r="QPY69" s="222"/>
      <c r="QPZ69" s="222"/>
      <c r="QQA69" s="222"/>
      <c r="QQB69" s="222"/>
      <c r="QQC69" s="222"/>
      <c r="QQD69" s="222"/>
      <c r="QQE69" s="222"/>
      <c r="QQF69" s="222"/>
      <c r="QQG69" s="222"/>
      <c r="QQH69" s="222"/>
      <c r="QQI69" s="222"/>
      <c r="QQJ69" s="222"/>
      <c r="QQK69" s="222"/>
      <c r="QQL69" s="222"/>
      <c r="QQM69" s="222"/>
      <c r="QQN69" s="222"/>
      <c r="QQO69" s="222"/>
      <c r="QQP69" s="222"/>
      <c r="QQQ69" s="222"/>
      <c r="QQR69" s="222"/>
      <c r="QQS69" s="222"/>
      <c r="QQT69" s="222"/>
      <c r="QQU69" s="222"/>
      <c r="QQV69" s="222"/>
      <c r="QQW69" s="222"/>
      <c r="QQX69" s="222"/>
      <c r="QQY69" s="222"/>
      <c r="QQZ69" s="222"/>
      <c r="QRA69" s="222"/>
      <c r="QRB69" s="222"/>
      <c r="QRC69" s="222"/>
      <c r="QRD69" s="222"/>
      <c r="QRE69" s="222"/>
      <c r="QRF69" s="222"/>
      <c r="QRG69" s="222"/>
      <c r="QRH69" s="222"/>
      <c r="QRI69" s="222"/>
      <c r="QRJ69" s="222"/>
      <c r="QRK69" s="222"/>
      <c r="QRL69" s="222"/>
      <c r="QRM69" s="222"/>
      <c r="QRN69" s="222"/>
      <c r="QRO69" s="222"/>
      <c r="QRP69" s="222"/>
      <c r="QRQ69" s="222"/>
      <c r="QRR69" s="222"/>
      <c r="QRS69" s="222"/>
      <c r="QRT69" s="222"/>
      <c r="QRU69" s="222"/>
      <c r="QRV69" s="222"/>
      <c r="QRW69" s="222"/>
      <c r="QRX69" s="222"/>
      <c r="QRY69" s="222"/>
      <c r="QRZ69" s="222"/>
      <c r="QSA69" s="222"/>
      <c r="QSB69" s="222"/>
      <c r="QSC69" s="222"/>
      <c r="QSD69" s="222"/>
      <c r="QSE69" s="222"/>
      <c r="QSF69" s="222"/>
      <c r="QSG69" s="222"/>
      <c r="QSH69" s="222"/>
      <c r="QSI69" s="222"/>
      <c r="QSJ69" s="222"/>
      <c r="QSK69" s="222"/>
      <c r="QSL69" s="222"/>
      <c r="QSM69" s="222"/>
      <c r="QSN69" s="222"/>
      <c r="QSO69" s="222"/>
      <c r="QSP69" s="222"/>
      <c r="QSQ69" s="222"/>
      <c r="QSR69" s="222"/>
      <c r="QSS69" s="222"/>
      <c r="QST69" s="222"/>
      <c r="QSU69" s="222"/>
      <c r="QSV69" s="222"/>
      <c r="QSW69" s="222"/>
      <c r="QSX69" s="222"/>
      <c r="QSY69" s="222"/>
      <c r="QSZ69" s="222"/>
      <c r="QTA69" s="222"/>
      <c r="QTB69" s="222"/>
      <c r="QTC69" s="222"/>
      <c r="QTD69" s="222"/>
      <c r="QTE69" s="222"/>
      <c r="QTF69" s="222"/>
      <c r="QTG69" s="222"/>
      <c r="QTH69" s="222"/>
      <c r="QTI69" s="222"/>
      <c r="QTJ69" s="222"/>
      <c r="QTK69" s="222"/>
      <c r="QTL69" s="222"/>
      <c r="QTM69" s="222"/>
      <c r="QTN69" s="222"/>
      <c r="QTO69" s="222"/>
      <c r="QTP69" s="222"/>
      <c r="QTQ69" s="222"/>
      <c r="QTR69" s="222"/>
      <c r="QTS69" s="222"/>
      <c r="QTT69" s="222"/>
      <c r="QTU69" s="222"/>
      <c r="QTV69" s="222"/>
      <c r="QTW69" s="222"/>
      <c r="QTX69" s="222"/>
      <c r="QTY69" s="222"/>
      <c r="QTZ69" s="222"/>
      <c r="QUA69" s="222"/>
      <c r="QUB69" s="222"/>
      <c r="QUC69" s="222"/>
      <c r="QUD69" s="222"/>
      <c r="QUE69" s="222"/>
      <c r="QUF69" s="222"/>
      <c r="QUG69" s="222"/>
      <c r="QUH69" s="222"/>
      <c r="QUI69" s="222"/>
      <c r="QUJ69" s="222"/>
      <c r="QUK69" s="222"/>
      <c r="QUL69" s="222"/>
      <c r="QUM69" s="222"/>
      <c r="QUN69" s="222"/>
      <c r="QUO69" s="222"/>
      <c r="QUP69" s="222"/>
      <c r="QUQ69" s="222"/>
      <c r="QUR69" s="222"/>
      <c r="QUS69" s="222"/>
      <c r="QUT69" s="222"/>
      <c r="QUU69" s="222"/>
      <c r="QUV69" s="222"/>
      <c r="QUW69" s="222"/>
      <c r="QUX69" s="222"/>
      <c r="QUY69" s="222"/>
      <c r="QUZ69" s="222"/>
      <c r="QVA69" s="222"/>
      <c r="QVB69" s="222"/>
      <c r="QVC69" s="222"/>
      <c r="QVD69" s="222"/>
      <c r="QVE69" s="222"/>
      <c r="QVF69" s="222"/>
      <c r="QVG69" s="222"/>
      <c r="QVH69" s="222"/>
      <c r="QVI69" s="222"/>
      <c r="QVJ69" s="222"/>
      <c r="QVK69" s="222"/>
      <c r="QVL69" s="222"/>
      <c r="QVM69" s="222"/>
      <c r="QVN69" s="222"/>
      <c r="QVO69" s="222"/>
      <c r="QVP69" s="222"/>
      <c r="QVQ69" s="222"/>
      <c r="QVR69" s="222"/>
      <c r="QVS69" s="222"/>
      <c r="QVT69" s="222"/>
      <c r="QVU69" s="222"/>
      <c r="QVV69" s="222"/>
      <c r="QVW69" s="222"/>
      <c r="QVX69" s="222"/>
      <c r="QVY69" s="222"/>
      <c r="QVZ69" s="222"/>
      <c r="QWA69" s="222"/>
      <c r="QWB69" s="222"/>
      <c r="QWC69" s="222"/>
      <c r="QWD69" s="222"/>
      <c r="QWE69" s="222"/>
      <c r="QWF69" s="222"/>
      <c r="QWG69" s="222"/>
      <c r="QWH69" s="222"/>
      <c r="QWI69" s="222"/>
      <c r="QWJ69" s="222"/>
      <c r="QWK69" s="222"/>
      <c r="QWL69" s="222"/>
      <c r="QWM69" s="222"/>
      <c r="QWN69" s="222"/>
      <c r="QWO69" s="222"/>
      <c r="QWP69" s="222"/>
      <c r="QWQ69" s="222"/>
      <c r="QWR69" s="222"/>
      <c r="QWS69" s="222"/>
      <c r="QWT69" s="222"/>
      <c r="QWU69" s="222"/>
      <c r="QWV69" s="222"/>
      <c r="QWW69" s="222"/>
      <c r="QWX69" s="222"/>
      <c r="QWY69" s="222"/>
      <c r="QWZ69" s="222"/>
      <c r="QXA69" s="222"/>
      <c r="QXB69" s="222"/>
      <c r="QXC69" s="222"/>
      <c r="QXD69" s="222"/>
      <c r="QXE69" s="222"/>
      <c r="QXF69" s="222"/>
      <c r="QXG69" s="222"/>
      <c r="QXH69" s="222"/>
      <c r="QXI69" s="222"/>
      <c r="QXJ69" s="222"/>
      <c r="QXK69" s="222"/>
      <c r="QXL69" s="222"/>
      <c r="QXM69" s="222"/>
      <c r="QXN69" s="222"/>
      <c r="QXO69" s="222"/>
      <c r="QXP69" s="222"/>
      <c r="QXQ69" s="222"/>
      <c r="QXR69" s="222"/>
      <c r="QXS69" s="222"/>
      <c r="QXT69" s="222"/>
      <c r="QXU69" s="222"/>
      <c r="QXV69" s="222"/>
      <c r="QXW69" s="222"/>
      <c r="QXX69" s="222"/>
      <c r="QXY69" s="222"/>
      <c r="QXZ69" s="222"/>
      <c r="QYA69" s="222"/>
      <c r="QYB69" s="222"/>
      <c r="QYC69" s="222"/>
      <c r="QYD69" s="222"/>
      <c r="QYE69" s="222"/>
      <c r="QYF69" s="222"/>
      <c r="QYG69" s="222"/>
      <c r="QYH69" s="222"/>
      <c r="QYI69" s="222"/>
      <c r="QYJ69" s="222"/>
      <c r="QYK69" s="222"/>
      <c r="QYL69" s="222"/>
      <c r="QYM69" s="222"/>
      <c r="QYN69" s="222"/>
      <c r="QYO69" s="222"/>
      <c r="QYP69" s="222"/>
      <c r="QYQ69" s="222"/>
      <c r="QYR69" s="222"/>
      <c r="QYS69" s="222"/>
      <c r="QYT69" s="222"/>
      <c r="QYU69" s="222"/>
      <c r="QYV69" s="222"/>
      <c r="QYW69" s="222"/>
      <c r="QYX69" s="222"/>
      <c r="QYY69" s="222"/>
      <c r="QYZ69" s="222"/>
      <c r="QZA69" s="222"/>
      <c r="QZB69" s="222"/>
      <c r="QZC69" s="222"/>
      <c r="QZD69" s="222"/>
      <c r="QZE69" s="222"/>
      <c r="QZF69" s="222"/>
      <c r="QZG69" s="222"/>
      <c r="QZH69" s="222"/>
      <c r="QZI69" s="222"/>
      <c r="QZJ69" s="222"/>
      <c r="QZK69" s="222"/>
      <c r="QZL69" s="222"/>
      <c r="QZM69" s="222"/>
      <c r="QZN69" s="222"/>
      <c r="QZO69" s="222"/>
      <c r="QZP69" s="222"/>
      <c r="QZQ69" s="222"/>
      <c r="QZR69" s="222"/>
      <c r="QZS69" s="222"/>
      <c r="QZT69" s="222"/>
      <c r="QZU69" s="222"/>
      <c r="QZV69" s="222"/>
      <c r="QZW69" s="222"/>
      <c r="QZX69" s="222"/>
      <c r="QZY69" s="222"/>
      <c r="QZZ69" s="222"/>
      <c r="RAA69" s="222"/>
      <c r="RAB69" s="222"/>
      <c r="RAC69" s="222"/>
      <c r="RAD69" s="222"/>
      <c r="RAE69" s="222"/>
      <c r="RAF69" s="222"/>
      <c r="RAG69" s="222"/>
      <c r="RAH69" s="222"/>
      <c r="RAI69" s="222"/>
      <c r="RAJ69" s="222"/>
      <c r="RAK69" s="222"/>
      <c r="RAL69" s="222"/>
      <c r="RAM69" s="222"/>
      <c r="RAN69" s="222"/>
      <c r="RAO69" s="222"/>
      <c r="RAP69" s="222"/>
      <c r="RAQ69" s="222"/>
      <c r="RAR69" s="222"/>
      <c r="RAS69" s="222"/>
      <c r="RAT69" s="222"/>
      <c r="RAU69" s="222"/>
      <c r="RAV69" s="222"/>
      <c r="RAW69" s="222"/>
      <c r="RAX69" s="222"/>
      <c r="RAY69" s="222"/>
      <c r="RAZ69" s="222"/>
      <c r="RBA69" s="222"/>
      <c r="RBB69" s="222"/>
      <c r="RBC69" s="222"/>
      <c r="RBD69" s="222"/>
      <c r="RBE69" s="222"/>
      <c r="RBF69" s="222"/>
      <c r="RBG69" s="222"/>
      <c r="RBH69" s="222"/>
      <c r="RBI69" s="222"/>
      <c r="RBJ69" s="222"/>
      <c r="RBK69" s="222"/>
      <c r="RBL69" s="222"/>
      <c r="RBM69" s="222"/>
      <c r="RBN69" s="222"/>
      <c r="RBO69" s="222"/>
      <c r="RBP69" s="222"/>
      <c r="RBQ69" s="222"/>
      <c r="RBR69" s="222"/>
      <c r="RBS69" s="222"/>
      <c r="RBT69" s="222"/>
      <c r="RBU69" s="222"/>
      <c r="RBV69" s="222"/>
      <c r="RBW69" s="222"/>
      <c r="RBX69" s="222"/>
      <c r="RBY69" s="222"/>
      <c r="RBZ69" s="222"/>
      <c r="RCA69" s="222"/>
      <c r="RCB69" s="222"/>
      <c r="RCC69" s="222"/>
      <c r="RCD69" s="222"/>
      <c r="RCE69" s="222"/>
      <c r="RCF69" s="222"/>
      <c r="RCG69" s="222"/>
      <c r="RCH69" s="222"/>
      <c r="RCI69" s="222"/>
      <c r="RCJ69" s="222"/>
      <c r="RCK69" s="222"/>
      <c r="RCL69" s="222"/>
      <c r="RCM69" s="222"/>
      <c r="RCN69" s="222"/>
      <c r="RCO69" s="222"/>
      <c r="RCP69" s="222"/>
      <c r="RCQ69" s="222"/>
      <c r="RCR69" s="222"/>
      <c r="RCS69" s="222"/>
      <c r="RCT69" s="222"/>
      <c r="RCU69" s="222"/>
      <c r="RCV69" s="222"/>
      <c r="RCW69" s="222"/>
      <c r="RCX69" s="222"/>
      <c r="RCY69" s="222"/>
      <c r="RCZ69" s="222"/>
      <c r="RDA69" s="222"/>
      <c r="RDB69" s="222"/>
      <c r="RDC69" s="222"/>
      <c r="RDD69" s="222"/>
      <c r="RDE69" s="222"/>
      <c r="RDF69" s="222"/>
      <c r="RDG69" s="222"/>
      <c r="RDH69" s="222"/>
      <c r="RDI69" s="222"/>
      <c r="RDJ69" s="222"/>
      <c r="RDK69" s="222"/>
      <c r="RDL69" s="222"/>
      <c r="RDM69" s="222"/>
      <c r="RDN69" s="222"/>
      <c r="RDO69" s="222"/>
      <c r="RDP69" s="222"/>
      <c r="RDQ69" s="222"/>
      <c r="RDR69" s="222"/>
      <c r="RDS69" s="222"/>
      <c r="RDT69" s="222"/>
      <c r="RDU69" s="222"/>
      <c r="RDV69" s="222"/>
      <c r="RDW69" s="222"/>
      <c r="RDX69" s="222"/>
      <c r="RDY69" s="222"/>
      <c r="RDZ69" s="222"/>
      <c r="REA69" s="222"/>
      <c r="REB69" s="222"/>
      <c r="REC69" s="222"/>
      <c r="RED69" s="222"/>
      <c r="REE69" s="222"/>
      <c r="REF69" s="222"/>
      <c r="REG69" s="222"/>
      <c r="REH69" s="222"/>
      <c r="REI69" s="222"/>
      <c r="REJ69" s="222"/>
      <c r="REK69" s="222"/>
      <c r="REL69" s="222"/>
      <c r="REM69" s="222"/>
      <c r="REN69" s="222"/>
      <c r="REO69" s="222"/>
      <c r="REP69" s="222"/>
      <c r="REQ69" s="222"/>
      <c r="RER69" s="222"/>
      <c r="RES69" s="222"/>
      <c r="RET69" s="222"/>
      <c r="REU69" s="222"/>
      <c r="REV69" s="222"/>
      <c r="REW69" s="222"/>
      <c r="REX69" s="222"/>
      <c r="REY69" s="222"/>
      <c r="REZ69" s="222"/>
      <c r="RFA69" s="222"/>
      <c r="RFB69" s="222"/>
      <c r="RFC69" s="222"/>
      <c r="RFD69" s="222"/>
      <c r="RFE69" s="222"/>
      <c r="RFF69" s="222"/>
      <c r="RFG69" s="222"/>
      <c r="RFH69" s="222"/>
      <c r="RFI69" s="222"/>
      <c r="RFJ69" s="222"/>
      <c r="RFK69" s="222"/>
      <c r="RFL69" s="222"/>
      <c r="RFM69" s="222"/>
      <c r="RFN69" s="222"/>
      <c r="RFO69" s="222"/>
      <c r="RFP69" s="222"/>
      <c r="RFQ69" s="222"/>
      <c r="RFR69" s="222"/>
      <c r="RFS69" s="222"/>
      <c r="RFT69" s="222"/>
      <c r="RFU69" s="222"/>
      <c r="RFV69" s="222"/>
      <c r="RFW69" s="222"/>
      <c r="RFX69" s="222"/>
      <c r="RFY69" s="222"/>
      <c r="RFZ69" s="222"/>
      <c r="RGA69" s="222"/>
      <c r="RGB69" s="222"/>
      <c r="RGC69" s="222"/>
      <c r="RGD69" s="222"/>
      <c r="RGE69" s="222"/>
      <c r="RGF69" s="222"/>
      <c r="RGG69" s="222"/>
      <c r="RGH69" s="222"/>
      <c r="RGI69" s="222"/>
      <c r="RGJ69" s="222"/>
      <c r="RGK69" s="222"/>
      <c r="RGL69" s="222"/>
      <c r="RGM69" s="222"/>
      <c r="RGN69" s="222"/>
      <c r="RGO69" s="222"/>
      <c r="RGP69" s="222"/>
      <c r="RGQ69" s="222"/>
      <c r="RGR69" s="222"/>
      <c r="RGS69" s="222"/>
      <c r="RGT69" s="222"/>
      <c r="RGU69" s="222"/>
      <c r="RGV69" s="222"/>
      <c r="RGW69" s="222"/>
      <c r="RGX69" s="222"/>
      <c r="RGY69" s="222"/>
      <c r="RGZ69" s="222"/>
      <c r="RHA69" s="222"/>
      <c r="RHB69" s="222"/>
      <c r="RHC69" s="222"/>
      <c r="RHD69" s="222"/>
      <c r="RHE69" s="222"/>
      <c r="RHF69" s="222"/>
      <c r="RHG69" s="222"/>
      <c r="RHH69" s="222"/>
      <c r="RHI69" s="222"/>
      <c r="RHJ69" s="222"/>
      <c r="RHK69" s="222"/>
      <c r="RHL69" s="222"/>
      <c r="RHM69" s="222"/>
      <c r="RHN69" s="222"/>
      <c r="RHO69" s="222"/>
      <c r="RHP69" s="222"/>
      <c r="RHQ69" s="222"/>
      <c r="RHR69" s="222"/>
      <c r="RHS69" s="222"/>
      <c r="RHT69" s="222"/>
      <c r="RHU69" s="222"/>
      <c r="RHV69" s="222"/>
      <c r="RHW69" s="222"/>
      <c r="RHX69" s="222"/>
      <c r="RHY69" s="222"/>
      <c r="RHZ69" s="222"/>
      <c r="RIA69" s="222"/>
      <c r="RIB69" s="222"/>
      <c r="RIC69" s="222"/>
      <c r="RID69" s="222"/>
      <c r="RIE69" s="222"/>
      <c r="RIF69" s="222"/>
      <c r="RIG69" s="222"/>
      <c r="RIH69" s="222"/>
      <c r="RII69" s="222"/>
      <c r="RIJ69" s="222"/>
      <c r="RIK69" s="222"/>
      <c r="RIL69" s="222"/>
      <c r="RIM69" s="222"/>
      <c r="RIN69" s="222"/>
      <c r="RIO69" s="222"/>
      <c r="RIP69" s="222"/>
      <c r="RIQ69" s="222"/>
      <c r="RIR69" s="222"/>
      <c r="RIS69" s="222"/>
      <c r="RIT69" s="222"/>
      <c r="RIU69" s="222"/>
      <c r="RIV69" s="222"/>
      <c r="RIW69" s="222"/>
      <c r="RIX69" s="222"/>
      <c r="RIY69" s="222"/>
      <c r="RIZ69" s="222"/>
      <c r="RJA69" s="222"/>
      <c r="RJB69" s="222"/>
      <c r="RJC69" s="222"/>
      <c r="RJD69" s="222"/>
      <c r="RJE69" s="222"/>
      <c r="RJF69" s="222"/>
      <c r="RJG69" s="222"/>
      <c r="RJH69" s="222"/>
      <c r="RJI69" s="222"/>
      <c r="RJJ69" s="222"/>
      <c r="RJK69" s="222"/>
      <c r="RJL69" s="222"/>
      <c r="RJM69" s="222"/>
      <c r="RJN69" s="222"/>
      <c r="RJO69" s="222"/>
      <c r="RJP69" s="222"/>
      <c r="RJQ69" s="222"/>
      <c r="RJR69" s="222"/>
      <c r="RJS69" s="222"/>
      <c r="RJT69" s="222"/>
      <c r="RJU69" s="222"/>
      <c r="RJV69" s="222"/>
      <c r="RJW69" s="222"/>
      <c r="RJX69" s="222"/>
      <c r="RJY69" s="222"/>
      <c r="RJZ69" s="222"/>
      <c r="RKA69" s="222"/>
      <c r="RKB69" s="222"/>
      <c r="RKC69" s="222"/>
      <c r="RKD69" s="222"/>
      <c r="RKE69" s="222"/>
      <c r="RKF69" s="222"/>
      <c r="RKG69" s="222"/>
      <c r="RKH69" s="222"/>
      <c r="RKI69" s="222"/>
      <c r="RKJ69" s="222"/>
      <c r="RKK69" s="222"/>
      <c r="RKL69" s="222"/>
      <c r="RKM69" s="222"/>
      <c r="RKN69" s="222"/>
      <c r="RKO69" s="222"/>
      <c r="RKP69" s="222"/>
      <c r="RKQ69" s="222"/>
      <c r="RKR69" s="222"/>
      <c r="RKS69" s="222"/>
      <c r="RKT69" s="222"/>
      <c r="RKU69" s="222"/>
      <c r="RKV69" s="222"/>
      <c r="RKW69" s="222"/>
      <c r="RKX69" s="222"/>
      <c r="RKY69" s="222"/>
      <c r="RKZ69" s="222"/>
      <c r="RLA69" s="222"/>
      <c r="RLB69" s="222"/>
      <c r="RLC69" s="222"/>
      <c r="RLD69" s="222"/>
      <c r="RLE69" s="222"/>
      <c r="RLF69" s="222"/>
      <c r="RLG69" s="222"/>
      <c r="RLH69" s="222"/>
      <c r="RLI69" s="222"/>
      <c r="RLJ69" s="222"/>
      <c r="RLK69" s="222"/>
      <c r="RLL69" s="222"/>
      <c r="RLM69" s="222"/>
      <c r="RLN69" s="222"/>
      <c r="RLO69" s="222"/>
      <c r="RLP69" s="222"/>
      <c r="RLQ69" s="222"/>
      <c r="RLR69" s="222"/>
      <c r="RLS69" s="222"/>
      <c r="RLT69" s="222"/>
      <c r="RLU69" s="222"/>
      <c r="RLV69" s="222"/>
      <c r="RLW69" s="222"/>
      <c r="RLX69" s="222"/>
      <c r="RLY69" s="222"/>
      <c r="RLZ69" s="222"/>
      <c r="RMA69" s="222"/>
      <c r="RMB69" s="222"/>
      <c r="RMC69" s="222"/>
      <c r="RMD69" s="222"/>
      <c r="RME69" s="222"/>
      <c r="RMF69" s="222"/>
      <c r="RMG69" s="222"/>
      <c r="RMH69" s="222"/>
      <c r="RMI69" s="222"/>
      <c r="RMJ69" s="222"/>
      <c r="RMK69" s="222"/>
      <c r="RML69" s="222"/>
      <c r="RMM69" s="222"/>
      <c r="RMN69" s="222"/>
      <c r="RMO69" s="222"/>
      <c r="RMP69" s="222"/>
      <c r="RMQ69" s="222"/>
      <c r="RMR69" s="222"/>
      <c r="RMS69" s="222"/>
      <c r="RMT69" s="222"/>
      <c r="RMU69" s="222"/>
      <c r="RMV69" s="222"/>
      <c r="RMW69" s="222"/>
      <c r="RMX69" s="222"/>
      <c r="RMY69" s="222"/>
      <c r="RMZ69" s="222"/>
      <c r="RNA69" s="222"/>
      <c r="RNB69" s="222"/>
      <c r="RNC69" s="222"/>
      <c r="RND69" s="222"/>
      <c r="RNE69" s="222"/>
      <c r="RNF69" s="222"/>
      <c r="RNG69" s="222"/>
      <c r="RNH69" s="222"/>
      <c r="RNI69" s="222"/>
      <c r="RNJ69" s="222"/>
      <c r="RNK69" s="222"/>
      <c r="RNL69" s="222"/>
      <c r="RNM69" s="222"/>
      <c r="RNN69" s="222"/>
      <c r="RNO69" s="222"/>
      <c r="RNP69" s="222"/>
      <c r="RNQ69" s="222"/>
      <c r="RNR69" s="222"/>
      <c r="RNS69" s="222"/>
      <c r="RNT69" s="222"/>
      <c r="RNU69" s="222"/>
      <c r="RNV69" s="222"/>
      <c r="RNW69" s="222"/>
      <c r="RNX69" s="222"/>
      <c r="RNY69" s="222"/>
      <c r="RNZ69" s="222"/>
      <c r="ROA69" s="222"/>
      <c r="ROB69" s="222"/>
      <c r="ROC69" s="222"/>
      <c r="ROD69" s="222"/>
      <c r="ROE69" s="222"/>
      <c r="ROF69" s="222"/>
      <c r="ROG69" s="222"/>
      <c r="ROH69" s="222"/>
      <c r="ROI69" s="222"/>
      <c r="ROJ69" s="222"/>
      <c r="ROK69" s="222"/>
      <c r="ROL69" s="222"/>
      <c r="ROM69" s="222"/>
      <c r="RON69" s="222"/>
      <c r="ROO69" s="222"/>
      <c r="ROP69" s="222"/>
      <c r="ROQ69" s="222"/>
      <c r="ROR69" s="222"/>
      <c r="ROS69" s="222"/>
      <c r="ROT69" s="222"/>
      <c r="ROU69" s="222"/>
      <c r="ROV69" s="222"/>
      <c r="ROW69" s="222"/>
      <c r="ROX69" s="222"/>
      <c r="ROY69" s="222"/>
      <c r="ROZ69" s="222"/>
      <c r="RPA69" s="222"/>
      <c r="RPB69" s="222"/>
      <c r="RPC69" s="222"/>
      <c r="RPD69" s="222"/>
      <c r="RPE69" s="222"/>
      <c r="RPF69" s="222"/>
      <c r="RPG69" s="222"/>
      <c r="RPH69" s="222"/>
      <c r="RPI69" s="222"/>
      <c r="RPJ69" s="222"/>
      <c r="RPK69" s="222"/>
      <c r="RPL69" s="222"/>
      <c r="RPM69" s="222"/>
      <c r="RPN69" s="222"/>
      <c r="RPO69" s="222"/>
      <c r="RPP69" s="222"/>
      <c r="RPQ69" s="222"/>
      <c r="RPR69" s="222"/>
      <c r="RPS69" s="222"/>
      <c r="RPT69" s="222"/>
      <c r="RPU69" s="222"/>
      <c r="RPV69" s="222"/>
      <c r="RPW69" s="222"/>
      <c r="RPX69" s="222"/>
      <c r="RPY69" s="222"/>
      <c r="RPZ69" s="222"/>
      <c r="RQA69" s="222"/>
      <c r="RQB69" s="222"/>
      <c r="RQC69" s="222"/>
      <c r="RQD69" s="222"/>
      <c r="RQE69" s="222"/>
      <c r="RQF69" s="222"/>
      <c r="RQG69" s="222"/>
      <c r="RQH69" s="222"/>
      <c r="RQI69" s="222"/>
      <c r="RQJ69" s="222"/>
      <c r="RQK69" s="222"/>
      <c r="RQL69" s="222"/>
      <c r="RQM69" s="222"/>
      <c r="RQN69" s="222"/>
      <c r="RQO69" s="222"/>
      <c r="RQP69" s="222"/>
      <c r="RQQ69" s="222"/>
      <c r="RQR69" s="222"/>
      <c r="RQS69" s="222"/>
      <c r="RQT69" s="222"/>
      <c r="RQU69" s="222"/>
      <c r="RQV69" s="222"/>
      <c r="RQW69" s="222"/>
      <c r="RQX69" s="222"/>
      <c r="RQY69" s="222"/>
      <c r="RQZ69" s="222"/>
      <c r="RRA69" s="222"/>
      <c r="RRB69" s="222"/>
      <c r="RRC69" s="222"/>
      <c r="RRD69" s="222"/>
      <c r="RRE69" s="222"/>
      <c r="RRF69" s="222"/>
      <c r="RRG69" s="222"/>
      <c r="RRH69" s="222"/>
      <c r="RRI69" s="222"/>
      <c r="RRJ69" s="222"/>
      <c r="RRK69" s="222"/>
      <c r="RRL69" s="222"/>
      <c r="RRM69" s="222"/>
      <c r="RRN69" s="222"/>
      <c r="RRO69" s="222"/>
      <c r="RRP69" s="222"/>
      <c r="RRQ69" s="222"/>
      <c r="RRR69" s="222"/>
      <c r="RRS69" s="222"/>
      <c r="RRT69" s="222"/>
      <c r="RRU69" s="222"/>
      <c r="RRV69" s="222"/>
      <c r="RRW69" s="222"/>
      <c r="RRX69" s="222"/>
      <c r="RRY69" s="222"/>
      <c r="RRZ69" s="222"/>
      <c r="RSA69" s="222"/>
      <c r="RSB69" s="222"/>
      <c r="RSC69" s="222"/>
      <c r="RSD69" s="222"/>
      <c r="RSE69" s="222"/>
      <c r="RSF69" s="222"/>
      <c r="RSG69" s="222"/>
      <c r="RSH69" s="222"/>
      <c r="RSI69" s="222"/>
      <c r="RSJ69" s="222"/>
      <c r="RSK69" s="222"/>
      <c r="RSL69" s="222"/>
      <c r="RSM69" s="222"/>
      <c r="RSN69" s="222"/>
      <c r="RSO69" s="222"/>
      <c r="RSP69" s="222"/>
      <c r="RSQ69" s="222"/>
      <c r="RSR69" s="222"/>
      <c r="RSS69" s="222"/>
      <c r="RST69" s="222"/>
      <c r="RSU69" s="222"/>
      <c r="RSV69" s="222"/>
      <c r="RSW69" s="222"/>
      <c r="RSX69" s="222"/>
      <c r="RSY69" s="222"/>
      <c r="RSZ69" s="222"/>
      <c r="RTA69" s="222"/>
      <c r="RTB69" s="222"/>
      <c r="RTC69" s="222"/>
      <c r="RTD69" s="222"/>
      <c r="RTE69" s="222"/>
      <c r="RTF69" s="222"/>
      <c r="RTG69" s="222"/>
      <c r="RTH69" s="222"/>
      <c r="RTI69" s="222"/>
      <c r="RTJ69" s="222"/>
      <c r="RTK69" s="222"/>
      <c r="RTL69" s="222"/>
      <c r="RTM69" s="222"/>
      <c r="RTN69" s="222"/>
      <c r="RTO69" s="222"/>
      <c r="RTP69" s="222"/>
      <c r="RTQ69" s="222"/>
      <c r="RTR69" s="222"/>
      <c r="RTS69" s="222"/>
      <c r="RTT69" s="222"/>
      <c r="RTU69" s="222"/>
      <c r="RTV69" s="222"/>
      <c r="RTW69" s="222"/>
      <c r="RTX69" s="222"/>
      <c r="RTY69" s="222"/>
      <c r="RTZ69" s="222"/>
      <c r="RUA69" s="222"/>
      <c r="RUB69" s="222"/>
      <c r="RUC69" s="222"/>
      <c r="RUD69" s="222"/>
      <c r="RUE69" s="222"/>
      <c r="RUF69" s="222"/>
      <c r="RUG69" s="222"/>
      <c r="RUH69" s="222"/>
      <c r="RUI69" s="222"/>
      <c r="RUJ69" s="222"/>
      <c r="RUK69" s="222"/>
      <c r="RUL69" s="222"/>
      <c r="RUM69" s="222"/>
      <c r="RUN69" s="222"/>
      <c r="RUO69" s="222"/>
      <c r="RUP69" s="222"/>
      <c r="RUQ69" s="222"/>
      <c r="RUR69" s="222"/>
      <c r="RUS69" s="222"/>
      <c r="RUT69" s="222"/>
      <c r="RUU69" s="222"/>
      <c r="RUV69" s="222"/>
      <c r="RUW69" s="222"/>
      <c r="RUX69" s="222"/>
      <c r="RUY69" s="222"/>
      <c r="RUZ69" s="222"/>
      <c r="RVA69" s="222"/>
      <c r="RVB69" s="222"/>
      <c r="RVC69" s="222"/>
      <c r="RVD69" s="222"/>
      <c r="RVE69" s="222"/>
      <c r="RVF69" s="222"/>
      <c r="RVG69" s="222"/>
      <c r="RVH69" s="222"/>
      <c r="RVI69" s="222"/>
      <c r="RVJ69" s="222"/>
      <c r="RVK69" s="222"/>
      <c r="RVL69" s="222"/>
      <c r="RVM69" s="222"/>
      <c r="RVN69" s="222"/>
      <c r="RVO69" s="222"/>
      <c r="RVP69" s="222"/>
      <c r="RVQ69" s="222"/>
      <c r="RVR69" s="222"/>
      <c r="RVS69" s="222"/>
      <c r="RVT69" s="222"/>
      <c r="RVU69" s="222"/>
      <c r="RVV69" s="222"/>
      <c r="RVW69" s="222"/>
      <c r="RVX69" s="222"/>
      <c r="RVY69" s="222"/>
      <c r="RVZ69" s="222"/>
      <c r="RWA69" s="222"/>
      <c r="RWB69" s="222"/>
      <c r="RWC69" s="222"/>
      <c r="RWD69" s="222"/>
      <c r="RWE69" s="222"/>
      <c r="RWF69" s="222"/>
      <c r="RWG69" s="222"/>
      <c r="RWH69" s="222"/>
      <c r="RWI69" s="222"/>
      <c r="RWJ69" s="222"/>
      <c r="RWK69" s="222"/>
      <c r="RWL69" s="222"/>
      <c r="RWM69" s="222"/>
      <c r="RWN69" s="222"/>
      <c r="RWO69" s="222"/>
      <c r="RWP69" s="222"/>
      <c r="RWQ69" s="222"/>
      <c r="RWR69" s="222"/>
      <c r="RWS69" s="222"/>
      <c r="RWT69" s="222"/>
      <c r="RWU69" s="222"/>
      <c r="RWV69" s="222"/>
      <c r="RWW69" s="222"/>
      <c r="RWX69" s="222"/>
      <c r="RWY69" s="222"/>
      <c r="RWZ69" s="222"/>
      <c r="RXA69" s="222"/>
      <c r="RXB69" s="222"/>
      <c r="RXC69" s="222"/>
      <c r="RXD69" s="222"/>
      <c r="RXE69" s="222"/>
      <c r="RXF69" s="222"/>
      <c r="RXG69" s="222"/>
      <c r="RXH69" s="222"/>
      <c r="RXI69" s="222"/>
      <c r="RXJ69" s="222"/>
      <c r="RXK69" s="222"/>
      <c r="RXL69" s="222"/>
      <c r="RXM69" s="222"/>
      <c r="RXN69" s="222"/>
      <c r="RXO69" s="222"/>
      <c r="RXP69" s="222"/>
      <c r="RXQ69" s="222"/>
      <c r="RXR69" s="222"/>
      <c r="RXS69" s="222"/>
      <c r="RXT69" s="222"/>
      <c r="RXU69" s="222"/>
      <c r="RXV69" s="222"/>
      <c r="RXW69" s="222"/>
      <c r="RXX69" s="222"/>
      <c r="RXY69" s="222"/>
      <c r="RXZ69" s="222"/>
      <c r="RYA69" s="222"/>
      <c r="RYB69" s="222"/>
      <c r="RYC69" s="222"/>
      <c r="RYD69" s="222"/>
      <c r="RYE69" s="222"/>
      <c r="RYF69" s="222"/>
      <c r="RYG69" s="222"/>
      <c r="RYH69" s="222"/>
      <c r="RYI69" s="222"/>
      <c r="RYJ69" s="222"/>
      <c r="RYK69" s="222"/>
      <c r="RYL69" s="222"/>
      <c r="RYM69" s="222"/>
      <c r="RYN69" s="222"/>
      <c r="RYO69" s="222"/>
      <c r="RYP69" s="222"/>
      <c r="RYQ69" s="222"/>
      <c r="RYR69" s="222"/>
      <c r="RYS69" s="222"/>
      <c r="RYT69" s="222"/>
      <c r="RYU69" s="222"/>
      <c r="RYV69" s="222"/>
      <c r="RYW69" s="222"/>
      <c r="RYX69" s="222"/>
      <c r="RYY69" s="222"/>
      <c r="RYZ69" s="222"/>
      <c r="RZA69" s="222"/>
      <c r="RZB69" s="222"/>
      <c r="RZC69" s="222"/>
      <c r="RZD69" s="222"/>
      <c r="RZE69" s="222"/>
      <c r="RZF69" s="222"/>
      <c r="RZG69" s="222"/>
      <c r="RZH69" s="222"/>
      <c r="RZI69" s="222"/>
      <c r="RZJ69" s="222"/>
      <c r="RZK69" s="222"/>
      <c r="RZL69" s="222"/>
      <c r="RZM69" s="222"/>
      <c r="RZN69" s="222"/>
      <c r="RZO69" s="222"/>
      <c r="RZP69" s="222"/>
      <c r="RZQ69" s="222"/>
      <c r="RZR69" s="222"/>
      <c r="RZS69" s="222"/>
      <c r="RZT69" s="222"/>
      <c r="RZU69" s="222"/>
      <c r="RZV69" s="222"/>
      <c r="RZW69" s="222"/>
      <c r="RZX69" s="222"/>
      <c r="RZY69" s="222"/>
      <c r="RZZ69" s="222"/>
      <c r="SAA69" s="222"/>
      <c r="SAB69" s="222"/>
      <c r="SAC69" s="222"/>
      <c r="SAD69" s="222"/>
      <c r="SAE69" s="222"/>
      <c r="SAF69" s="222"/>
      <c r="SAG69" s="222"/>
      <c r="SAH69" s="222"/>
      <c r="SAI69" s="222"/>
      <c r="SAJ69" s="222"/>
      <c r="SAK69" s="222"/>
      <c r="SAL69" s="222"/>
      <c r="SAM69" s="222"/>
      <c r="SAN69" s="222"/>
      <c r="SAO69" s="222"/>
      <c r="SAP69" s="222"/>
      <c r="SAQ69" s="222"/>
      <c r="SAR69" s="222"/>
      <c r="SAS69" s="222"/>
      <c r="SAT69" s="222"/>
      <c r="SAU69" s="222"/>
      <c r="SAV69" s="222"/>
      <c r="SAW69" s="222"/>
      <c r="SAX69" s="222"/>
      <c r="SAY69" s="222"/>
      <c r="SAZ69" s="222"/>
      <c r="SBA69" s="222"/>
      <c r="SBB69" s="222"/>
      <c r="SBC69" s="222"/>
      <c r="SBD69" s="222"/>
      <c r="SBE69" s="222"/>
      <c r="SBF69" s="222"/>
      <c r="SBG69" s="222"/>
      <c r="SBH69" s="222"/>
      <c r="SBI69" s="222"/>
      <c r="SBJ69" s="222"/>
      <c r="SBK69" s="222"/>
      <c r="SBL69" s="222"/>
      <c r="SBM69" s="222"/>
      <c r="SBN69" s="222"/>
      <c r="SBO69" s="222"/>
      <c r="SBP69" s="222"/>
      <c r="SBQ69" s="222"/>
      <c r="SBR69" s="222"/>
      <c r="SBS69" s="222"/>
      <c r="SBT69" s="222"/>
      <c r="SBU69" s="222"/>
      <c r="SBV69" s="222"/>
      <c r="SBW69" s="222"/>
      <c r="SBX69" s="222"/>
      <c r="SBY69" s="222"/>
      <c r="SBZ69" s="222"/>
      <c r="SCA69" s="222"/>
      <c r="SCB69" s="222"/>
      <c r="SCC69" s="222"/>
      <c r="SCD69" s="222"/>
      <c r="SCE69" s="222"/>
      <c r="SCF69" s="222"/>
      <c r="SCG69" s="222"/>
      <c r="SCH69" s="222"/>
      <c r="SCI69" s="222"/>
      <c r="SCJ69" s="222"/>
      <c r="SCK69" s="222"/>
      <c r="SCL69" s="222"/>
      <c r="SCM69" s="222"/>
      <c r="SCN69" s="222"/>
      <c r="SCO69" s="222"/>
      <c r="SCP69" s="222"/>
      <c r="SCQ69" s="222"/>
      <c r="SCR69" s="222"/>
      <c r="SCS69" s="222"/>
      <c r="SCT69" s="222"/>
      <c r="SCU69" s="222"/>
      <c r="SCV69" s="222"/>
      <c r="SCW69" s="222"/>
      <c r="SCX69" s="222"/>
      <c r="SCY69" s="222"/>
      <c r="SCZ69" s="222"/>
      <c r="SDA69" s="222"/>
      <c r="SDB69" s="222"/>
      <c r="SDC69" s="222"/>
      <c r="SDD69" s="222"/>
      <c r="SDE69" s="222"/>
      <c r="SDF69" s="222"/>
      <c r="SDG69" s="222"/>
      <c r="SDH69" s="222"/>
      <c r="SDI69" s="222"/>
      <c r="SDJ69" s="222"/>
      <c r="SDK69" s="222"/>
      <c r="SDL69" s="222"/>
      <c r="SDM69" s="222"/>
      <c r="SDN69" s="222"/>
      <c r="SDO69" s="222"/>
      <c r="SDP69" s="222"/>
      <c r="SDQ69" s="222"/>
      <c r="SDR69" s="222"/>
      <c r="SDS69" s="222"/>
      <c r="SDT69" s="222"/>
      <c r="SDU69" s="222"/>
      <c r="SDV69" s="222"/>
      <c r="SDW69" s="222"/>
      <c r="SDX69" s="222"/>
      <c r="SDY69" s="222"/>
      <c r="SDZ69" s="222"/>
      <c r="SEA69" s="222"/>
      <c r="SEB69" s="222"/>
      <c r="SEC69" s="222"/>
      <c r="SED69" s="222"/>
      <c r="SEE69" s="222"/>
      <c r="SEF69" s="222"/>
      <c r="SEG69" s="222"/>
      <c r="SEH69" s="222"/>
      <c r="SEI69" s="222"/>
      <c r="SEJ69" s="222"/>
      <c r="SEK69" s="222"/>
      <c r="SEL69" s="222"/>
      <c r="SEM69" s="222"/>
      <c r="SEN69" s="222"/>
      <c r="SEO69" s="222"/>
      <c r="SEP69" s="222"/>
      <c r="SEQ69" s="222"/>
      <c r="SER69" s="222"/>
      <c r="SES69" s="222"/>
      <c r="SET69" s="222"/>
      <c r="SEU69" s="222"/>
      <c r="SEV69" s="222"/>
      <c r="SEW69" s="222"/>
      <c r="SEX69" s="222"/>
      <c r="SEY69" s="222"/>
      <c r="SEZ69" s="222"/>
      <c r="SFA69" s="222"/>
      <c r="SFB69" s="222"/>
      <c r="SFC69" s="222"/>
      <c r="SFD69" s="222"/>
      <c r="SFE69" s="222"/>
      <c r="SFF69" s="222"/>
      <c r="SFG69" s="222"/>
      <c r="SFH69" s="222"/>
      <c r="SFI69" s="222"/>
      <c r="SFJ69" s="222"/>
      <c r="SFK69" s="222"/>
      <c r="SFL69" s="222"/>
      <c r="SFM69" s="222"/>
      <c r="SFN69" s="222"/>
      <c r="SFO69" s="222"/>
      <c r="SFP69" s="222"/>
      <c r="SFQ69" s="222"/>
      <c r="SFR69" s="222"/>
      <c r="SFS69" s="222"/>
      <c r="SFT69" s="222"/>
      <c r="SFU69" s="222"/>
      <c r="SFV69" s="222"/>
      <c r="SFW69" s="222"/>
      <c r="SFX69" s="222"/>
      <c r="SFY69" s="222"/>
      <c r="SFZ69" s="222"/>
      <c r="SGA69" s="222"/>
      <c r="SGB69" s="222"/>
      <c r="SGC69" s="222"/>
      <c r="SGD69" s="222"/>
      <c r="SGE69" s="222"/>
      <c r="SGF69" s="222"/>
      <c r="SGG69" s="222"/>
      <c r="SGH69" s="222"/>
      <c r="SGI69" s="222"/>
      <c r="SGJ69" s="222"/>
      <c r="SGK69" s="222"/>
      <c r="SGL69" s="222"/>
      <c r="SGM69" s="222"/>
      <c r="SGN69" s="222"/>
      <c r="SGO69" s="222"/>
      <c r="SGP69" s="222"/>
      <c r="SGQ69" s="222"/>
      <c r="SGR69" s="222"/>
      <c r="SGS69" s="222"/>
      <c r="SGT69" s="222"/>
      <c r="SGU69" s="222"/>
      <c r="SGV69" s="222"/>
      <c r="SGW69" s="222"/>
      <c r="SGX69" s="222"/>
      <c r="SGY69" s="222"/>
      <c r="SGZ69" s="222"/>
      <c r="SHA69" s="222"/>
      <c r="SHB69" s="222"/>
      <c r="SHC69" s="222"/>
      <c r="SHD69" s="222"/>
      <c r="SHE69" s="222"/>
      <c r="SHF69" s="222"/>
      <c r="SHG69" s="222"/>
      <c r="SHH69" s="222"/>
      <c r="SHI69" s="222"/>
      <c r="SHJ69" s="222"/>
      <c r="SHK69" s="222"/>
      <c r="SHL69" s="222"/>
      <c r="SHM69" s="222"/>
      <c r="SHN69" s="222"/>
      <c r="SHO69" s="222"/>
      <c r="SHP69" s="222"/>
      <c r="SHQ69" s="222"/>
      <c r="SHR69" s="222"/>
      <c r="SHS69" s="222"/>
      <c r="SHT69" s="222"/>
      <c r="SHU69" s="222"/>
      <c r="SHV69" s="222"/>
      <c r="SHW69" s="222"/>
      <c r="SHX69" s="222"/>
      <c r="SHY69" s="222"/>
      <c r="SHZ69" s="222"/>
      <c r="SIA69" s="222"/>
      <c r="SIB69" s="222"/>
      <c r="SIC69" s="222"/>
      <c r="SID69" s="222"/>
      <c r="SIE69" s="222"/>
      <c r="SIF69" s="222"/>
      <c r="SIG69" s="222"/>
      <c r="SIH69" s="222"/>
      <c r="SII69" s="222"/>
      <c r="SIJ69" s="222"/>
      <c r="SIK69" s="222"/>
      <c r="SIL69" s="222"/>
      <c r="SIM69" s="222"/>
      <c r="SIN69" s="222"/>
      <c r="SIO69" s="222"/>
      <c r="SIP69" s="222"/>
      <c r="SIQ69" s="222"/>
      <c r="SIR69" s="222"/>
      <c r="SIS69" s="222"/>
      <c r="SIT69" s="222"/>
      <c r="SIU69" s="222"/>
      <c r="SIV69" s="222"/>
      <c r="SIW69" s="222"/>
      <c r="SIX69" s="222"/>
      <c r="SIY69" s="222"/>
      <c r="SIZ69" s="222"/>
      <c r="SJA69" s="222"/>
      <c r="SJB69" s="222"/>
      <c r="SJC69" s="222"/>
      <c r="SJD69" s="222"/>
      <c r="SJE69" s="222"/>
      <c r="SJF69" s="222"/>
      <c r="SJG69" s="222"/>
      <c r="SJH69" s="222"/>
      <c r="SJI69" s="222"/>
      <c r="SJJ69" s="222"/>
      <c r="SJK69" s="222"/>
      <c r="SJL69" s="222"/>
      <c r="SJM69" s="222"/>
      <c r="SJN69" s="222"/>
      <c r="SJO69" s="222"/>
      <c r="SJP69" s="222"/>
      <c r="SJQ69" s="222"/>
      <c r="SJR69" s="222"/>
      <c r="SJS69" s="222"/>
      <c r="SJT69" s="222"/>
      <c r="SJU69" s="222"/>
      <c r="SJV69" s="222"/>
      <c r="SJW69" s="222"/>
      <c r="SJX69" s="222"/>
      <c r="SJY69" s="222"/>
      <c r="SJZ69" s="222"/>
      <c r="SKA69" s="222"/>
      <c r="SKB69" s="222"/>
      <c r="SKC69" s="222"/>
      <c r="SKD69" s="222"/>
      <c r="SKE69" s="222"/>
      <c r="SKF69" s="222"/>
      <c r="SKG69" s="222"/>
      <c r="SKH69" s="222"/>
      <c r="SKI69" s="222"/>
      <c r="SKJ69" s="222"/>
      <c r="SKK69" s="222"/>
      <c r="SKL69" s="222"/>
      <c r="SKM69" s="222"/>
      <c r="SKN69" s="222"/>
      <c r="SKO69" s="222"/>
      <c r="SKP69" s="222"/>
      <c r="SKQ69" s="222"/>
      <c r="SKR69" s="222"/>
      <c r="SKS69" s="222"/>
      <c r="SKT69" s="222"/>
      <c r="SKU69" s="222"/>
      <c r="SKV69" s="222"/>
      <c r="SKW69" s="222"/>
      <c r="SKX69" s="222"/>
      <c r="SKY69" s="222"/>
      <c r="SKZ69" s="222"/>
      <c r="SLA69" s="222"/>
      <c r="SLB69" s="222"/>
      <c r="SLC69" s="222"/>
      <c r="SLD69" s="222"/>
      <c r="SLE69" s="222"/>
      <c r="SLF69" s="222"/>
      <c r="SLG69" s="222"/>
      <c r="SLH69" s="222"/>
      <c r="SLI69" s="222"/>
      <c r="SLJ69" s="222"/>
      <c r="SLK69" s="222"/>
      <c r="SLL69" s="222"/>
      <c r="SLM69" s="222"/>
      <c r="SLN69" s="222"/>
      <c r="SLO69" s="222"/>
      <c r="SLP69" s="222"/>
      <c r="SLQ69" s="222"/>
      <c r="SLR69" s="222"/>
      <c r="SLS69" s="222"/>
      <c r="SLT69" s="222"/>
      <c r="SLU69" s="222"/>
      <c r="SLV69" s="222"/>
      <c r="SLW69" s="222"/>
      <c r="SLX69" s="222"/>
      <c r="SLY69" s="222"/>
      <c r="SLZ69" s="222"/>
      <c r="SMA69" s="222"/>
      <c r="SMB69" s="222"/>
      <c r="SMC69" s="222"/>
      <c r="SMD69" s="222"/>
      <c r="SME69" s="222"/>
      <c r="SMF69" s="222"/>
      <c r="SMG69" s="222"/>
      <c r="SMH69" s="222"/>
      <c r="SMI69" s="222"/>
      <c r="SMJ69" s="222"/>
      <c r="SMK69" s="222"/>
      <c r="SML69" s="222"/>
      <c r="SMM69" s="222"/>
      <c r="SMN69" s="222"/>
      <c r="SMO69" s="222"/>
      <c r="SMP69" s="222"/>
      <c r="SMQ69" s="222"/>
      <c r="SMR69" s="222"/>
      <c r="SMS69" s="222"/>
      <c r="SMT69" s="222"/>
      <c r="SMU69" s="222"/>
      <c r="SMV69" s="222"/>
      <c r="SMW69" s="222"/>
      <c r="SMX69" s="222"/>
      <c r="SMY69" s="222"/>
      <c r="SMZ69" s="222"/>
      <c r="SNA69" s="222"/>
      <c r="SNB69" s="222"/>
      <c r="SNC69" s="222"/>
      <c r="SND69" s="222"/>
      <c r="SNE69" s="222"/>
      <c r="SNF69" s="222"/>
      <c r="SNG69" s="222"/>
      <c r="SNH69" s="222"/>
      <c r="SNI69" s="222"/>
      <c r="SNJ69" s="222"/>
      <c r="SNK69" s="222"/>
      <c r="SNL69" s="222"/>
      <c r="SNM69" s="222"/>
      <c r="SNN69" s="222"/>
      <c r="SNO69" s="222"/>
      <c r="SNP69" s="222"/>
      <c r="SNQ69" s="222"/>
      <c r="SNR69" s="222"/>
      <c r="SNS69" s="222"/>
      <c r="SNT69" s="222"/>
      <c r="SNU69" s="222"/>
      <c r="SNV69" s="222"/>
      <c r="SNW69" s="222"/>
      <c r="SNX69" s="222"/>
      <c r="SNY69" s="222"/>
      <c r="SNZ69" s="222"/>
      <c r="SOA69" s="222"/>
      <c r="SOB69" s="222"/>
      <c r="SOC69" s="222"/>
      <c r="SOD69" s="222"/>
      <c r="SOE69" s="222"/>
      <c r="SOF69" s="222"/>
      <c r="SOG69" s="222"/>
      <c r="SOH69" s="222"/>
      <c r="SOI69" s="222"/>
      <c r="SOJ69" s="222"/>
      <c r="SOK69" s="222"/>
      <c r="SOL69" s="222"/>
      <c r="SOM69" s="222"/>
      <c r="SON69" s="222"/>
      <c r="SOO69" s="222"/>
      <c r="SOP69" s="222"/>
      <c r="SOQ69" s="222"/>
      <c r="SOR69" s="222"/>
      <c r="SOS69" s="222"/>
      <c r="SOT69" s="222"/>
      <c r="SOU69" s="222"/>
      <c r="SOV69" s="222"/>
      <c r="SOW69" s="222"/>
      <c r="SOX69" s="222"/>
      <c r="SOY69" s="222"/>
      <c r="SOZ69" s="222"/>
      <c r="SPA69" s="222"/>
      <c r="SPB69" s="222"/>
      <c r="SPC69" s="222"/>
      <c r="SPD69" s="222"/>
      <c r="SPE69" s="222"/>
      <c r="SPF69" s="222"/>
      <c r="SPG69" s="222"/>
      <c r="SPH69" s="222"/>
      <c r="SPI69" s="222"/>
      <c r="SPJ69" s="222"/>
      <c r="SPK69" s="222"/>
      <c r="SPL69" s="222"/>
      <c r="SPM69" s="222"/>
      <c r="SPN69" s="222"/>
      <c r="SPO69" s="222"/>
      <c r="SPP69" s="222"/>
      <c r="SPQ69" s="222"/>
      <c r="SPR69" s="222"/>
      <c r="SPS69" s="222"/>
      <c r="SPT69" s="222"/>
      <c r="SPU69" s="222"/>
      <c r="SPV69" s="222"/>
      <c r="SPW69" s="222"/>
      <c r="SPX69" s="222"/>
      <c r="SPY69" s="222"/>
      <c r="SPZ69" s="222"/>
      <c r="SQA69" s="222"/>
      <c r="SQB69" s="222"/>
      <c r="SQC69" s="222"/>
      <c r="SQD69" s="222"/>
      <c r="SQE69" s="222"/>
      <c r="SQF69" s="222"/>
      <c r="SQG69" s="222"/>
      <c r="SQH69" s="222"/>
      <c r="SQI69" s="222"/>
      <c r="SQJ69" s="222"/>
      <c r="SQK69" s="222"/>
      <c r="SQL69" s="222"/>
      <c r="SQM69" s="222"/>
      <c r="SQN69" s="222"/>
      <c r="SQO69" s="222"/>
      <c r="SQP69" s="222"/>
      <c r="SQQ69" s="222"/>
      <c r="SQR69" s="222"/>
      <c r="SQS69" s="222"/>
      <c r="SQT69" s="222"/>
      <c r="SQU69" s="222"/>
      <c r="SQV69" s="222"/>
      <c r="SQW69" s="222"/>
      <c r="SQX69" s="222"/>
      <c r="SQY69" s="222"/>
      <c r="SQZ69" s="222"/>
      <c r="SRA69" s="222"/>
      <c r="SRB69" s="222"/>
      <c r="SRC69" s="222"/>
      <c r="SRD69" s="222"/>
      <c r="SRE69" s="222"/>
      <c r="SRF69" s="222"/>
      <c r="SRG69" s="222"/>
      <c r="SRH69" s="222"/>
      <c r="SRI69" s="222"/>
      <c r="SRJ69" s="222"/>
      <c r="SRK69" s="222"/>
      <c r="SRL69" s="222"/>
      <c r="SRM69" s="222"/>
      <c r="SRN69" s="222"/>
      <c r="SRO69" s="222"/>
      <c r="SRP69" s="222"/>
      <c r="SRQ69" s="222"/>
      <c r="SRR69" s="222"/>
      <c r="SRS69" s="222"/>
      <c r="SRT69" s="222"/>
      <c r="SRU69" s="222"/>
      <c r="SRV69" s="222"/>
      <c r="SRW69" s="222"/>
      <c r="SRX69" s="222"/>
      <c r="SRY69" s="222"/>
      <c r="SRZ69" s="222"/>
      <c r="SSA69" s="222"/>
      <c r="SSB69" s="222"/>
      <c r="SSC69" s="222"/>
      <c r="SSD69" s="222"/>
      <c r="SSE69" s="222"/>
      <c r="SSF69" s="222"/>
      <c r="SSG69" s="222"/>
      <c r="SSH69" s="222"/>
      <c r="SSI69" s="222"/>
      <c r="SSJ69" s="222"/>
      <c r="SSK69" s="222"/>
      <c r="SSL69" s="222"/>
      <c r="SSM69" s="222"/>
      <c r="SSN69" s="222"/>
      <c r="SSO69" s="222"/>
      <c r="SSP69" s="222"/>
      <c r="SSQ69" s="222"/>
      <c r="SSR69" s="222"/>
      <c r="SSS69" s="222"/>
      <c r="SST69" s="222"/>
      <c r="SSU69" s="222"/>
      <c r="SSV69" s="222"/>
      <c r="SSW69" s="222"/>
      <c r="SSX69" s="222"/>
      <c r="SSY69" s="222"/>
      <c r="SSZ69" s="222"/>
      <c r="STA69" s="222"/>
      <c r="STB69" s="222"/>
      <c r="STC69" s="222"/>
      <c r="STD69" s="222"/>
      <c r="STE69" s="222"/>
      <c r="STF69" s="222"/>
      <c r="STG69" s="222"/>
      <c r="STH69" s="222"/>
      <c r="STI69" s="222"/>
      <c r="STJ69" s="222"/>
      <c r="STK69" s="222"/>
      <c r="STL69" s="222"/>
      <c r="STM69" s="222"/>
      <c r="STN69" s="222"/>
      <c r="STO69" s="222"/>
      <c r="STP69" s="222"/>
      <c r="STQ69" s="222"/>
      <c r="STR69" s="222"/>
      <c r="STS69" s="222"/>
      <c r="STT69" s="222"/>
      <c r="STU69" s="222"/>
      <c r="STV69" s="222"/>
      <c r="STW69" s="222"/>
      <c r="STX69" s="222"/>
      <c r="STY69" s="222"/>
      <c r="STZ69" s="222"/>
      <c r="SUA69" s="222"/>
      <c r="SUB69" s="222"/>
      <c r="SUC69" s="222"/>
      <c r="SUD69" s="222"/>
      <c r="SUE69" s="222"/>
      <c r="SUF69" s="222"/>
      <c r="SUG69" s="222"/>
      <c r="SUH69" s="222"/>
      <c r="SUI69" s="222"/>
      <c r="SUJ69" s="222"/>
      <c r="SUK69" s="222"/>
      <c r="SUL69" s="222"/>
      <c r="SUM69" s="222"/>
      <c r="SUN69" s="222"/>
      <c r="SUO69" s="222"/>
      <c r="SUP69" s="222"/>
      <c r="SUQ69" s="222"/>
      <c r="SUR69" s="222"/>
      <c r="SUS69" s="222"/>
      <c r="SUT69" s="222"/>
      <c r="SUU69" s="222"/>
      <c r="SUV69" s="222"/>
      <c r="SUW69" s="222"/>
      <c r="SUX69" s="222"/>
      <c r="SUY69" s="222"/>
      <c r="SUZ69" s="222"/>
      <c r="SVA69" s="222"/>
      <c r="SVB69" s="222"/>
      <c r="SVC69" s="222"/>
      <c r="SVD69" s="222"/>
      <c r="SVE69" s="222"/>
      <c r="SVF69" s="222"/>
      <c r="SVG69" s="222"/>
      <c r="SVH69" s="222"/>
      <c r="SVI69" s="222"/>
      <c r="SVJ69" s="222"/>
      <c r="SVK69" s="222"/>
      <c r="SVL69" s="222"/>
      <c r="SVM69" s="222"/>
      <c r="SVN69" s="222"/>
      <c r="SVO69" s="222"/>
      <c r="SVP69" s="222"/>
      <c r="SVQ69" s="222"/>
      <c r="SVR69" s="222"/>
      <c r="SVS69" s="222"/>
      <c r="SVT69" s="222"/>
      <c r="SVU69" s="222"/>
      <c r="SVV69" s="222"/>
      <c r="SVW69" s="222"/>
      <c r="SVX69" s="222"/>
      <c r="SVY69" s="222"/>
      <c r="SVZ69" s="222"/>
      <c r="SWA69" s="222"/>
      <c r="SWB69" s="222"/>
      <c r="SWC69" s="222"/>
      <c r="SWD69" s="222"/>
      <c r="SWE69" s="222"/>
      <c r="SWF69" s="222"/>
      <c r="SWG69" s="222"/>
      <c r="SWH69" s="222"/>
      <c r="SWI69" s="222"/>
      <c r="SWJ69" s="222"/>
      <c r="SWK69" s="222"/>
      <c r="SWL69" s="222"/>
      <c r="SWM69" s="222"/>
      <c r="SWN69" s="222"/>
      <c r="SWO69" s="222"/>
      <c r="SWP69" s="222"/>
      <c r="SWQ69" s="222"/>
      <c r="SWR69" s="222"/>
      <c r="SWS69" s="222"/>
      <c r="SWT69" s="222"/>
      <c r="SWU69" s="222"/>
      <c r="SWV69" s="222"/>
      <c r="SWW69" s="222"/>
      <c r="SWX69" s="222"/>
      <c r="SWY69" s="222"/>
      <c r="SWZ69" s="222"/>
      <c r="SXA69" s="222"/>
      <c r="SXB69" s="222"/>
      <c r="SXC69" s="222"/>
      <c r="SXD69" s="222"/>
      <c r="SXE69" s="222"/>
      <c r="SXF69" s="222"/>
      <c r="SXG69" s="222"/>
      <c r="SXH69" s="222"/>
      <c r="SXI69" s="222"/>
      <c r="SXJ69" s="222"/>
      <c r="SXK69" s="222"/>
      <c r="SXL69" s="222"/>
      <c r="SXM69" s="222"/>
      <c r="SXN69" s="222"/>
      <c r="SXO69" s="222"/>
      <c r="SXP69" s="222"/>
      <c r="SXQ69" s="222"/>
      <c r="SXR69" s="222"/>
      <c r="SXS69" s="222"/>
      <c r="SXT69" s="222"/>
      <c r="SXU69" s="222"/>
      <c r="SXV69" s="222"/>
      <c r="SXW69" s="222"/>
      <c r="SXX69" s="222"/>
      <c r="SXY69" s="222"/>
      <c r="SXZ69" s="222"/>
      <c r="SYA69" s="222"/>
      <c r="SYB69" s="222"/>
      <c r="SYC69" s="222"/>
      <c r="SYD69" s="222"/>
      <c r="SYE69" s="222"/>
      <c r="SYF69" s="222"/>
      <c r="SYG69" s="222"/>
      <c r="SYH69" s="222"/>
      <c r="SYI69" s="222"/>
      <c r="SYJ69" s="222"/>
      <c r="SYK69" s="222"/>
      <c r="SYL69" s="222"/>
      <c r="SYM69" s="222"/>
      <c r="SYN69" s="222"/>
      <c r="SYO69" s="222"/>
      <c r="SYP69" s="222"/>
      <c r="SYQ69" s="222"/>
      <c r="SYR69" s="222"/>
      <c r="SYS69" s="222"/>
      <c r="SYT69" s="222"/>
      <c r="SYU69" s="222"/>
      <c r="SYV69" s="222"/>
      <c r="SYW69" s="222"/>
      <c r="SYX69" s="222"/>
      <c r="SYY69" s="222"/>
      <c r="SYZ69" s="222"/>
      <c r="SZA69" s="222"/>
      <c r="SZB69" s="222"/>
      <c r="SZC69" s="222"/>
      <c r="SZD69" s="222"/>
      <c r="SZE69" s="222"/>
      <c r="SZF69" s="222"/>
      <c r="SZG69" s="222"/>
      <c r="SZH69" s="222"/>
      <c r="SZI69" s="222"/>
      <c r="SZJ69" s="222"/>
      <c r="SZK69" s="222"/>
      <c r="SZL69" s="222"/>
      <c r="SZM69" s="222"/>
      <c r="SZN69" s="222"/>
      <c r="SZO69" s="222"/>
      <c r="SZP69" s="222"/>
      <c r="SZQ69" s="222"/>
      <c r="SZR69" s="222"/>
      <c r="SZS69" s="222"/>
      <c r="SZT69" s="222"/>
      <c r="SZU69" s="222"/>
      <c r="SZV69" s="222"/>
      <c r="SZW69" s="222"/>
      <c r="SZX69" s="222"/>
      <c r="SZY69" s="222"/>
      <c r="SZZ69" s="222"/>
      <c r="TAA69" s="222"/>
      <c r="TAB69" s="222"/>
      <c r="TAC69" s="222"/>
      <c r="TAD69" s="222"/>
      <c r="TAE69" s="222"/>
      <c r="TAF69" s="222"/>
      <c r="TAG69" s="222"/>
      <c r="TAH69" s="222"/>
      <c r="TAI69" s="222"/>
      <c r="TAJ69" s="222"/>
      <c r="TAK69" s="222"/>
      <c r="TAL69" s="222"/>
      <c r="TAM69" s="222"/>
      <c r="TAN69" s="222"/>
      <c r="TAO69" s="222"/>
      <c r="TAP69" s="222"/>
      <c r="TAQ69" s="222"/>
      <c r="TAR69" s="222"/>
      <c r="TAS69" s="222"/>
      <c r="TAT69" s="222"/>
      <c r="TAU69" s="222"/>
      <c r="TAV69" s="222"/>
      <c r="TAW69" s="222"/>
      <c r="TAX69" s="222"/>
      <c r="TAY69" s="222"/>
      <c r="TAZ69" s="222"/>
      <c r="TBA69" s="222"/>
      <c r="TBB69" s="222"/>
      <c r="TBC69" s="222"/>
      <c r="TBD69" s="222"/>
      <c r="TBE69" s="222"/>
      <c r="TBF69" s="222"/>
      <c r="TBG69" s="222"/>
      <c r="TBH69" s="222"/>
      <c r="TBI69" s="222"/>
      <c r="TBJ69" s="222"/>
      <c r="TBK69" s="222"/>
      <c r="TBL69" s="222"/>
      <c r="TBM69" s="222"/>
      <c r="TBN69" s="222"/>
      <c r="TBO69" s="222"/>
      <c r="TBP69" s="222"/>
      <c r="TBQ69" s="222"/>
      <c r="TBR69" s="222"/>
      <c r="TBS69" s="222"/>
      <c r="TBT69" s="222"/>
      <c r="TBU69" s="222"/>
      <c r="TBV69" s="222"/>
      <c r="TBW69" s="222"/>
      <c r="TBX69" s="222"/>
      <c r="TBY69" s="222"/>
      <c r="TBZ69" s="222"/>
      <c r="TCA69" s="222"/>
      <c r="TCB69" s="222"/>
      <c r="TCC69" s="222"/>
      <c r="TCD69" s="222"/>
      <c r="TCE69" s="222"/>
      <c r="TCF69" s="222"/>
      <c r="TCG69" s="222"/>
      <c r="TCH69" s="222"/>
      <c r="TCI69" s="222"/>
      <c r="TCJ69" s="222"/>
      <c r="TCK69" s="222"/>
      <c r="TCL69" s="222"/>
      <c r="TCM69" s="222"/>
      <c r="TCN69" s="222"/>
      <c r="TCO69" s="222"/>
      <c r="TCP69" s="222"/>
      <c r="TCQ69" s="222"/>
      <c r="TCR69" s="222"/>
      <c r="TCS69" s="222"/>
      <c r="TCT69" s="222"/>
      <c r="TCU69" s="222"/>
      <c r="TCV69" s="222"/>
      <c r="TCW69" s="222"/>
      <c r="TCX69" s="222"/>
      <c r="TCY69" s="222"/>
      <c r="TCZ69" s="222"/>
      <c r="TDA69" s="222"/>
      <c r="TDB69" s="222"/>
      <c r="TDC69" s="222"/>
      <c r="TDD69" s="222"/>
      <c r="TDE69" s="222"/>
      <c r="TDF69" s="222"/>
      <c r="TDG69" s="222"/>
      <c r="TDH69" s="222"/>
      <c r="TDI69" s="222"/>
      <c r="TDJ69" s="222"/>
      <c r="TDK69" s="222"/>
      <c r="TDL69" s="222"/>
      <c r="TDM69" s="222"/>
      <c r="TDN69" s="222"/>
      <c r="TDO69" s="222"/>
      <c r="TDP69" s="222"/>
      <c r="TDQ69" s="222"/>
      <c r="TDR69" s="222"/>
      <c r="TDS69" s="222"/>
      <c r="TDT69" s="222"/>
      <c r="TDU69" s="222"/>
      <c r="TDV69" s="222"/>
      <c r="TDW69" s="222"/>
      <c r="TDX69" s="222"/>
      <c r="TDY69" s="222"/>
      <c r="TDZ69" s="222"/>
      <c r="TEA69" s="222"/>
      <c r="TEB69" s="222"/>
      <c r="TEC69" s="222"/>
      <c r="TED69" s="222"/>
      <c r="TEE69" s="222"/>
      <c r="TEF69" s="222"/>
      <c r="TEG69" s="222"/>
      <c r="TEH69" s="222"/>
      <c r="TEI69" s="222"/>
      <c r="TEJ69" s="222"/>
      <c r="TEK69" s="222"/>
      <c r="TEL69" s="222"/>
      <c r="TEM69" s="222"/>
      <c r="TEN69" s="222"/>
      <c r="TEO69" s="222"/>
      <c r="TEP69" s="222"/>
      <c r="TEQ69" s="222"/>
      <c r="TER69" s="222"/>
      <c r="TES69" s="222"/>
      <c r="TET69" s="222"/>
      <c r="TEU69" s="222"/>
      <c r="TEV69" s="222"/>
      <c r="TEW69" s="222"/>
      <c r="TEX69" s="222"/>
      <c r="TEY69" s="222"/>
      <c r="TEZ69" s="222"/>
      <c r="TFA69" s="222"/>
      <c r="TFB69" s="222"/>
      <c r="TFC69" s="222"/>
      <c r="TFD69" s="222"/>
      <c r="TFE69" s="222"/>
      <c r="TFF69" s="222"/>
      <c r="TFG69" s="222"/>
      <c r="TFH69" s="222"/>
      <c r="TFI69" s="222"/>
      <c r="TFJ69" s="222"/>
      <c r="TFK69" s="222"/>
      <c r="TFL69" s="222"/>
      <c r="TFM69" s="222"/>
      <c r="TFN69" s="222"/>
      <c r="TFO69" s="222"/>
      <c r="TFP69" s="222"/>
      <c r="TFQ69" s="222"/>
      <c r="TFR69" s="222"/>
      <c r="TFS69" s="222"/>
      <c r="TFT69" s="222"/>
      <c r="TFU69" s="222"/>
      <c r="TFV69" s="222"/>
      <c r="TFW69" s="222"/>
      <c r="TFX69" s="222"/>
      <c r="TFY69" s="222"/>
      <c r="TFZ69" s="222"/>
      <c r="TGA69" s="222"/>
      <c r="TGB69" s="222"/>
      <c r="TGC69" s="222"/>
      <c r="TGD69" s="222"/>
      <c r="TGE69" s="222"/>
      <c r="TGF69" s="222"/>
      <c r="TGG69" s="222"/>
      <c r="TGH69" s="222"/>
      <c r="TGI69" s="222"/>
      <c r="TGJ69" s="222"/>
      <c r="TGK69" s="222"/>
      <c r="TGL69" s="222"/>
      <c r="TGM69" s="222"/>
      <c r="TGN69" s="222"/>
      <c r="TGO69" s="222"/>
      <c r="TGP69" s="222"/>
      <c r="TGQ69" s="222"/>
      <c r="TGR69" s="222"/>
      <c r="TGS69" s="222"/>
      <c r="TGT69" s="222"/>
      <c r="TGU69" s="222"/>
      <c r="TGV69" s="222"/>
      <c r="TGW69" s="222"/>
      <c r="TGX69" s="222"/>
      <c r="TGY69" s="222"/>
      <c r="TGZ69" s="222"/>
      <c r="THA69" s="222"/>
      <c r="THB69" s="222"/>
      <c r="THC69" s="222"/>
      <c r="THD69" s="222"/>
      <c r="THE69" s="222"/>
      <c r="THF69" s="222"/>
      <c r="THG69" s="222"/>
      <c r="THH69" s="222"/>
      <c r="THI69" s="222"/>
      <c r="THJ69" s="222"/>
      <c r="THK69" s="222"/>
      <c r="THL69" s="222"/>
      <c r="THM69" s="222"/>
      <c r="THN69" s="222"/>
      <c r="THO69" s="222"/>
      <c r="THP69" s="222"/>
      <c r="THQ69" s="222"/>
      <c r="THR69" s="222"/>
      <c r="THS69" s="222"/>
      <c r="THT69" s="222"/>
      <c r="THU69" s="222"/>
      <c r="THV69" s="222"/>
      <c r="THW69" s="222"/>
      <c r="THX69" s="222"/>
      <c r="THY69" s="222"/>
      <c r="THZ69" s="222"/>
      <c r="TIA69" s="222"/>
      <c r="TIB69" s="222"/>
      <c r="TIC69" s="222"/>
      <c r="TID69" s="222"/>
      <c r="TIE69" s="222"/>
      <c r="TIF69" s="222"/>
      <c r="TIG69" s="222"/>
      <c r="TIH69" s="222"/>
      <c r="TII69" s="222"/>
      <c r="TIJ69" s="222"/>
      <c r="TIK69" s="222"/>
      <c r="TIL69" s="222"/>
      <c r="TIM69" s="222"/>
      <c r="TIN69" s="222"/>
      <c r="TIO69" s="222"/>
      <c r="TIP69" s="222"/>
      <c r="TIQ69" s="222"/>
      <c r="TIR69" s="222"/>
      <c r="TIS69" s="222"/>
      <c r="TIT69" s="222"/>
      <c r="TIU69" s="222"/>
      <c r="TIV69" s="222"/>
      <c r="TIW69" s="222"/>
      <c r="TIX69" s="222"/>
      <c r="TIY69" s="222"/>
      <c r="TIZ69" s="222"/>
      <c r="TJA69" s="222"/>
      <c r="TJB69" s="222"/>
      <c r="TJC69" s="222"/>
      <c r="TJD69" s="222"/>
      <c r="TJE69" s="222"/>
      <c r="TJF69" s="222"/>
      <c r="TJG69" s="222"/>
      <c r="TJH69" s="222"/>
      <c r="TJI69" s="222"/>
      <c r="TJJ69" s="222"/>
      <c r="TJK69" s="222"/>
      <c r="TJL69" s="222"/>
      <c r="TJM69" s="222"/>
      <c r="TJN69" s="222"/>
      <c r="TJO69" s="222"/>
      <c r="TJP69" s="222"/>
      <c r="TJQ69" s="222"/>
      <c r="TJR69" s="222"/>
      <c r="TJS69" s="222"/>
      <c r="TJT69" s="222"/>
      <c r="TJU69" s="222"/>
      <c r="TJV69" s="222"/>
      <c r="TJW69" s="222"/>
      <c r="TJX69" s="222"/>
      <c r="TJY69" s="222"/>
      <c r="TJZ69" s="222"/>
      <c r="TKA69" s="222"/>
      <c r="TKB69" s="222"/>
      <c r="TKC69" s="222"/>
      <c r="TKD69" s="222"/>
      <c r="TKE69" s="222"/>
      <c r="TKF69" s="222"/>
      <c r="TKG69" s="222"/>
      <c r="TKH69" s="222"/>
      <c r="TKI69" s="222"/>
      <c r="TKJ69" s="222"/>
      <c r="TKK69" s="222"/>
      <c r="TKL69" s="222"/>
      <c r="TKM69" s="222"/>
      <c r="TKN69" s="222"/>
      <c r="TKO69" s="222"/>
      <c r="TKP69" s="222"/>
      <c r="TKQ69" s="222"/>
      <c r="TKR69" s="222"/>
      <c r="TKS69" s="222"/>
      <c r="TKT69" s="222"/>
      <c r="TKU69" s="222"/>
      <c r="TKV69" s="222"/>
      <c r="TKW69" s="222"/>
      <c r="TKX69" s="222"/>
      <c r="TKY69" s="222"/>
      <c r="TKZ69" s="222"/>
      <c r="TLA69" s="222"/>
      <c r="TLB69" s="222"/>
      <c r="TLC69" s="222"/>
      <c r="TLD69" s="222"/>
      <c r="TLE69" s="222"/>
      <c r="TLF69" s="222"/>
      <c r="TLG69" s="222"/>
      <c r="TLH69" s="222"/>
      <c r="TLI69" s="222"/>
      <c r="TLJ69" s="222"/>
      <c r="TLK69" s="222"/>
      <c r="TLL69" s="222"/>
      <c r="TLM69" s="222"/>
      <c r="TLN69" s="222"/>
      <c r="TLO69" s="222"/>
      <c r="TLP69" s="222"/>
      <c r="TLQ69" s="222"/>
      <c r="TLR69" s="222"/>
      <c r="TLS69" s="222"/>
      <c r="TLT69" s="222"/>
      <c r="TLU69" s="222"/>
      <c r="TLV69" s="222"/>
      <c r="TLW69" s="222"/>
      <c r="TLX69" s="222"/>
      <c r="TLY69" s="222"/>
      <c r="TLZ69" s="222"/>
      <c r="TMA69" s="222"/>
      <c r="TMB69" s="222"/>
      <c r="TMC69" s="222"/>
      <c r="TMD69" s="222"/>
      <c r="TME69" s="222"/>
      <c r="TMF69" s="222"/>
      <c r="TMG69" s="222"/>
      <c r="TMH69" s="222"/>
      <c r="TMI69" s="222"/>
      <c r="TMJ69" s="222"/>
      <c r="TMK69" s="222"/>
      <c r="TML69" s="222"/>
      <c r="TMM69" s="222"/>
      <c r="TMN69" s="222"/>
      <c r="TMO69" s="222"/>
      <c r="TMP69" s="222"/>
      <c r="TMQ69" s="222"/>
      <c r="TMR69" s="222"/>
      <c r="TMS69" s="222"/>
      <c r="TMT69" s="222"/>
      <c r="TMU69" s="222"/>
      <c r="TMV69" s="222"/>
      <c r="TMW69" s="222"/>
      <c r="TMX69" s="222"/>
      <c r="TMY69" s="222"/>
      <c r="TMZ69" s="222"/>
      <c r="TNA69" s="222"/>
      <c r="TNB69" s="222"/>
      <c r="TNC69" s="222"/>
      <c r="TND69" s="222"/>
      <c r="TNE69" s="222"/>
      <c r="TNF69" s="222"/>
      <c r="TNG69" s="222"/>
      <c r="TNH69" s="222"/>
      <c r="TNI69" s="222"/>
      <c r="TNJ69" s="222"/>
      <c r="TNK69" s="222"/>
      <c r="TNL69" s="222"/>
      <c r="TNM69" s="222"/>
      <c r="TNN69" s="222"/>
      <c r="TNO69" s="222"/>
      <c r="TNP69" s="222"/>
      <c r="TNQ69" s="222"/>
      <c r="TNR69" s="222"/>
      <c r="TNS69" s="222"/>
      <c r="TNT69" s="222"/>
      <c r="TNU69" s="222"/>
      <c r="TNV69" s="222"/>
      <c r="TNW69" s="222"/>
      <c r="TNX69" s="222"/>
      <c r="TNY69" s="222"/>
      <c r="TNZ69" s="222"/>
      <c r="TOA69" s="222"/>
      <c r="TOB69" s="222"/>
      <c r="TOC69" s="222"/>
      <c r="TOD69" s="222"/>
      <c r="TOE69" s="222"/>
      <c r="TOF69" s="222"/>
      <c r="TOG69" s="222"/>
      <c r="TOH69" s="222"/>
      <c r="TOI69" s="222"/>
      <c r="TOJ69" s="222"/>
      <c r="TOK69" s="222"/>
      <c r="TOL69" s="222"/>
      <c r="TOM69" s="222"/>
      <c r="TON69" s="222"/>
      <c r="TOO69" s="222"/>
      <c r="TOP69" s="222"/>
      <c r="TOQ69" s="222"/>
      <c r="TOR69" s="222"/>
      <c r="TOS69" s="222"/>
      <c r="TOT69" s="222"/>
      <c r="TOU69" s="222"/>
      <c r="TOV69" s="222"/>
      <c r="TOW69" s="222"/>
      <c r="TOX69" s="222"/>
      <c r="TOY69" s="222"/>
      <c r="TOZ69" s="222"/>
      <c r="TPA69" s="222"/>
      <c r="TPB69" s="222"/>
      <c r="TPC69" s="222"/>
      <c r="TPD69" s="222"/>
      <c r="TPE69" s="222"/>
      <c r="TPF69" s="222"/>
      <c r="TPG69" s="222"/>
      <c r="TPH69" s="222"/>
      <c r="TPI69" s="222"/>
      <c r="TPJ69" s="222"/>
      <c r="TPK69" s="222"/>
      <c r="TPL69" s="222"/>
      <c r="TPM69" s="222"/>
      <c r="TPN69" s="222"/>
      <c r="TPO69" s="222"/>
      <c r="TPP69" s="222"/>
      <c r="TPQ69" s="222"/>
      <c r="TPR69" s="222"/>
      <c r="TPS69" s="222"/>
      <c r="TPT69" s="222"/>
      <c r="TPU69" s="222"/>
      <c r="TPV69" s="222"/>
      <c r="TPW69" s="222"/>
      <c r="TPX69" s="222"/>
      <c r="TPY69" s="222"/>
      <c r="TPZ69" s="222"/>
      <c r="TQA69" s="222"/>
      <c r="TQB69" s="222"/>
      <c r="TQC69" s="222"/>
      <c r="TQD69" s="222"/>
      <c r="TQE69" s="222"/>
      <c r="TQF69" s="222"/>
      <c r="TQG69" s="222"/>
      <c r="TQH69" s="222"/>
      <c r="TQI69" s="222"/>
      <c r="TQJ69" s="222"/>
      <c r="TQK69" s="222"/>
      <c r="TQL69" s="222"/>
      <c r="TQM69" s="222"/>
      <c r="TQN69" s="222"/>
      <c r="TQO69" s="222"/>
      <c r="TQP69" s="222"/>
      <c r="TQQ69" s="222"/>
      <c r="TQR69" s="222"/>
      <c r="TQS69" s="222"/>
      <c r="TQT69" s="222"/>
      <c r="TQU69" s="222"/>
      <c r="TQV69" s="222"/>
      <c r="TQW69" s="222"/>
      <c r="TQX69" s="222"/>
      <c r="TQY69" s="222"/>
      <c r="TQZ69" s="222"/>
      <c r="TRA69" s="222"/>
      <c r="TRB69" s="222"/>
      <c r="TRC69" s="222"/>
      <c r="TRD69" s="222"/>
      <c r="TRE69" s="222"/>
      <c r="TRF69" s="222"/>
      <c r="TRG69" s="222"/>
      <c r="TRH69" s="222"/>
      <c r="TRI69" s="222"/>
      <c r="TRJ69" s="222"/>
      <c r="TRK69" s="222"/>
      <c r="TRL69" s="222"/>
      <c r="TRM69" s="222"/>
      <c r="TRN69" s="222"/>
      <c r="TRO69" s="222"/>
      <c r="TRP69" s="222"/>
      <c r="TRQ69" s="222"/>
      <c r="TRR69" s="222"/>
      <c r="TRS69" s="222"/>
      <c r="TRT69" s="222"/>
      <c r="TRU69" s="222"/>
      <c r="TRV69" s="222"/>
      <c r="TRW69" s="222"/>
      <c r="TRX69" s="222"/>
      <c r="TRY69" s="222"/>
      <c r="TRZ69" s="222"/>
      <c r="TSA69" s="222"/>
      <c r="TSB69" s="222"/>
      <c r="TSC69" s="222"/>
      <c r="TSD69" s="222"/>
      <c r="TSE69" s="222"/>
      <c r="TSF69" s="222"/>
      <c r="TSG69" s="222"/>
      <c r="TSH69" s="222"/>
      <c r="TSI69" s="222"/>
      <c r="TSJ69" s="222"/>
      <c r="TSK69" s="222"/>
      <c r="TSL69" s="222"/>
      <c r="TSM69" s="222"/>
      <c r="TSN69" s="222"/>
      <c r="TSO69" s="222"/>
      <c r="TSP69" s="222"/>
      <c r="TSQ69" s="222"/>
      <c r="TSR69" s="222"/>
      <c r="TSS69" s="222"/>
      <c r="TST69" s="222"/>
      <c r="TSU69" s="222"/>
      <c r="TSV69" s="222"/>
      <c r="TSW69" s="222"/>
      <c r="TSX69" s="222"/>
      <c r="TSY69" s="222"/>
      <c r="TSZ69" s="222"/>
      <c r="TTA69" s="222"/>
      <c r="TTB69" s="222"/>
      <c r="TTC69" s="222"/>
      <c r="TTD69" s="222"/>
      <c r="TTE69" s="222"/>
      <c r="TTF69" s="222"/>
      <c r="TTG69" s="222"/>
      <c r="TTH69" s="222"/>
      <c r="TTI69" s="222"/>
      <c r="TTJ69" s="222"/>
      <c r="TTK69" s="222"/>
      <c r="TTL69" s="222"/>
      <c r="TTM69" s="222"/>
      <c r="TTN69" s="222"/>
      <c r="TTO69" s="222"/>
      <c r="TTP69" s="222"/>
      <c r="TTQ69" s="222"/>
      <c r="TTR69" s="222"/>
      <c r="TTS69" s="222"/>
      <c r="TTT69" s="222"/>
      <c r="TTU69" s="222"/>
      <c r="TTV69" s="222"/>
      <c r="TTW69" s="222"/>
      <c r="TTX69" s="222"/>
      <c r="TTY69" s="222"/>
      <c r="TTZ69" s="222"/>
      <c r="TUA69" s="222"/>
      <c r="TUB69" s="222"/>
      <c r="TUC69" s="222"/>
      <c r="TUD69" s="222"/>
      <c r="TUE69" s="222"/>
      <c r="TUF69" s="222"/>
      <c r="TUG69" s="222"/>
      <c r="TUH69" s="222"/>
      <c r="TUI69" s="222"/>
      <c r="TUJ69" s="222"/>
      <c r="TUK69" s="222"/>
      <c r="TUL69" s="222"/>
      <c r="TUM69" s="222"/>
      <c r="TUN69" s="222"/>
      <c r="TUO69" s="222"/>
      <c r="TUP69" s="222"/>
      <c r="TUQ69" s="222"/>
      <c r="TUR69" s="222"/>
      <c r="TUS69" s="222"/>
      <c r="TUT69" s="222"/>
      <c r="TUU69" s="222"/>
      <c r="TUV69" s="222"/>
      <c r="TUW69" s="222"/>
      <c r="TUX69" s="222"/>
      <c r="TUY69" s="222"/>
      <c r="TUZ69" s="222"/>
      <c r="TVA69" s="222"/>
      <c r="TVB69" s="222"/>
      <c r="TVC69" s="222"/>
      <c r="TVD69" s="222"/>
      <c r="TVE69" s="222"/>
      <c r="TVF69" s="222"/>
      <c r="TVG69" s="222"/>
      <c r="TVH69" s="222"/>
      <c r="TVI69" s="222"/>
      <c r="TVJ69" s="222"/>
      <c r="TVK69" s="222"/>
      <c r="TVL69" s="222"/>
      <c r="TVM69" s="222"/>
      <c r="TVN69" s="222"/>
      <c r="TVO69" s="222"/>
      <c r="TVP69" s="222"/>
      <c r="TVQ69" s="222"/>
      <c r="TVR69" s="222"/>
      <c r="TVS69" s="222"/>
      <c r="TVT69" s="222"/>
      <c r="TVU69" s="222"/>
      <c r="TVV69" s="222"/>
      <c r="TVW69" s="222"/>
      <c r="TVX69" s="222"/>
      <c r="TVY69" s="222"/>
      <c r="TVZ69" s="222"/>
      <c r="TWA69" s="222"/>
      <c r="TWB69" s="222"/>
      <c r="TWC69" s="222"/>
      <c r="TWD69" s="222"/>
      <c r="TWE69" s="222"/>
      <c r="TWF69" s="222"/>
      <c r="TWG69" s="222"/>
      <c r="TWH69" s="222"/>
      <c r="TWI69" s="222"/>
      <c r="TWJ69" s="222"/>
      <c r="TWK69" s="222"/>
      <c r="TWL69" s="222"/>
      <c r="TWM69" s="222"/>
      <c r="TWN69" s="222"/>
      <c r="TWO69" s="222"/>
      <c r="TWP69" s="222"/>
      <c r="TWQ69" s="222"/>
      <c r="TWR69" s="222"/>
      <c r="TWS69" s="222"/>
      <c r="TWT69" s="222"/>
      <c r="TWU69" s="222"/>
      <c r="TWV69" s="222"/>
      <c r="TWW69" s="222"/>
      <c r="TWX69" s="222"/>
      <c r="TWY69" s="222"/>
      <c r="TWZ69" s="222"/>
      <c r="TXA69" s="222"/>
      <c r="TXB69" s="222"/>
      <c r="TXC69" s="222"/>
      <c r="TXD69" s="222"/>
      <c r="TXE69" s="222"/>
      <c r="TXF69" s="222"/>
      <c r="TXG69" s="222"/>
      <c r="TXH69" s="222"/>
      <c r="TXI69" s="222"/>
      <c r="TXJ69" s="222"/>
      <c r="TXK69" s="222"/>
      <c r="TXL69" s="222"/>
      <c r="TXM69" s="222"/>
      <c r="TXN69" s="222"/>
      <c r="TXO69" s="222"/>
      <c r="TXP69" s="222"/>
      <c r="TXQ69" s="222"/>
      <c r="TXR69" s="222"/>
      <c r="TXS69" s="222"/>
      <c r="TXT69" s="222"/>
      <c r="TXU69" s="222"/>
      <c r="TXV69" s="222"/>
      <c r="TXW69" s="222"/>
      <c r="TXX69" s="222"/>
      <c r="TXY69" s="222"/>
      <c r="TXZ69" s="222"/>
      <c r="TYA69" s="222"/>
      <c r="TYB69" s="222"/>
      <c r="TYC69" s="222"/>
      <c r="TYD69" s="222"/>
      <c r="TYE69" s="222"/>
      <c r="TYF69" s="222"/>
      <c r="TYG69" s="222"/>
      <c r="TYH69" s="222"/>
      <c r="TYI69" s="222"/>
      <c r="TYJ69" s="222"/>
      <c r="TYK69" s="222"/>
      <c r="TYL69" s="222"/>
      <c r="TYM69" s="222"/>
      <c r="TYN69" s="222"/>
      <c r="TYO69" s="222"/>
      <c r="TYP69" s="222"/>
      <c r="TYQ69" s="222"/>
      <c r="TYR69" s="222"/>
      <c r="TYS69" s="222"/>
      <c r="TYT69" s="222"/>
      <c r="TYU69" s="222"/>
      <c r="TYV69" s="222"/>
      <c r="TYW69" s="222"/>
      <c r="TYX69" s="222"/>
      <c r="TYY69" s="222"/>
      <c r="TYZ69" s="222"/>
      <c r="TZA69" s="222"/>
      <c r="TZB69" s="222"/>
      <c r="TZC69" s="222"/>
      <c r="TZD69" s="222"/>
      <c r="TZE69" s="222"/>
      <c r="TZF69" s="222"/>
      <c r="TZG69" s="222"/>
      <c r="TZH69" s="222"/>
      <c r="TZI69" s="222"/>
      <c r="TZJ69" s="222"/>
      <c r="TZK69" s="222"/>
      <c r="TZL69" s="222"/>
      <c r="TZM69" s="222"/>
      <c r="TZN69" s="222"/>
      <c r="TZO69" s="222"/>
      <c r="TZP69" s="222"/>
      <c r="TZQ69" s="222"/>
      <c r="TZR69" s="222"/>
      <c r="TZS69" s="222"/>
      <c r="TZT69" s="222"/>
      <c r="TZU69" s="222"/>
      <c r="TZV69" s="222"/>
      <c r="TZW69" s="222"/>
      <c r="TZX69" s="222"/>
      <c r="TZY69" s="222"/>
      <c r="TZZ69" s="222"/>
      <c r="UAA69" s="222"/>
      <c r="UAB69" s="222"/>
      <c r="UAC69" s="222"/>
      <c r="UAD69" s="222"/>
      <c r="UAE69" s="222"/>
      <c r="UAF69" s="222"/>
      <c r="UAG69" s="222"/>
      <c r="UAH69" s="222"/>
      <c r="UAI69" s="222"/>
      <c r="UAJ69" s="222"/>
      <c r="UAK69" s="222"/>
      <c r="UAL69" s="222"/>
      <c r="UAM69" s="222"/>
      <c r="UAN69" s="222"/>
      <c r="UAO69" s="222"/>
      <c r="UAP69" s="222"/>
      <c r="UAQ69" s="222"/>
      <c r="UAR69" s="222"/>
      <c r="UAS69" s="222"/>
      <c r="UAT69" s="222"/>
      <c r="UAU69" s="222"/>
      <c r="UAV69" s="222"/>
      <c r="UAW69" s="222"/>
      <c r="UAX69" s="222"/>
      <c r="UAY69" s="222"/>
      <c r="UAZ69" s="222"/>
      <c r="UBA69" s="222"/>
      <c r="UBB69" s="222"/>
      <c r="UBC69" s="222"/>
      <c r="UBD69" s="222"/>
      <c r="UBE69" s="222"/>
      <c r="UBF69" s="222"/>
      <c r="UBG69" s="222"/>
      <c r="UBH69" s="222"/>
      <c r="UBI69" s="222"/>
      <c r="UBJ69" s="222"/>
      <c r="UBK69" s="222"/>
      <c r="UBL69" s="222"/>
      <c r="UBM69" s="222"/>
      <c r="UBN69" s="222"/>
      <c r="UBO69" s="222"/>
      <c r="UBP69" s="222"/>
      <c r="UBQ69" s="222"/>
      <c r="UBR69" s="222"/>
      <c r="UBS69" s="222"/>
      <c r="UBT69" s="222"/>
      <c r="UBU69" s="222"/>
      <c r="UBV69" s="222"/>
      <c r="UBW69" s="222"/>
      <c r="UBX69" s="222"/>
      <c r="UBY69" s="222"/>
      <c r="UBZ69" s="222"/>
      <c r="UCA69" s="222"/>
      <c r="UCB69" s="222"/>
      <c r="UCC69" s="222"/>
      <c r="UCD69" s="222"/>
      <c r="UCE69" s="222"/>
      <c r="UCF69" s="222"/>
      <c r="UCG69" s="222"/>
      <c r="UCH69" s="222"/>
      <c r="UCI69" s="222"/>
      <c r="UCJ69" s="222"/>
      <c r="UCK69" s="222"/>
      <c r="UCL69" s="222"/>
      <c r="UCM69" s="222"/>
      <c r="UCN69" s="222"/>
      <c r="UCO69" s="222"/>
      <c r="UCP69" s="222"/>
      <c r="UCQ69" s="222"/>
      <c r="UCR69" s="222"/>
      <c r="UCS69" s="222"/>
      <c r="UCT69" s="222"/>
      <c r="UCU69" s="222"/>
      <c r="UCV69" s="222"/>
      <c r="UCW69" s="222"/>
      <c r="UCX69" s="222"/>
      <c r="UCY69" s="222"/>
      <c r="UCZ69" s="222"/>
      <c r="UDA69" s="222"/>
      <c r="UDB69" s="222"/>
      <c r="UDC69" s="222"/>
      <c r="UDD69" s="222"/>
      <c r="UDE69" s="222"/>
      <c r="UDF69" s="222"/>
      <c r="UDG69" s="222"/>
      <c r="UDH69" s="222"/>
      <c r="UDI69" s="222"/>
      <c r="UDJ69" s="222"/>
      <c r="UDK69" s="222"/>
      <c r="UDL69" s="222"/>
      <c r="UDM69" s="222"/>
      <c r="UDN69" s="222"/>
      <c r="UDO69" s="222"/>
      <c r="UDP69" s="222"/>
      <c r="UDQ69" s="222"/>
      <c r="UDR69" s="222"/>
      <c r="UDS69" s="222"/>
      <c r="UDT69" s="222"/>
      <c r="UDU69" s="222"/>
      <c r="UDV69" s="222"/>
      <c r="UDW69" s="222"/>
      <c r="UDX69" s="222"/>
      <c r="UDY69" s="222"/>
      <c r="UDZ69" s="222"/>
      <c r="UEA69" s="222"/>
      <c r="UEB69" s="222"/>
      <c r="UEC69" s="222"/>
      <c r="UED69" s="222"/>
      <c r="UEE69" s="222"/>
      <c r="UEF69" s="222"/>
      <c r="UEG69" s="222"/>
      <c r="UEH69" s="222"/>
      <c r="UEI69" s="222"/>
      <c r="UEJ69" s="222"/>
      <c r="UEK69" s="222"/>
      <c r="UEL69" s="222"/>
      <c r="UEM69" s="222"/>
      <c r="UEN69" s="222"/>
      <c r="UEO69" s="222"/>
      <c r="UEP69" s="222"/>
      <c r="UEQ69" s="222"/>
      <c r="UER69" s="222"/>
      <c r="UES69" s="222"/>
      <c r="UET69" s="222"/>
      <c r="UEU69" s="222"/>
      <c r="UEV69" s="222"/>
      <c r="UEW69" s="222"/>
      <c r="UEX69" s="222"/>
      <c r="UEY69" s="222"/>
      <c r="UEZ69" s="222"/>
      <c r="UFA69" s="222"/>
      <c r="UFB69" s="222"/>
      <c r="UFC69" s="222"/>
      <c r="UFD69" s="222"/>
      <c r="UFE69" s="222"/>
      <c r="UFF69" s="222"/>
      <c r="UFG69" s="222"/>
      <c r="UFH69" s="222"/>
      <c r="UFI69" s="222"/>
      <c r="UFJ69" s="222"/>
      <c r="UFK69" s="222"/>
      <c r="UFL69" s="222"/>
      <c r="UFM69" s="222"/>
      <c r="UFN69" s="222"/>
      <c r="UFO69" s="222"/>
      <c r="UFP69" s="222"/>
      <c r="UFQ69" s="222"/>
      <c r="UFR69" s="222"/>
      <c r="UFS69" s="222"/>
      <c r="UFT69" s="222"/>
      <c r="UFU69" s="222"/>
      <c r="UFV69" s="222"/>
      <c r="UFW69" s="222"/>
      <c r="UFX69" s="222"/>
      <c r="UFY69" s="222"/>
      <c r="UFZ69" s="222"/>
      <c r="UGA69" s="222"/>
      <c r="UGB69" s="222"/>
      <c r="UGC69" s="222"/>
      <c r="UGD69" s="222"/>
      <c r="UGE69" s="222"/>
      <c r="UGF69" s="222"/>
      <c r="UGG69" s="222"/>
      <c r="UGH69" s="222"/>
      <c r="UGI69" s="222"/>
      <c r="UGJ69" s="222"/>
      <c r="UGK69" s="222"/>
      <c r="UGL69" s="222"/>
      <c r="UGM69" s="222"/>
      <c r="UGN69" s="222"/>
      <c r="UGO69" s="222"/>
      <c r="UGP69" s="222"/>
      <c r="UGQ69" s="222"/>
      <c r="UGR69" s="222"/>
      <c r="UGS69" s="222"/>
      <c r="UGT69" s="222"/>
      <c r="UGU69" s="222"/>
      <c r="UGV69" s="222"/>
      <c r="UGW69" s="222"/>
      <c r="UGX69" s="222"/>
      <c r="UGY69" s="222"/>
      <c r="UGZ69" s="222"/>
      <c r="UHA69" s="222"/>
      <c r="UHB69" s="222"/>
      <c r="UHC69" s="222"/>
      <c r="UHD69" s="222"/>
      <c r="UHE69" s="222"/>
      <c r="UHF69" s="222"/>
      <c r="UHG69" s="222"/>
      <c r="UHH69" s="222"/>
      <c r="UHI69" s="222"/>
      <c r="UHJ69" s="222"/>
      <c r="UHK69" s="222"/>
      <c r="UHL69" s="222"/>
      <c r="UHM69" s="222"/>
      <c r="UHN69" s="222"/>
      <c r="UHO69" s="222"/>
      <c r="UHP69" s="222"/>
      <c r="UHQ69" s="222"/>
      <c r="UHR69" s="222"/>
      <c r="UHS69" s="222"/>
      <c r="UHT69" s="222"/>
      <c r="UHU69" s="222"/>
      <c r="UHV69" s="222"/>
      <c r="UHW69" s="222"/>
      <c r="UHX69" s="222"/>
      <c r="UHY69" s="222"/>
      <c r="UHZ69" s="222"/>
      <c r="UIA69" s="222"/>
      <c r="UIB69" s="222"/>
      <c r="UIC69" s="222"/>
      <c r="UID69" s="222"/>
      <c r="UIE69" s="222"/>
      <c r="UIF69" s="222"/>
      <c r="UIG69" s="222"/>
      <c r="UIH69" s="222"/>
      <c r="UII69" s="222"/>
      <c r="UIJ69" s="222"/>
      <c r="UIK69" s="222"/>
      <c r="UIL69" s="222"/>
      <c r="UIM69" s="222"/>
      <c r="UIN69" s="222"/>
      <c r="UIO69" s="222"/>
      <c r="UIP69" s="222"/>
      <c r="UIQ69" s="222"/>
      <c r="UIR69" s="222"/>
      <c r="UIS69" s="222"/>
      <c r="UIT69" s="222"/>
      <c r="UIU69" s="222"/>
      <c r="UIV69" s="222"/>
      <c r="UIW69" s="222"/>
      <c r="UIX69" s="222"/>
      <c r="UIY69" s="222"/>
      <c r="UIZ69" s="222"/>
      <c r="UJA69" s="222"/>
      <c r="UJB69" s="222"/>
      <c r="UJC69" s="222"/>
      <c r="UJD69" s="222"/>
      <c r="UJE69" s="222"/>
      <c r="UJF69" s="222"/>
      <c r="UJG69" s="222"/>
      <c r="UJH69" s="222"/>
      <c r="UJI69" s="222"/>
      <c r="UJJ69" s="222"/>
      <c r="UJK69" s="222"/>
      <c r="UJL69" s="222"/>
      <c r="UJM69" s="222"/>
      <c r="UJN69" s="222"/>
      <c r="UJO69" s="222"/>
      <c r="UJP69" s="222"/>
      <c r="UJQ69" s="222"/>
      <c r="UJR69" s="222"/>
      <c r="UJS69" s="222"/>
      <c r="UJT69" s="222"/>
      <c r="UJU69" s="222"/>
      <c r="UJV69" s="222"/>
      <c r="UJW69" s="222"/>
      <c r="UJX69" s="222"/>
      <c r="UJY69" s="222"/>
      <c r="UJZ69" s="222"/>
      <c r="UKA69" s="222"/>
      <c r="UKB69" s="222"/>
      <c r="UKC69" s="222"/>
      <c r="UKD69" s="222"/>
      <c r="UKE69" s="222"/>
      <c r="UKF69" s="222"/>
      <c r="UKG69" s="222"/>
      <c r="UKH69" s="222"/>
      <c r="UKI69" s="222"/>
      <c r="UKJ69" s="222"/>
      <c r="UKK69" s="222"/>
      <c r="UKL69" s="222"/>
      <c r="UKM69" s="222"/>
      <c r="UKN69" s="222"/>
      <c r="UKO69" s="222"/>
      <c r="UKP69" s="222"/>
      <c r="UKQ69" s="222"/>
      <c r="UKR69" s="222"/>
      <c r="UKS69" s="222"/>
      <c r="UKT69" s="222"/>
      <c r="UKU69" s="222"/>
      <c r="UKV69" s="222"/>
      <c r="UKW69" s="222"/>
      <c r="UKX69" s="222"/>
      <c r="UKY69" s="222"/>
      <c r="UKZ69" s="222"/>
      <c r="ULA69" s="222"/>
      <c r="ULB69" s="222"/>
      <c r="ULC69" s="222"/>
      <c r="ULD69" s="222"/>
      <c r="ULE69" s="222"/>
      <c r="ULF69" s="222"/>
      <c r="ULG69" s="222"/>
      <c r="ULH69" s="222"/>
      <c r="ULI69" s="222"/>
      <c r="ULJ69" s="222"/>
      <c r="ULK69" s="222"/>
      <c r="ULL69" s="222"/>
      <c r="ULM69" s="222"/>
      <c r="ULN69" s="222"/>
      <c r="ULO69" s="222"/>
      <c r="ULP69" s="222"/>
      <c r="ULQ69" s="222"/>
      <c r="ULR69" s="222"/>
      <c r="ULS69" s="222"/>
      <c r="ULT69" s="222"/>
      <c r="ULU69" s="222"/>
      <c r="ULV69" s="222"/>
      <c r="ULW69" s="222"/>
      <c r="ULX69" s="222"/>
      <c r="ULY69" s="222"/>
      <c r="ULZ69" s="222"/>
      <c r="UMA69" s="222"/>
      <c r="UMB69" s="222"/>
      <c r="UMC69" s="222"/>
      <c r="UMD69" s="222"/>
      <c r="UME69" s="222"/>
      <c r="UMF69" s="222"/>
      <c r="UMG69" s="222"/>
      <c r="UMH69" s="222"/>
      <c r="UMI69" s="222"/>
      <c r="UMJ69" s="222"/>
      <c r="UMK69" s="222"/>
      <c r="UML69" s="222"/>
      <c r="UMM69" s="222"/>
      <c r="UMN69" s="222"/>
      <c r="UMO69" s="222"/>
      <c r="UMP69" s="222"/>
      <c r="UMQ69" s="222"/>
      <c r="UMR69" s="222"/>
      <c r="UMS69" s="222"/>
      <c r="UMT69" s="222"/>
      <c r="UMU69" s="222"/>
      <c r="UMV69" s="222"/>
      <c r="UMW69" s="222"/>
      <c r="UMX69" s="222"/>
      <c r="UMY69" s="222"/>
      <c r="UMZ69" s="222"/>
      <c r="UNA69" s="222"/>
      <c r="UNB69" s="222"/>
      <c r="UNC69" s="222"/>
      <c r="UND69" s="222"/>
      <c r="UNE69" s="222"/>
      <c r="UNF69" s="222"/>
      <c r="UNG69" s="222"/>
      <c r="UNH69" s="222"/>
      <c r="UNI69" s="222"/>
      <c r="UNJ69" s="222"/>
      <c r="UNK69" s="222"/>
      <c r="UNL69" s="222"/>
      <c r="UNM69" s="222"/>
      <c r="UNN69" s="222"/>
      <c r="UNO69" s="222"/>
      <c r="UNP69" s="222"/>
      <c r="UNQ69" s="222"/>
      <c r="UNR69" s="222"/>
      <c r="UNS69" s="222"/>
      <c r="UNT69" s="222"/>
      <c r="UNU69" s="222"/>
      <c r="UNV69" s="222"/>
      <c r="UNW69" s="222"/>
      <c r="UNX69" s="222"/>
      <c r="UNY69" s="222"/>
      <c r="UNZ69" s="222"/>
      <c r="UOA69" s="222"/>
      <c r="UOB69" s="222"/>
      <c r="UOC69" s="222"/>
      <c r="UOD69" s="222"/>
      <c r="UOE69" s="222"/>
      <c r="UOF69" s="222"/>
      <c r="UOG69" s="222"/>
      <c r="UOH69" s="222"/>
      <c r="UOI69" s="222"/>
      <c r="UOJ69" s="222"/>
      <c r="UOK69" s="222"/>
      <c r="UOL69" s="222"/>
      <c r="UOM69" s="222"/>
      <c r="UON69" s="222"/>
      <c r="UOO69" s="222"/>
      <c r="UOP69" s="222"/>
      <c r="UOQ69" s="222"/>
      <c r="UOR69" s="222"/>
      <c r="UOS69" s="222"/>
      <c r="UOT69" s="222"/>
      <c r="UOU69" s="222"/>
      <c r="UOV69" s="222"/>
      <c r="UOW69" s="222"/>
      <c r="UOX69" s="222"/>
      <c r="UOY69" s="222"/>
      <c r="UOZ69" s="222"/>
      <c r="UPA69" s="222"/>
      <c r="UPB69" s="222"/>
      <c r="UPC69" s="222"/>
      <c r="UPD69" s="222"/>
      <c r="UPE69" s="222"/>
      <c r="UPF69" s="222"/>
      <c r="UPG69" s="222"/>
      <c r="UPH69" s="222"/>
      <c r="UPI69" s="222"/>
      <c r="UPJ69" s="222"/>
      <c r="UPK69" s="222"/>
      <c r="UPL69" s="222"/>
      <c r="UPM69" s="222"/>
      <c r="UPN69" s="222"/>
      <c r="UPO69" s="222"/>
      <c r="UPP69" s="222"/>
      <c r="UPQ69" s="222"/>
      <c r="UPR69" s="222"/>
      <c r="UPS69" s="222"/>
      <c r="UPT69" s="222"/>
      <c r="UPU69" s="222"/>
      <c r="UPV69" s="222"/>
      <c r="UPW69" s="222"/>
      <c r="UPX69" s="222"/>
      <c r="UPY69" s="222"/>
      <c r="UPZ69" s="222"/>
      <c r="UQA69" s="222"/>
      <c r="UQB69" s="222"/>
      <c r="UQC69" s="222"/>
      <c r="UQD69" s="222"/>
      <c r="UQE69" s="222"/>
      <c r="UQF69" s="222"/>
      <c r="UQG69" s="222"/>
      <c r="UQH69" s="222"/>
      <c r="UQI69" s="222"/>
      <c r="UQJ69" s="222"/>
      <c r="UQK69" s="222"/>
      <c r="UQL69" s="222"/>
      <c r="UQM69" s="222"/>
      <c r="UQN69" s="222"/>
      <c r="UQO69" s="222"/>
      <c r="UQP69" s="222"/>
      <c r="UQQ69" s="222"/>
      <c r="UQR69" s="222"/>
      <c r="UQS69" s="222"/>
      <c r="UQT69" s="222"/>
      <c r="UQU69" s="222"/>
      <c r="UQV69" s="222"/>
      <c r="UQW69" s="222"/>
      <c r="UQX69" s="222"/>
      <c r="UQY69" s="222"/>
      <c r="UQZ69" s="222"/>
      <c r="URA69" s="222"/>
      <c r="URB69" s="222"/>
      <c r="URC69" s="222"/>
      <c r="URD69" s="222"/>
      <c r="URE69" s="222"/>
      <c r="URF69" s="222"/>
      <c r="URG69" s="222"/>
      <c r="URH69" s="222"/>
      <c r="URI69" s="222"/>
      <c r="URJ69" s="222"/>
      <c r="URK69" s="222"/>
      <c r="URL69" s="222"/>
      <c r="URM69" s="222"/>
      <c r="URN69" s="222"/>
      <c r="URO69" s="222"/>
      <c r="URP69" s="222"/>
      <c r="URQ69" s="222"/>
      <c r="URR69" s="222"/>
      <c r="URS69" s="222"/>
      <c r="URT69" s="222"/>
      <c r="URU69" s="222"/>
      <c r="URV69" s="222"/>
      <c r="URW69" s="222"/>
      <c r="URX69" s="222"/>
      <c r="URY69" s="222"/>
      <c r="URZ69" s="222"/>
      <c r="USA69" s="222"/>
      <c r="USB69" s="222"/>
      <c r="USC69" s="222"/>
      <c r="USD69" s="222"/>
      <c r="USE69" s="222"/>
      <c r="USF69" s="222"/>
      <c r="USG69" s="222"/>
      <c r="USH69" s="222"/>
      <c r="USI69" s="222"/>
      <c r="USJ69" s="222"/>
      <c r="USK69" s="222"/>
      <c r="USL69" s="222"/>
      <c r="USM69" s="222"/>
      <c r="USN69" s="222"/>
      <c r="USO69" s="222"/>
      <c r="USP69" s="222"/>
      <c r="USQ69" s="222"/>
      <c r="USR69" s="222"/>
      <c r="USS69" s="222"/>
      <c r="UST69" s="222"/>
      <c r="USU69" s="222"/>
      <c r="USV69" s="222"/>
      <c r="USW69" s="222"/>
      <c r="USX69" s="222"/>
      <c r="USY69" s="222"/>
      <c r="USZ69" s="222"/>
      <c r="UTA69" s="222"/>
      <c r="UTB69" s="222"/>
      <c r="UTC69" s="222"/>
      <c r="UTD69" s="222"/>
      <c r="UTE69" s="222"/>
      <c r="UTF69" s="222"/>
      <c r="UTG69" s="222"/>
      <c r="UTH69" s="222"/>
      <c r="UTI69" s="222"/>
      <c r="UTJ69" s="222"/>
      <c r="UTK69" s="222"/>
      <c r="UTL69" s="222"/>
      <c r="UTM69" s="222"/>
      <c r="UTN69" s="222"/>
      <c r="UTO69" s="222"/>
      <c r="UTP69" s="222"/>
      <c r="UTQ69" s="222"/>
      <c r="UTR69" s="222"/>
      <c r="UTS69" s="222"/>
      <c r="UTT69" s="222"/>
      <c r="UTU69" s="222"/>
      <c r="UTV69" s="222"/>
      <c r="UTW69" s="222"/>
      <c r="UTX69" s="222"/>
      <c r="UTY69" s="222"/>
      <c r="UTZ69" s="222"/>
      <c r="UUA69" s="222"/>
      <c r="UUB69" s="222"/>
      <c r="UUC69" s="222"/>
      <c r="UUD69" s="222"/>
      <c r="UUE69" s="222"/>
      <c r="UUF69" s="222"/>
      <c r="UUG69" s="222"/>
      <c r="UUH69" s="222"/>
      <c r="UUI69" s="222"/>
      <c r="UUJ69" s="222"/>
      <c r="UUK69" s="222"/>
      <c r="UUL69" s="222"/>
      <c r="UUM69" s="222"/>
      <c r="UUN69" s="222"/>
      <c r="UUO69" s="222"/>
      <c r="UUP69" s="222"/>
      <c r="UUQ69" s="222"/>
      <c r="UUR69" s="222"/>
      <c r="UUS69" s="222"/>
      <c r="UUT69" s="222"/>
      <c r="UUU69" s="222"/>
      <c r="UUV69" s="222"/>
      <c r="UUW69" s="222"/>
      <c r="UUX69" s="222"/>
      <c r="UUY69" s="222"/>
      <c r="UUZ69" s="222"/>
      <c r="UVA69" s="222"/>
      <c r="UVB69" s="222"/>
      <c r="UVC69" s="222"/>
      <c r="UVD69" s="222"/>
      <c r="UVE69" s="222"/>
      <c r="UVF69" s="222"/>
      <c r="UVG69" s="222"/>
      <c r="UVH69" s="222"/>
      <c r="UVI69" s="222"/>
      <c r="UVJ69" s="222"/>
      <c r="UVK69" s="222"/>
      <c r="UVL69" s="222"/>
      <c r="UVM69" s="222"/>
      <c r="UVN69" s="222"/>
      <c r="UVO69" s="222"/>
      <c r="UVP69" s="222"/>
      <c r="UVQ69" s="222"/>
      <c r="UVR69" s="222"/>
      <c r="UVS69" s="222"/>
      <c r="UVT69" s="222"/>
      <c r="UVU69" s="222"/>
      <c r="UVV69" s="222"/>
      <c r="UVW69" s="222"/>
      <c r="UVX69" s="222"/>
      <c r="UVY69" s="222"/>
      <c r="UVZ69" s="222"/>
      <c r="UWA69" s="222"/>
      <c r="UWB69" s="222"/>
      <c r="UWC69" s="222"/>
      <c r="UWD69" s="222"/>
      <c r="UWE69" s="222"/>
      <c r="UWF69" s="222"/>
      <c r="UWG69" s="222"/>
      <c r="UWH69" s="222"/>
      <c r="UWI69" s="222"/>
      <c r="UWJ69" s="222"/>
      <c r="UWK69" s="222"/>
      <c r="UWL69" s="222"/>
      <c r="UWM69" s="222"/>
      <c r="UWN69" s="222"/>
      <c r="UWO69" s="222"/>
      <c r="UWP69" s="222"/>
      <c r="UWQ69" s="222"/>
      <c r="UWR69" s="222"/>
      <c r="UWS69" s="222"/>
      <c r="UWT69" s="222"/>
      <c r="UWU69" s="222"/>
      <c r="UWV69" s="222"/>
      <c r="UWW69" s="222"/>
      <c r="UWX69" s="222"/>
      <c r="UWY69" s="222"/>
      <c r="UWZ69" s="222"/>
      <c r="UXA69" s="222"/>
      <c r="UXB69" s="222"/>
      <c r="UXC69" s="222"/>
      <c r="UXD69" s="222"/>
      <c r="UXE69" s="222"/>
      <c r="UXF69" s="222"/>
      <c r="UXG69" s="222"/>
      <c r="UXH69" s="222"/>
      <c r="UXI69" s="222"/>
      <c r="UXJ69" s="222"/>
      <c r="UXK69" s="222"/>
      <c r="UXL69" s="222"/>
      <c r="UXM69" s="222"/>
      <c r="UXN69" s="222"/>
      <c r="UXO69" s="222"/>
      <c r="UXP69" s="222"/>
      <c r="UXQ69" s="222"/>
      <c r="UXR69" s="222"/>
      <c r="UXS69" s="222"/>
      <c r="UXT69" s="222"/>
      <c r="UXU69" s="222"/>
      <c r="UXV69" s="222"/>
      <c r="UXW69" s="222"/>
      <c r="UXX69" s="222"/>
      <c r="UXY69" s="222"/>
      <c r="UXZ69" s="222"/>
      <c r="UYA69" s="222"/>
      <c r="UYB69" s="222"/>
      <c r="UYC69" s="222"/>
      <c r="UYD69" s="222"/>
      <c r="UYE69" s="222"/>
      <c r="UYF69" s="222"/>
      <c r="UYG69" s="222"/>
      <c r="UYH69" s="222"/>
      <c r="UYI69" s="222"/>
      <c r="UYJ69" s="222"/>
      <c r="UYK69" s="222"/>
      <c r="UYL69" s="222"/>
      <c r="UYM69" s="222"/>
      <c r="UYN69" s="222"/>
      <c r="UYO69" s="222"/>
      <c r="UYP69" s="222"/>
      <c r="UYQ69" s="222"/>
      <c r="UYR69" s="222"/>
      <c r="UYS69" s="222"/>
      <c r="UYT69" s="222"/>
      <c r="UYU69" s="222"/>
      <c r="UYV69" s="222"/>
      <c r="UYW69" s="222"/>
      <c r="UYX69" s="222"/>
      <c r="UYY69" s="222"/>
      <c r="UYZ69" s="222"/>
      <c r="UZA69" s="222"/>
      <c r="UZB69" s="222"/>
      <c r="UZC69" s="222"/>
      <c r="UZD69" s="222"/>
      <c r="UZE69" s="222"/>
      <c r="UZF69" s="222"/>
      <c r="UZG69" s="222"/>
      <c r="UZH69" s="222"/>
      <c r="UZI69" s="222"/>
      <c r="UZJ69" s="222"/>
      <c r="UZK69" s="222"/>
      <c r="UZL69" s="222"/>
      <c r="UZM69" s="222"/>
      <c r="UZN69" s="222"/>
      <c r="UZO69" s="222"/>
      <c r="UZP69" s="222"/>
      <c r="UZQ69" s="222"/>
      <c r="UZR69" s="222"/>
      <c r="UZS69" s="222"/>
      <c r="UZT69" s="222"/>
      <c r="UZU69" s="222"/>
      <c r="UZV69" s="222"/>
      <c r="UZW69" s="222"/>
      <c r="UZX69" s="222"/>
      <c r="UZY69" s="222"/>
      <c r="UZZ69" s="222"/>
      <c r="VAA69" s="222"/>
      <c r="VAB69" s="222"/>
      <c r="VAC69" s="222"/>
      <c r="VAD69" s="222"/>
      <c r="VAE69" s="222"/>
      <c r="VAF69" s="222"/>
      <c r="VAG69" s="222"/>
      <c r="VAH69" s="222"/>
      <c r="VAI69" s="222"/>
      <c r="VAJ69" s="222"/>
      <c r="VAK69" s="222"/>
      <c r="VAL69" s="222"/>
      <c r="VAM69" s="222"/>
      <c r="VAN69" s="222"/>
      <c r="VAO69" s="222"/>
      <c r="VAP69" s="222"/>
      <c r="VAQ69" s="222"/>
      <c r="VAR69" s="222"/>
      <c r="VAS69" s="222"/>
      <c r="VAT69" s="222"/>
      <c r="VAU69" s="222"/>
      <c r="VAV69" s="222"/>
      <c r="VAW69" s="222"/>
      <c r="VAX69" s="222"/>
      <c r="VAY69" s="222"/>
      <c r="VAZ69" s="222"/>
      <c r="VBA69" s="222"/>
      <c r="VBB69" s="222"/>
      <c r="VBC69" s="222"/>
      <c r="VBD69" s="222"/>
      <c r="VBE69" s="222"/>
      <c r="VBF69" s="222"/>
      <c r="VBG69" s="222"/>
      <c r="VBH69" s="222"/>
      <c r="VBI69" s="222"/>
      <c r="VBJ69" s="222"/>
      <c r="VBK69" s="222"/>
      <c r="VBL69" s="222"/>
      <c r="VBM69" s="222"/>
      <c r="VBN69" s="222"/>
      <c r="VBO69" s="222"/>
      <c r="VBP69" s="222"/>
      <c r="VBQ69" s="222"/>
      <c r="VBR69" s="222"/>
      <c r="VBS69" s="222"/>
      <c r="VBT69" s="222"/>
      <c r="VBU69" s="222"/>
      <c r="VBV69" s="222"/>
      <c r="VBW69" s="222"/>
      <c r="VBX69" s="222"/>
      <c r="VBY69" s="222"/>
      <c r="VBZ69" s="222"/>
      <c r="VCA69" s="222"/>
      <c r="VCB69" s="222"/>
      <c r="VCC69" s="222"/>
      <c r="VCD69" s="222"/>
      <c r="VCE69" s="222"/>
      <c r="VCF69" s="222"/>
      <c r="VCG69" s="222"/>
      <c r="VCH69" s="222"/>
      <c r="VCI69" s="222"/>
      <c r="VCJ69" s="222"/>
      <c r="VCK69" s="222"/>
      <c r="VCL69" s="222"/>
      <c r="VCM69" s="222"/>
      <c r="VCN69" s="222"/>
      <c r="VCO69" s="222"/>
      <c r="VCP69" s="222"/>
      <c r="VCQ69" s="222"/>
      <c r="VCR69" s="222"/>
      <c r="VCS69" s="222"/>
      <c r="VCT69" s="222"/>
      <c r="VCU69" s="222"/>
      <c r="VCV69" s="222"/>
      <c r="VCW69" s="222"/>
      <c r="VCX69" s="222"/>
      <c r="VCY69" s="222"/>
      <c r="VCZ69" s="222"/>
      <c r="VDA69" s="222"/>
      <c r="VDB69" s="222"/>
      <c r="VDC69" s="222"/>
      <c r="VDD69" s="222"/>
      <c r="VDE69" s="222"/>
      <c r="VDF69" s="222"/>
      <c r="VDG69" s="222"/>
      <c r="VDH69" s="222"/>
      <c r="VDI69" s="222"/>
      <c r="VDJ69" s="222"/>
      <c r="VDK69" s="222"/>
      <c r="VDL69" s="222"/>
      <c r="VDM69" s="222"/>
      <c r="VDN69" s="222"/>
      <c r="VDO69" s="222"/>
      <c r="VDP69" s="222"/>
      <c r="VDQ69" s="222"/>
      <c r="VDR69" s="222"/>
      <c r="VDS69" s="222"/>
      <c r="VDT69" s="222"/>
      <c r="VDU69" s="222"/>
      <c r="VDV69" s="222"/>
      <c r="VDW69" s="222"/>
      <c r="VDX69" s="222"/>
      <c r="VDY69" s="222"/>
      <c r="VDZ69" s="222"/>
      <c r="VEA69" s="222"/>
      <c r="VEB69" s="222"/>
      <c r="VEC69" s="222"/>
      <c r="VED69" s="222"/>
      <c r="VEE69" s="222"/>
      <c r="VEF69" s="222"/>
      <c r="VEG69" s="222"/>
      <c r="VEH69" s="222"/>
      <c r="VEI69" s="222"/>
      <c r="VEJ69" s="222"/>
      <c r="VEK69" s="222"/>
      <c r="VEL69" s="222"/>
      <c r="VEM69" s="222"/>
      <c r="VEN69" s="222"/>
      <c r="VEO69" s="222"/>
      <c r="VEP69" s="222"/>
      <c r="VEQ69" s="222"/>
      <c r="VER69" s="222"/>
      <c r="VES69" s="222"/>
      <c r="VET69" s="222"/>
      <c r="VEU69" s="222"/>
      <c r="VEV69" s="222"/>
      <c r="VEW69" s="222"/>
      <c r="VEX69" s="222"/>
      <c r="VEY69" s="222"/>
      <c r="VEZ69" s="222"/>
      <c r="VFA69" s="222"/>
      <c r="VFB69" s="222"/>
      <c r="VFC69" s="222"/>
      <c r="VFD69" s="222"/>
      <c r="VFE69" s="222"/>
      <c r="VFF69" s="222"/>
      <c r="VFG69" s="222"/>
      <c r="VFH69" s="222"/>
      <c r="VFI69" s="222"/>
      <c r="VFJ69" s="222"/>
      <c r="VFK69" s="222"/>
      <c r="VFL69" s="222"/>
      <c r="VFM69" s="222"/>
      <c r="VFN69" s="222"/>
      <c r="VFO69" s="222"/>
      <c r="VFP69" s="222"/>
      <c r="VFQ69" s="222"/>
      <c r="VFR69" s="222"/>
      <c r="VFS69" s="222"/>
      <c r="VFT69" s="222"/>
      <c r="VFU69" s="222"/>
      <c r="VFV69" s="222"/>
      <c r="VFW69" s="222"/>
      <c r="VFX69" s="222"/>
      <c r="VFY69" s="222"/>
      <c r="VFZ69" s="222"/>
      <c r="VGA69" s="222"/>
      <c r="VGB69" s="222"/>
      <c r="VGC69" s="222"/>
      <c r="VGD69" s="222"/>
      <c r="VGE69" s="222"/>
      <c r="VGF69" s="222"/>
      <c r="VGG69" s="222"/>
      <c r="VGH69" s="222"/>
      <c r="VGI69" s="222"/>
      <c r="VGJ69" s="222"/>
      <c r="VGK69" s="222"/>
      <c r="VGL69" s="222"/>
      <c r="VGM69" s="222"/>
      <c r="VGN69" s="222"/>
      <c r="VGO69" s="222"/>
      <c r="VGP69" s="222"/>
      <c r="VGQ69" s="222"/>
      <c r="VGR69" s="222"/>
      <c r="VGS69" s="222"/>
      <c r="VGT69" s="222"/>
      <c r="VGU69" s="222"/>
      <c r="VGV69" s="222"/>
      <c r="VGW69" s="222"/>
      <c r="VGX69" s="222"/>
      <c r="VGY69" s="222"/>
      <c r="VGZ69" s="222"/>
      <c r="VHA69" s="222"/>
      <c r="VHB69" s="222"/>
      <c r="VHC69" s="222"/>
      <c r="VHD69" s="222"/>
      <c r="VHE69" s="222"/>
      <c r="VHF69" s="222"/>
      <c r="VHG69" s="222"/>
      <c r="VHH69" s="222"/>
      <c r="VHI69" s="222"/>
      <c r="VHJ69" s="222"/>
      <c r="VHK69" s="222"/>
      <c r="VHL69" s="222"/>
      <c r="VHM69" s="222"/>
      <c r="VHN69" s="222"/>
      <c r="VHO69" s="222"/>
      <c r="VHP69" s="222"/>
      <c r="VHQ69" s="222"/>
      <c r="VHR69" s="222"/>
      <c r="VHS69" s="222"/>
      <c r="VHT69" s="222"/>
      <c r="VHU69" s="222"/>
      <c r="VHV69" s="222"/>
      <c r="VHW69" s="222"/>
      <c r="VHX69" s="222"/>
      <c r="VHY69" s="222"/>
      <c r="VHZ69" s="222"/>
      <c r="VIA69" s="222"/>
      <c r="VIB69" s="222"/>
      <c r="VIC69" s="222"/>
      <c r="VID69" s="222"/>
      <c r="VIE69" s="222"/>
      <c r="VIF69" s="222"/>
      <c r="VIG69" s="222"/>
      <c r="VIH69" s="222"/>
      <c r="VII69" s="222"/>
      <c r="VIJ69" s="222"/>
      <c r="VIK69" s="222"/>
      <c r="VIL69" s="222"/>
      <c r="VIM69" s="222"/>
      <c r="VIN69" s="222"/>
      <c r="VIO69" s="222"/>
      <c r="VIP69" s="222"/>
      <c r="VIQ69" s="222"/>
      <c r="VIR69" s="222"/>
      <c r="VIS69" s="222"/>
      <c r="VIT69" s="222"/>
      <c r="VIU69" s="222"/>
      <c r="VIV69" s="222"/>
      <c r="VIW69" s="222"/>
      <c r="VIX69" s="222"/>
      <c r="VIY69" s="222"/>
      <c r="VIZ69" s="222"/>
      <c r="VJA69" s="222"/>
      <c r="VJB69" s="222"/>
      <c r="VJC69" s="222"/>
      <c r="VJD69" s="222"/>
      <c r="VJE69" s="222"/>
      <c r="VJF69" s="222"/>
      <c r="VJG69" s="222"/>
      <c r="VJH69" s="222"/>
      <c r="VJI69" s="222"/>
      <c r="VJJ69" s="222"/>
      <c r="VJK69" s="222"/>
      <c r="VJL69" s="222"/>
      <c r="VJM69" s="222"/>
      <c r="VJN69" s="222"/>
      <c r="VJO69" s="222"/>
      <c r="VJP69" s="222"/>
      <c r="VJQ69" s="222"/>
      <c r="VJR69" s="222"/>
      <c r="VJS69" s="222"/>
      <c r="VJT69" s="222"/>
      <c r="VJU69" s="222"/>
      <c r="VJV69" s="222"/>
      <c r="VJW69" s="222"/>
      <c r="VJX69" s="222"/>
      <c r="VJY69" s="222"/>
      <c r="VJZ69" s="222"/>
      <c r="VKA69" s="222"/>
      <c r="VKB69" s="222"/>
      <c r="VKC69" s="222"/>
      <c r="VKD69" s="222"/>
      <c r="VKE69" s="222"/>
      <c r="VKF69" s="222"/>
      <c r="VKG69" s="222"/>
      <c r="VKH69" s="222"/>
      <c r="VKI69" s="222"/>
      <c r="VKJ69" s="222"/>
      <c r="VKK69" s="222"/>
      <c r="VKL69" s="222"/>
      <c r="VKM69" s="222"/>
      <c r="VKN69" s="222"/>
      <c r="VKO69" s="222"/>
      <c r="VKP69" s="222"/>
      <c r="VKQ69" s="222"/>
      <c r="VKR69" s="222"/>
      <c r="VKS69" s="222"/>
      <c r="VKT69" s="222"/>
      <c r="VKU69" s="222"/>
      <c r="VKV69" s="222"/>
      <c r="VKW69" s="222"/>
      <c r="VKX69" s="222"/>
      <c r="VKY69" s="222"/>
      <c r="VKZ69" s="222"/>
      <c r="VLA69" s="222"/>
      <c r="VLB69" s="222"/>
      <c r="VLC69" s="222"/>
      <c r="VLD69" s="222"/>
      <c r="VLE69" s="222"/>
      <c r="VLF69" s="222"/>
      <c r="VLG69" s="222"/>
      <c r="VLH69" s="222"/>
      <c r="VLI69" s="222"/>
      <c r="VLJ69" s="222"/>
      <c r="VLK69" s="222"/>
      <c r="VLL69" s="222"/>
      <c r="VLM69" s="222"/>
      <c r="VLN69" s="222"/>
      <c r="VLO69" s="222"/>
      <c r="VLP69" s="222"/>
      <c r="VLQ69" s="222"/>
      <c r="VLR69" s="222"/>
      <c r="VLS69" s="222"/>
      <c r="VLT69" s="222"/>
      <c r="VLU69" s="222"/>
      <c r="VLV69" s="222"/>
      <c r="VLW69" s="222"/>
      <c r="VLX69" s="222"/>
      <c r="VLY69" s="222"/>
      <c r="VLZ69" s="222"/>
      <c r="VMA69" s="222"/>
      <c r="VMB69" s="222"/>
      <c r="VMC69" s="222"/>
      <c r="VMD69" s="222"/>
      <c r="VME69" s="222"/>
      <c r="VMF69" s="222"/>
      <c r="VMG69" s="222"/>
      <c r="VMH69" s="222"/>
      <c r="VMI69" s="222"/>
      <c r="VMJ69" s="222"/>
      <c r="VMK69" s="222"/>
      <c r="VML69" s="222"/>
      <c r="VMM69" s="222"/>
      <c r="VMN69" s="222"/>
      <c r="VMO69" s="222"/>
      <c r="VMP69" s="222"/>
      <c r="VMQ69" s="222"/>
      <c r="VMR69" s="222"/>
      <c r="VMS69" s="222"/>
      <c r="VMT69" s="222"/>
      <c r="VMU69" s="222"/>
      <c r="VMV69" s="222"/>
      <c r="VMW69" s="222"/>
      <c r="VMX69" s="222"/>
      <c r="VMY69" s="222"/>
      <c r="VMZ69" s="222"/>
      <c r="VNA69" s="222"/>
      <c r="VNB69" s="222"/>
      <c r="VNC69" s="222"/>
      <c r="VND69" s="222"/>
      <c r="VNE69" s="222"/>
      <c r="VNF69" s="222"/>
      <c r="VNG69" s="222"/>
      <c r="VNH69" s="222"/>
      <c r="VNI69" s="222"/>
      <c r="VNJ69" s="222"/>
      <c r="VNK69" s="222"/>
      <c r="VNL69" s="222"/>
      <c r="VNM69" s="222"/>
      <c r="VNN69" s="222"/>
      <c r="VNO69" s="222"/>
      <c r="VNP69" s="222"/>
      <c r="VNQ69" s="222"/>
      <c r="VNR69" s="222"/>
      <c r="VNS69" s="222"/>
      <c r="VNT69" s="222"/>
      <c r="VNU69" s="222"/>
      <c r="VNV69" s="222"/>
      <c r="VNW69" s="222"/>
      <c r="VNX69" s="222"/>
      <c r="VNY69" s="222"/>
      <c r="VNZ69" s="222"/>
      <c r="VOA69" s="222"/>
      <c r="VOB69" s="222"/>
      <c r="VOC69" s="222"/>
      <c r="VOD69" s="222"/>
      <c r="VOE69" s="222"/>
      <c r="VOF69" s="222"/>
      <c r="VOG69" s="222"/>
      <c r="VOH69" s="222"/>
      <c r="VOI69" s="222"/>
      <c r="VOJ69" s="222"/>
      <c r="VOK69" s="222"/>
      <c r="VOL69" s="222"/>
      <c r="VOM69" s="222"/>
      <c r="VON69" s="222"/>
      <c r="VOO69" s="222"/>
      <c r="VOP69" s="222"/>
      <c r="VOQ69" s="222"/>
      <c r="VOR69" s="222"/>
      <c r="VOS69" s="222"/>
      <c r="VOT69" s="222"/>
      <c r="VOU69" s="222"/>
      <c r="VOV69" s="222"/>
      <c r="VOW69" s="222"/>
      <c r="VOX69" s="222"/>
      <c r="VOY69" s="222"/>
      <c r="VOZ69" s="222"/>
      <c r="VPA69" s="222"/>
      <c r="VPB69" s="222"/>
      <c r="VPC69" s="222"/>
      <c r="VPD69" s="222"/>
      <c r="VPE69" s="222"/>
      <c r="VPF69" s="222"/>
      <c r="VPG69" s="222"/>
      <c r="VPH69" s="222"/>
      <c r="VPI69" s="222"/>
      <c r="VPJ69" s="222"/>
      <c r="VPK69" s="222"/>
      <c r="VPL69" s="222"/>
      <c r="VPM69" s="222"/>
      <c r="VPN69" s="222"/>
      <c r="VPO69" s="222"/>
      <c r="VPP69" s="222"/>
      <c r="VPQ69" s="222"/>
      <c r="VPR69" s="222"/>
      <c r="VPS69" s="222"/>
      <c r="VPT69" s="222"/>
      <c r="VPU69" s="222"/>
      <c r="VPV69" s="222"/>
      <c r="VPW69" s="222"/>
      <c r="VPX69" s="222"/>
      <c r="VPY69" s="222"/>
      <c r="VPZ69" s="222"/>
      <c r="VQA69" s="222"/>
      <c r="VQB69" s="222"/>
      <c r="VQC69" s="222"/>
      <c r="VQD69" s="222"/>
      <c r="VQE69" s="222"/>
      <c r="VQF69" s="222"/>
      <c r="VQG69" s="222"/>
      <c r="VQH69" s="222"/>
      <c r="VQI69" s="222"/>
      <c r="VQJ69" s="222"/>
      <c r="VQK69" s="222"/>
      <c r="VQL69" s="222"/>
      <c r="VQM69" s="222"/>
      <c r="VQN69" s="222"/>
      <c r="VQO69" s="222"/>
      <c r="VQP69" s="222"/>
      <c r="VQQ69" s="222"/>
      <c r="VQR69" s="222"/>
      <c r="VQS69" s="222"/>
      <c r="VQT69" s="222"/>
      <c r="VQU69" s="222"/>
      <c r="VQV69" s="222"/>
      <c r="VQW69" s="222"/>
      <c r="VQX69" s="222"/>
      <c r="VQY69" s="222"/>
      <c r="VQZ69" s="222"/>
      <c r="VRA69" s="222"/>
      <c r="VRB69" s="222"/>
      <c r="VRC69" s="222"/>
      <c r="VRD69" s="222"/>
      <c r="VRE69" s="222"/>
      <c r="VRF69" s="222"/>
      <c r="VRG69" s="222"/>
      <c r="VRH69" s="222"/>
      <c r="VRI69" s="222"/>
      <c r="VRJ69" s="222"/>
      <c r="VRK69" s="222"/>
      <c r="VRL69" s="222"/>
      <c r="VRM69" s="222"/>
      <c r="VRN69" s="222"/>
      <c r="VRO69" s="222"/>
      <c r="VRP69" s="222"/>
      <c r="VRQ69" s="222"/>
      <c r="VRR69" s="222"/>
      <c r="VRS69" s="222"/>
      <c r="VRT69" s="222"/>
      <c r="VRU69" s="222"/>
      <c r="VRV69" s="222"/>
      <c r="VRW69" s="222"/>
      <c r="VRX69" s="222"/>
      <c r="VRY69" s="222"/>
      <c r="VRZ69" s="222"/>
      <c r="VSA69" s="222"/>
      <c r="VSB69" s="222"/>
      <c r="VSC69" s="222"/>
      <c r="VSD69" s="222"/>
      <c r="VSE69" s="222"/>
      <c r="VSF69" s="222"/>
      <c r="VSG69" s="222"/>
      <c r="VSH69" s="222"/>
      <c r="VSI69" s="222"/>
      <c r="VSJ69" s="222"/>
      <c r="VSK69" s="222"/>
      <c r="VSL69" s="222"/>
      <c r="VSM69" s="222"/>
      <c r="VSN69" s="222"/>
      <c r="VSO69" s="222"/>
      <c r="VSP69" s="222"/>
      <c r="VSQ69" s="222"/>
      <c r="VSR69" s="222"/>
      <c r="VSS69" s="222"/>
      <c r="VST69" s="222"/>
      <c r="VSU69" s="222"/>
      <c r="VSV69" s="222"/>
      <c r="VSW69" s="222"/>
      <c r="VSX69" s="222"/>
      <c r="VSY69" s="222"/>
      <c r="VSZ69" s="222"/>
      <c r="VTA69" s="222"/>
      <c r="VTB69" s="222"/>
      <c r="VTC69" s="222"/>
      <c r="VTD69" s="222"/>
      <c r="VTE69" s="222"/>
      <c r="VTF69" s="222"/>
      <c r="VTG69" s="222"/>
      <c r="VTH69" s="222"/>
      <c r="VTI69" s="222"/>
      <c r="VTJ69" s="222"/>
      <c r="VTK69" s="222"/>
      <c r="VTL69" s="222"/>
      <c r="VTM69" s="222"/>
      <c r="VTN69" s="222"/>
      <c r="VTO69" s="222"/>
      <c r="VTP69" s="222"/>
      <c r="VTQ69" s="222"/>
      <c r="VTR69" s="222"/>
      <c r="VTS69" s="222"/>
      <c r="VTT69" s="222"/>
      <c r="VTU69" s="222"/>
      <c r="VTV69" s="222"/>
      <c r="VTW69" s="222"/>
      <c r="VTX69" s="222"/>
      <c r="VTY69" s="222"/>
      <c r="VTZ69" s="222"/>
      <c r="VUA69" s="222"/>
      <c r="VUB69" s="222"/>
      <c r="VUC69" s="222"/>
      <c r="VUD69" s="222"/>
      <c r="VUE69" s="222"/>
      <c r="VUF69" s="222"/>
      <c r="VUG69" s="222"/>
      <c r="VUH69" s="222"/>
      <c r="VUI69" s="222"/>
      <c r="VUJ69" s="222"/>
      <c r="VUK69" s="222"/>
      <c r="VUL69" s="222"/>
      <c r="VUM69" s="222"/>
      <c r="VUN69" s="222"/>
      <c r="VUO69" s="222"/>
      <c r="VUP69" s="222"/>
      <c r="VUQ69" s="222"/>
      <c r="VUR69" s="222"/>
      <c r="VUS69" s="222"/>
      <c r="VUT69" s="222"/>
      <c r="VUU69" s="222"/>
      <c r="VUV69" s="222"/>
      <c r="VUW69" s="222"/>
      <c r="VUX69" s="222"/>
      <c r="VUY69" s="222"/>
      <c r="VUZ69" s="222"/>
      <c r="VVA69" s="222"/>
      <c r="VVB69" s="222"/>
      <c r="VVC69" s="222"/>
      <c r="VVD69" s="222"/>
      <c r="VVE69" s="222"/>
      <c r="VVF69" s="222"/>
      <c r="VVG69" s="222"/>
      <c r="VVH69" s="222"/>
      <c r="VVI69" s="222"/>
      <c r="VVJ69" s="222"/>
      <c r="VVK69" s="222"/>
      <c r="VVL69" s="222"/>
      <c r="VVM69" s="222"/>
      <c r="VVN69" s="222"/>
      <c r="VVO69" s="222"/>
      <c r="VVP69" s="222"/>
      <c r="VVQ69" s="222"/>
      <c r="VVR69" s="222"/>
      <c r="VVS69" s="222"/>
      <c r="VVT69" s="222"/>
      <c r="VVU69" s="222"/>
      <c r="VVV69" s="222"/>
      <c r="VVW69" s="222"/>
      <c r="VVX69" s="222"/>
      <c r="VVY69" s="222"/>
      <c r="VVZ69" s="222"/>
      <c r="VWA69" s="222"/>
      <c r="VWB69" s="222"/>
      <c r="VWC69" s="222"/>
      <c r="VWD69" s="222"/>
      <c r="VWE69" s="222"/>
      <c r="VWF69" s="222"/>
      <c r="VWG69" s="222"/>
      <c r="VWH69" s="222"/>
      <c r="VWI69" s="222"/>
      <c r="VWJ69" s="222"/>
      <c r="VWK69" s="222"/>
      <c r="VWL69" s="222"/>
      <c r="VWM69" s="222"/>
      <c r="VWN69" s="222"/>
      <c r="VWO69" s="222"/>
      <c r="VWP69" s="222"/>
      <c r="VWQ69" s="222"/>
      <c r="VWR69" s="222"/>
      <c r="VWS69" s="222"/>
      <c r="VWT69" s="222"/>
      <c r="VWU69" s="222"/>
      <c r="VWV69" s="222"/>
      <c r="VWW69" s="222"/>
      <c r="VWX69" s="222"/>
      <c r="VWY69" s="222"/>
      <c r="VWZ69" s="222"/>
      <c r="VXA69" s="222"/>
      <c r="VXB69" s="222"/>
      <c r="VXC69" s="222"/>
      <c r="VXD69" s="222"/>
      <c r="VXE69" s="222"/>
      <c r="VXF69" s="222"/>
      <c r="VXG69" s="222"/>
      <c r="VXH69" s="222"/>
      <c r="VXI69" s="222"/>
      <c r="VXJ69" s="222"/>
      <c r="VXK69" s="222"/>
      <c r="VXL69" s="222"/>
      <c r="VXM69" s="222"/>
      <c r="VXN69" s="222"/>
      <c r="VXO69" s="222"/>
      <c r="VXP69" s="222"/>
      <c r="VXQ69" s="222"/>
      <c r="VXR69" s="222"/>
      <c r="VXS69" s="222"/>
      <c r="VXT69" s="222"/>
      <c r="VXU69" s="222"/>
      <c r="VXV69" s="222"/>
      <c r="VXW69" s="222"/>
      <c r="VXX69" s="222"/>
      <c r="VXY69" s="222"/>
      <c r="VXZ69" s="222"/>
      <c r="VYA69" s="222"/>
      <c r="VYB69" s="222"/>
      <c r="VYC69" s="222"/>
      <c r="VYD69" s="222"/>
      <c r="VYE69" s="222"/>
      <c r="VYF69" s="222"/>
      <c r="VYG69" s="222"/>
      <c r="VYH69" s="222"/>
      <c r="VYI69" s="222"/>
      <c r="VYJ69" s="222"/>
      <c r="VYK69" s="222"/>
      <c r="VYL69" s="222"/>
      <c r="VYM69" s="222"/>
      <c r="VYN69" s="222"/>
      <c r="VYO69" s="222"/>
      <c r="VYP69" s="222"/>
      <c r="VYQ69" s="222"/>
      <c r="VYR69" s="222"/>
      <c r="VYS69" s="222"/>
      <c r="VYT69" s="222"/>
      <c r="VYU69" s="222"/>
      <c r="VYV69" s="222"/>
      <c r="VYW69" s="222"/>
      <c r="VYX69" s="222"/>
      <c r="VYY69" s="222"/>
      <c r="VYZ69" s="222"/>
      <c r="VZA69" s="222"/>
      <c r="VZB69" s="222"/>
      <c r="VZC69" s="222"/>
      <c r="VZD69" s="222"/>
      <c r="VZE69" s="222"/>
      <c r="VZF69" s="222"/>
      <c r="VZG69" s="222"/>
      <c r="VZH69" s="222"/>
      <c r="VZI69" s="222"/>
      <c r="VZJ69" s="222"/>
      <c r="VZK69" s="222"/>
      <c r="VZL69" s="222"/>
      <c r="VZM69" s="222"/>
      <c r="VZN69" s="222"/>
      <c r="VZO69" s="222"/>
      <c r="VZP69" s="222"/>
      <c r="VZQ69" s="222"/>
      <c r="VZR69" s="222"/>
      <c r="VZS69" s="222"/>
      <c r="VZT69" s="222"/>
      <c r="VZU69" s="222"/>
      <c r="VZV69" s="222"/>
      <c r="VZW69" s="222"/>
      <c r="VZX69" s="222"/>
      <c r="VZY69" s="222"/>
      <c r="VZZ69" s="222"/>
      <c r="WAA69" s="222"/>
      <c r="WAB69" s="222"/>
      <c r="WAC69" s="222"/>
      <c r="WAD69" s="222"/>
      <c r="WAE69" s="222"/>
      <c r="WAF69" s="222"/>
      <c r="WAG69" s="222"/>
      <c r="WAH69" s="222"/>
      <c r="WAI69" s="222"/>
      <c r="WAJ69" s="222"/>
      <c r="WAK69" s="222"/>
      <c r="WAL69" s="222"/>
      <c r="WAM69" s="222"/>
      <c r="WAN69" s="222"/>
      <c r="WAO69" s="222"/>
      <c r="WAP69" s="222"/>
      <c r="WAQ69" s="222"/>
      <c r="WAR69" s="222"/>
      <c r="WAS69" s="222"/>
      <c r="WAT69" s="222"/>
      <c r="WAU69" s="222"/>
      <c r="WAV69" s="222"/>
      <c r="WAW69" s="222"/>
      <c r="WAX69" s="222"/>
      <c r="WAY69" s="222"/>
      <c r="WAZ69" s="222"/>
      <c r="WBA69" s="222"/>
      <c r="WBB69" s="222"/>
      <c r="WBC69" s="222"/>
      <c r="WBD69" s="222"/>
      <c r="WBE69" s="222"/>
      <c r="WBF69" s="222"/>
      <c r="WBG69" s="222"/>
      <c r="WBH69" s="222"/>
      <c r="WBI69" s="222"/>
      <c r="WBJ69" s="222"/>
      <c r="WBK69" s="222"/>
      <c r="WBL69" s="222"/>
      <c r="WBM69" s="222"/>
      <c r="WBN69" s="222"/>
      <c r="WBO69" s="222"/>
      <c r="WBP69" s="222"/>
      <c r="WBQ69" s="222"/>
      <c r="WBR69" s="222"/>
      <c r="WBS69" s="222"/>
      <c r="WBT69" s="222"/>
      <c r="WBU69" s="222"/>
      <c r="WBV69" s="222"/>
      <c r="WBW69" s="222"/>
      <c r="WBX69" s="222"/>
      <c r="WBY69" s="222"/>
      <c r="WBZ69" s="222"/>
      <c r="WCA69" s="222"/>
      <c r="WCB69" s="222"/>
      <c r="WCC69" s="222"/>
      <c r="WCD69" s="222"/>
      <c r="WCE69" s="222"/>
      <c r="WCF69" s="222"/>
      <c r="WCG69" s="222"/>
      <c r="WCH69" s="222"/>
      <c r="WCI69" s="222"/>
      <c r="WCJ69" s="222"/>
      <c r="WCK69" s="222"/>
      <c r="WCL69" s="222"/>
      <c r="WCM69" s="222"/>
      <c r="WCN69" s="222"/>
      <c r="WCO69" s="222"/>
      <c r="WCP69" s="222"/>
      <c r="WCQ69" s="222"/>
      <c r="WCR69" s="222"/>
      <c r="WCS69" s="222"/>
      <c r="WCT69" s="222"/>
      <c r="WCU69" s="222"/>
      <c r="WCV69" s="222"/>
      <c r="WCW69" s="222"/>
      <c r="WCX69" s="222"/>
      <c r="WCY69" s="222"/>
      <c r="WCZ69" s="222"/>
      <c r="WDA69" s="222"/>
      <c r="WDB69" s="222"/>
      <c r="WDC69" s="222"/>
      <c r="WDD69" s="222"/>
      <c r="WDE69" s="222"/>
      <c r="WDF69" s="222"/>
      <c r="WDG69" s="222"/>
      <c r="WDH69" s="222"/>
      <c r="WDI69" s="222"/>
      <c r="WDJ69" s="222"/>
      <c r="WDK69" s="222"/>
      <c r="WDL69" s="222"/>
      <c r="WDM69" s="222"/>
      <c r="WDN69" s="222"/>
      <c r="WDO69" s="222"/>
      <c r="WDP69" s="222"/>
      <c r="WDQ69" s="222"/>
      <c r="WDR69" s="222"/>
      <c r="WDS69" s="222"/>
      <c r="WDT69" s="222"/>
      <c r="WDU69" s="222"/>
      <c r="WDV69" s="222"/>
      <c r="WDW69" s="222"/>
      <c r="WDX69" s="222"/>
      <c r="WDY69" s="222"/>
      <c r="WDZ69" s="222"/>
      <c r="WEA69" s="222"/>
      <c r="WEB69" s="222"/>
      <c r="WEC69" s="222"/>
      <c r="WED69" s="222"/>
      <c r="WEE69" s="222"/>
      <c r="WEF69" s="222"/>
      <c r="WEG69" s="222"/>
      <c r="WEH69" s="222"/>
      <c r="WEI69" s="222"/>
      <c r="WEJ69" s="222"/>
      <c r="WEK69" s="222"/>
      <c r="WEL69" s="222"/>
      <c r="WEM69" s="222"/>
      <c r="WEN69" s="222"/>
      <c r="WEO69" s="222"/>
      <c r="WEP69" s="222"/>
      <c r="WEQ69" s="222"/>
      <c r="WER69" s="222"/>
      <c r="WES69" s="222"/>
      <c r="WET69" s="222"/>
      <c r="WEU69" s="222"/>
      <c r="WEV69" s="222"/>
      <c r="WEW69" s="222"/>
      <c r="WEX69" s="222"/>
      <c r="WEY69" s="222"/>
      <c r="WEZ69" s="222"/>
      <c r="WFA69" s="222"/>
      <c r="WFB69" s="222"/>
      <c r="WFC69" s="222"/>
      <c r="WFD69" s="222"/>
      <c r="WFE69" s="222"/>
      <c r="WFF69" s="222"/>
      <c r="WFG69" s="222"/>
      <c r="WFH69" s="222"/>
      <c r="WFI69" s="222"/>
      <c r="WFJ69" s="222"/>
      <c r="WFK69" s="222"/>
      <c r="WFL69" s="222"/>
      <c r="WFM69" s="222"/>
      <c r="WFN69" s="222"/>
      <c r="WFO69" s="222"/>
      <c r="WFP69" s="222"/>
      <c r="WFQ69" s="222"/>
      <c r="WFR69" s="222"/>
      <c r="WFS69" s="222"/>
      <c r="WFT69" s="222"/>
      <c r="WFU69" s="222"/>
      <c r="WFV69" s="222"/>
      <c r="WFW69" s="222"/>
      <c r="WFX69" s="222"/>
      <c r="WFY69" s="222"/>
      <c r="WFZ69" s="222"/>
      <c r="WGA69" s="222"/>
      <c r="WGB69" s="222"/>
      <c r="WGC69" s="222"/>
      <c r="WGD69" s="222"/>
      <c r="WGE69" s="222"/>
      <c r="WGF69" s="222"/>
      <c r="WGG69" s="222"/>
      <c r="WGH69" s="222"/>
      <c r="WGI69" s="222"/>
      <c r="WGJ69" s="222"/>
      <c r="WGK69" s="222"/>
      <c r="WGL69" s="222"/>
      <c r="WGM69" s="222"/>
      <c r="WGN69" s="222"/>
      <c r="WGO69" s="222"/>
      <c r="WGP69" s="222"/>
      <c r="WGQ69" s="222"/>
      <c r="WGR69" s="222"/>
      <c r="WGS69" s="222"/>
      <c r="WGT69" s="222"/>
      <c r="WGU69" s="222"/>
      <c r="WGV69" s="222"/>
      <c r="WGW69" s="222"/>
      <c r="WGX69" s="222"/>
      <c r="WGY69" s="222"/>
      <c r="WGZ69" s="222"/>
      <c r="WHA69" s="222"/>
      <c r="WHB69" s="222"/>
      <c r="WHC69" s="222"/>
      <c r="WHD69" s="222"/>
      <c r="WHE69" s="222"/>
      <c r="WHF69" s="222"/>
      <c r="WHG69" s="222"/>
      <c r="WHH69" s="222"/>
      <c r="WHI69" s="222"/>
      <c r="WHJ69" s="222"/>
      <c r="WHK69" s="222"/>
      <c r="WHL69" s="222"/>
      <c r="WHM69" s="222"/>
      <c r="WHN69" s="222"/>
      <c r="WHO69" s="222"/>
      <c r="WHP69" s="222"/>
      <c r="WHQ69" s="222"/>
      <c r="WHR69" s="222"/>
      <c r="WHS69" s="222"/>
      <c r="WHT69" s="222"/>
      <c r="WHU69" s="222"/>
      <c r="WHV69" s="222"/>
      <c r="WHW69" s="222"/>
      <c r="WHX69" s="222"/>
      <c r="WHY69" s="222"/>
      <c r="WHZ69" s="222"/>
      <c r="WIA69" s="222"/>
      <c r="WIB69" s="222"/>
      <c r="WIC69" s="222"/>
      <c r="WID69" s="222"/>
      <c r="WIE69" s="222"/>
      <c r="WIF69" s="222"/>
      <c r="WIG69" s="222"/>
      <c r="WIH69" s="222"/>
      <c r="WII69" s="222"/>
      <c r="WIJ69" s="222"/>
      <c r="WIK69" s="222"/>
      <c r="WIL69" s="222"/>
      <c r="WIM69" s="222"/>
      <c r="WIN69" s="222"/>
      <c r="WIO69" s="222"/>
      <c r="WIP69" s="222"/>
      <c r="WIQ69" s="222"/>
      <c r="WIR69" s="222"/>
      <c r="WIS69" s="222"/>
      <c r="WIT69" s="222"/>
      <c r="WIU69" s="222"/>
      <c r="WIV69" s="222"/>
      <c r="WIW69" s="222"/>
      <c r="WIX69" s="222"/>
      <c r="WIY69" s="222"/>
      <c r="WIZ69" s="222"/>
      <c r="WJA69" s="222"/>
      <c r="WJB69" s="222"/>
      <c r="WJC69" s="222"/>
      <c r="WJD69" s="222"/>
      <c r="WJE69" s="222"/>
      <c r="WJF69" s="222"/>
      <c r="WJG69" s="222"/>
      <c r="WJH69" s="222"/>
      <c r="WJI69" s="222"/>
      <c r="WJJ69" s="222"/>
      <c r="WJK69" s="222"/>
      <c r="WJL69" s="222"/>
      <c r="WJM69" s="222"/>
      <c r="WJN69" s="222"/>
      <c r="WJO69" s="222"/>
      <c r="WJP69" s="222"/>
      <c r="WJQ69" s="222"/>
      <c r="WJR69" s="222"/>
      <c r="WJS69" s="222"/>
      <c r="WJT69" s="222"/>
      <c r="WJU69" s="222"/>
      <c r="WJV69" s="222"/>
      <c r="WJW69" s="222"/>
      <c r="WJX69" s="222"/>
      <c r="WJY69" s="222"/>
      <c r="WJZ69" s="222"/>
      <c r="WKA69" s="222"/>
      <c r="WKB69" s="222"/>
      <c r="WKC69" s="222"/>
      <c r="WKD69" s="222"/>
      <c r="WKE69" s="222"/>
      <c r="WKF69" s="222"/>
      <c r="WKG69" s="222"/>
      <c r="WKH69" s="222"/>
      <c r="WKI69" s="222"/>
      <c r="WKJ69" s="222"/>
      <c r="WKK69" s="222"/>
      <c r="WKL69" s="222"/>
      <c r="WKM69" s="222"/>
      <c r="WKN69" s="222"/>
      <c r="WKO69" s="222"/>
      <c r="WKP69" s="222"/>
      <c r="WKQ69" s="222"/>
      <c r="WKR69" s="222"/>
      <c r="WKS69" s="222"/>
      <c r="WKT69" s="222"/>
      <c r="WKU69" s="222"/>
      <c r="WKV69" s="222"/>
      <c r="WKW69" s="222"/>
      <c r="WKX69" s="222"/>
      <c r="WKY69" s="222"/>
      <c r="WKZ69" s="222"/>
      <c r="WLA69" s="222"/>
      <c r="WLB69" s="222"/>
      <c r="WLC69" s="222"/>
      <c r="WLD69" s="222"/>
      <c r="WLE69" s="222"/>
      <c r="WLF69" s="222"/>
      <c r="WLG69" s="222"/>
      <c r="WLH69" s="222"/>
      <c r="WLI69" s="222"/>
      <c r="WLJ69" s="222"/>
      <c r="WLK69" s="222"/>
      <c r="WLL69" s="222"/>
      <c r="WLM69" s="222"/>
      <c r="WLN69" s="222"/>
      <c r="WLO69" s="222"/>
      <c r="WLP69" s="222"/>
      <c r="WLQ69" s="222"/>
      <c r="WLR69" s="222"/>
      <c r="WLS69" s="222"/>
      <c r="WLT69" s="222"/>
      <c r="WLU69" s="222"/>
      <c r="WLV69" s="222"/>
      <c r="WLW69" s="222"/>
      <c r="WLX69" s="222"/>
      <c r="WLY69" s="222"/>
      <c r="WLZ69" s="222"/>
      <c r="WMA69" s="222"/>
      <c r="WMB69" s="222"/>
      <c r="WMC69" s="222"/>
      <c r="WMD69" s="222"/>
      <c r="WME69" s="222"/>
      <c r="WMF69" s="222"/>
      <c r="WMG69" s="222"/>
      <c r="WMH69" s="222"/>
      <c r="WMI69" s="222"/>
      <c r="WMJ69" s="222"/>
      <c r="WMK69" s="222"/>
      <c r="WML69" s="222"/>
      <c r="WMM69" s="222"/>
      <c r="WMN69" s="222"/>
      <c r="WMO69" s="222"/>
      <c r="WMP69" s="222"/>
      <c r="WMQ69" s="222"/>
      <c r="WMR69" s="222"/>
      <c r="WMS69" s="222"/>
      <c r="WMT69" s="222"/>
      <c r="WMU69" s="222"/>
      <c r="WMV69" s="222"/>
      <c r="WMW69" s="222"/>
      <c r="WMX69" s="222"/>
      <c r="WMY69" s="222"/>
      <c r="WMZ69" s="222"/>
      <c r="WNA69" s="222"/>
      <c r="WNB69" s="222"/>
      <c r="WNC69" s="222"/>
      <c r="WND69" s="222"/>
      <c r="WNE69" s="222"/>
      <c r="WNF69" s="222"/>
      <c r="WNG69" s="222"/>
      <c r="WNH69" s="222"/>
      <c r="WNI69" s="222"/>
      <c r="WNJ69" s="222"/>
      <c r="WNK69" s="222"/>
      <c r="WNL69" s="222"/>
      <c r="WNM69" s="222"/>
      <c r="WNN69" s="222"/>
      <c r="WNO69" s="222"/>
      <c r="WNP69" s="222"/>
      <c r="WNQ69" s="222"/>
      <c r="WNR69" s="222"/>
      <c r="WNS69" s="222"/>
      <c r="WNT69" s="222"/>
      <c r="WNU69" s="222"/>
      <c r="WNV69" s="222"/>
      <c r="WNW69" s="222"/>
      <c r="WNX69" s="222"/>
      <c r="WNY69" s="222"/>
      <c r="WNZ69" s="222"/>
      <c r="WOA69" s="222"/>
      <c r="WOB69" s="222"/>
      <c r="WOC69" s="222"/>
      <c r="WOD69" s="222"/>
      <c r="WOE69" s="222"/>
      <c r="WOF69" s="222"/>
      <c r="WOG69" s="222"/>
      <c r="WOH69" s="222"/>
      <c r="WOI69" s="222"/>
      <c r="WOJ69" s="222"/>
      <c r="WOK69" s="222"/>
      <c r="WOL69" s="222"/>
      <c r="WOM69" s="222"/>
      <c r="WON69" s="222"/>
      <c r="WOO69" s="222"/>
      <c r="WOP69" s="222"/>
      <c r="WOQ69" s="222"/>
      <c r="WOR69" s="222"/>
      <c r="WOS69" s="222"/>
      <c r="WOT69" s="222"/>
      <c r="WOU69" s="222"/>
      <c r="WOV69" s="222"/>
      <c r="WOW69" s="222"/>
      <c r="WOX69" s="222"/>
      <c r="WOY69" s="222"/>
      <c r="WOZ69" s="222"/>
      <c r="WPA69" s="222"/>
      <c r="WPB69" s="222"/>
      <c r="WPC69" s="222"/>
      <c r="WPD69" s="222"/>
      <c r="WPE69" s="222"/>
      <c r="WPF69" s="222"/>
      <c r="WPG69" s="222"/>
      <c r="WPH69" s="222"/>
      <c r="WPI69" s="222"/>
      <c r="WPJ69" s="222"/>
      <c r="WPK69" s="222"/>
      <c r="WPL69" s="222"/>
      <c r="WPM69" s="222"/>
      <c r="WPN69" s="222"/>
      <c r="WPO69" s="222"/>
      <c r="WPP69" s="222"/>
      <c r="WPQ69" s="222"/>
      <c r="WPR69" s="222"/>
      <c r="WPS69" s="222"/>
      <c r="WPT69" s="222"/>
      <c r="WPU69" s="222"/>
      <c r="WPV69" s="222"/>
      <c r="WPW69" s="222"/>
      <c r="WPX69" s="222"/>
      <c r="WPY69" s="222"/>
      <c r="WPZ69" s="222"/>
      <c r="WQA69" s="222"/>
      <c r="WQB69" s="222"/>
      <c r="WQC69" s="222"/>
      <c r="WQD69" s="222"/>
      <c r="WQE69" s="222"/>
      <c r="WQF69" s="222"/>
      <c r="WQG69" s="222"/>
      <c r="WQH69" s="222"/>
      <c r="WQI69" s="222"/>
      <c r="WQJ69" s="222"/>
      <c r="WQK69" s="222"/>
      <c r="WQL69" s="222"/>
      <c r="WQM69" s="222"/>
      <c r="WQN69" s="222"/>
      <c r="WQO69" s="222"/>
      <c r="WQP69" s="222"/>
      <c r="WQQ69" s="222"/>
      <c r="WQR69" s="222"/>
      <c r="WQS69" s="222"/>
      <c r="WQT69" s="222"/>
      <c r="WQU69" s="222"/>
      <c r="WQV69" s="222"/>
      <c r="WQW69" s="222"/>
      <c r="WQX69" s="222"/>
      <c r="WQY69" s="222"/>
      <c r="WQZ69" s="222"/>
      <c r="WRA69" s="222"/>
      <c r="WRB69" s="222"/>
      <c r="WRC69" s="222"/>
      <c r="WRD69" s="222"/>
      <c r="WRE69" s="222"/>
      <c r="WRF69" s="222"/>
      <c r="WRG69" s="222"/>
      <c r="WRH69" s="222"/>
      <c r="WRI69" s="222"/>
      <c r="WRJ69" s="222"/>
      <c r="WRK69" s="222"/>
      <c r="WRL69" s="222"/>
      <c r="WRM69" s="222"/>
      <c r="WRN69" s="222"/>
      <c r="WRO69" s="222"/>
      <c r="WRP69" s="222"/>
      <c r="WRQ69" s="222"/>
      <c r="WRR69" s="222"/>
      <c r="WRS69" s="222"/>
      <c r="WRT69" s="222"/>
      <c r="WRU69" s="222"/>
      <c r="WRV69" s="222"/>
      <c r="WRW69" s="222"/>
      <c r="WRX69" s="222"/>
      <c r="WRY69" s="222"/>
      <c r="WRZ69" s="222"/>
      <c r="WSA69" s="222"/>
      <c r="WSB69" s="222"/>
      <c r="WSC69" s="222"/>
      <c r="WSD69" s="222"/>
      <c r="WSE69" s="222"/>
      <c r="WSF69" s="222"/>
      <c r="WSG69" s="222"/>
      <c r="WSH69" s="222"/>
      <c r="WSI69" s="222"/>
      <c r="WSJ69" s="222"/>
      <c r="WSK69" s="222"/>
      <c r="WSL69" s="222"/>
      <c r="WSM69" s="222"/>
      <c r="WSN69" s="222"/>
      <c r="WSO69" s="222"/>
      <c r="WSP69" s="222"/>
      <c r="WSQ69" s="222"/>
      <c r="WSR69" s="222"/>
      <c r="WSS69" s="222"/>
      <c r="WST69" s="222"/>
      <c r="WSU69" s="222"/>
      <c r="WSV69" s="222"/>
      <c r="WSW69" s="222"/>
      <c r="WSX69" s="222"/>
      <c r="WSY69" s="222"/>
      <c r="WSZ69" s="222"/>
      <c r="WTA69" s="222"/>
      <c r="WTB69" s="222"/>
      <c r="WTC69" s="222"/>
      <c r="WTD69" s="222"/>
      <c r="WTE69" s="222"/>
      <c r="WTF69" s="222"/>
      <c r="WTG69" s="222"/>
      <c r="WTH69" s="222"/>
      <c r="WTI69" s="222"/>
      <c r="WTJ69" s="222"/>
      <c r="WTK69" s="222"/>
      <c r="WTL69" s="222"/>
      <c r="WTM69" s="222"/>
      <c r="WTN69" s="222"/>
      <c r="WTO69" s="222"/>
      <c r="WTP69" s="222"/>
      <c r="WTQ69" s="222"/>
      <c r="WTR69" s="222"/>
      <c r="WTS69" s="222"/>
      <c r="WTT69" s="222"/>
      <c r="WTU69" s="222"/>
      <c r="WTV69" s="222"/>
      <c r="WTW69" s="222"/>
      <c r="WTX69" s="222"/>
      <c r="WTY69" s="222"/>
      <c r="WTZ69" s="222"/>
      <c r="WUA69" s="222"/>
      <c r="WUB69" s="222"/>
      <c r="WUC69" s="222"/>
      <c r="WUD69" s="222"/>
      <c r="WUE69" s="222"/>
      <c r="WUF69" s="222"/>
      <c r="WUG69" s="222"/>
      <c r="WUH69" s="222"/>
      <c r="WUI69" s="222"/>
      <c r="WUJ69" s="222"/>
      <c r="WUK69" s="222"/>
      <c r="WUL69" s="222"/>
      <c r="WUM69" s="222"/>
      <c r="WUN69" s="222"/>
      <c r="WUO69" s="222"/>
      <c r="WUP69" s="222"/>
      <c r="WUQ69" s="222"/>
      <c r="WUR69" s="222"/>
      <c r="WUS69" s="222"/>
      <c r="WUT69" s="222"/>
      <c r="WUU69" s="222"/>
      <c r="WUV69" s="222"/>
      <c r="WUW69" s="222"/>
      <c r="WUX69" s="222"/>
      <c r="WUY69" s="222"/>
      <c r="WUZ69" s="222"/>
      <c r="WVA69" s="222"/>
      <c r="WVB69" s="222"/>
      <c r="WVC69" s="222"/>
      <c r="WVD69" s="222"/>
      <c r="WVE69" s="222"/>
      <c r="WVF69" s="222"/>
      <c r="WVG69" s="222"/>
      <c r="WVH69" s="222"/>
      <c r="WVI69" s="222"/>
      <c r="WVJ69" s="222"/>
      <c r="WVK69" s="222"/>
      <c r="WVL69" s="222"/>
      <c r="WVM69" s="222"/>
      <c r="WVN69" s="222"/>
      <c r="WVO69" s="222"/>
      <c r="WVP69" s="222"/>
      <c r="WVQ69" s="222"/>
      <c r="WVR69" s="222"/>
      <c r="WVS69" s="222"/>
      <c r="WVT69" s="222"/>
      <c r="WVU69" s="222"/>
      <c r="WVV69" s="222"/>
      <c r="WVW69" s="222"/>
      <c r="WVX69" s="222"/>
      <c r="WVY69" s="222"/>
      <c r="WVZ69" s="222"/>
      <c r="WWA69" s="222"/>
      <c r="WWB69" s="222"/>
      <c r="WWC69" s="222"/>
      <c r="WWD69" s="222"/>
      <c r="WWE69" s="222"/>
      <c r="WWF69" s="222"/>
      <c r="WWG69" s="222"/>
      <c r="WWH69" s="222"/>
      <c r="WWI69" s="222"/>
      <c r="WWJ69" s="222"/>
      <c r="WWK69" s="222"/>
      <c r="WWL69" s="222"/>
      <c r="WWM69" s="222"/>
      <c r="WWN69" s="222"/>
      <c r="WWO69" s="222"/>
      <c r="WWP69" s="222"/>
      <c r="WWQ69" s="222"/>
      <c r="WWR69" s="222"/>
      <c r="WWS69" s="222"/>
      <c r="WWT69" s="222"/>
      <c r="WWU69" s="222"/>
      <c r="WWV69" s="222"/>
      <c r="WWW69" s="222"/>
      <c r="WWX69" s="222"/>
      <c r="WWY69" s="222"/>
      <c r="WWZ69" s="222"/>
      <c r="WXA69" s="222"/>
      <c r="WXB69" s="222"/>
      <c r="WXC69" s="222"/>
      <c r="WXD69" s="222"/>
      <c r="WXE69" s="222"/>
      <c r="WXF69" s="222"/>
      <c r="WXG69" s="222"/>
      <c r="WXH69" s="222"/>
      <c r="WXI69" s="222"/>
      <c r="WXJ69" s="222"/>
      <c r="WXK69" s="222"/>
      <c r="WXL69" s="222"/>
      <c r="WXM69" s="222"/>
      <c r="WXN69" s="222"/>
      <c r="WXO69" s="222"/>
      <c r="WXP69" s="222"/>
      <c r="WXQ69" s="222"/>
      <c r="WXR69" s="222"/>
      <c r="WXS69" s="222"/>
      <c r="WXT69" s="222"/>
      <c r="WXU69" s="222"/>
      <c r="WXV69" s="222"/>
      <c r="WXW69" s="222"/>
      <c r="WXX69" s="222"/>
      <c r="WXY69" s="222"/>
      <c r="WXZ69" s="222"/>
      <c r="WYA69" s="222"/>
      <c r="WYB69" s="222"/>
      <c r="WYC69" s="222"/>
      <c r="WYD69" s="222"/>
      <c r="WYE69" s="222"/>
      <c r="WYF69" s="222"/>
      <c r="WYG69" s="222"/>
      <c r="WYH69" s="222"/>
      <c r="WYI69" s="222"/>
      <c r="WYJ69" s="222"/>
      <c r="WYK69" s="222"/>
      <c r="WYL69" s="222"/>
      <c r="WYM69" s="222"/>
      <c r="WYN69" s="222"/>
      <c r="WYO69" s="222"/>
      <c r="WYP69" s="222"/>
      <c r="WYQ69" s="222"/>
      <c r="WYR69" s="222"/>
      <c r="WYS69" s="222"/>
      <c r="WYT69" s="222"/>
      <c r="WYU69" s="222"/>
      <c r="WYV69" s="222"/>
      <c r="WYW69" s="222"/>
      <c r="WYX69" s="222"/>
      <c r="WYY69" s="222"/>
      <c r="WYZ69" s="222"/>
      <c r="WZA69" s="222"/>
      <c r="WZB69" s="222"/>
      <c r="WZC69" s="222"/>
      <c r="WZD69" s="222"/>
      <c r="WZE69" s="222"/>
      <c r="WZF69" s="222"/>
      <c r="WZG69" s="222"/>
      <c r="WZH69" s="222"/>
      <c r="WZI69" s="222"/>
      <c r="WZJ69" s="222"/>
      <c r="WZK69" s="222"/>
      <c r="WZL69" s="222"/>
      <c r="WZM69" s="222"/>
      <c r="WZN69" s="222"/>
      <c r="WZO69" s="222"/>
      <c r="WZP69" s="222"/>
      <c r="WZQ69" s="222"/>
      <c r="WZR69" s="222"/>
      <c r="WZS69" s="222"/>
      <c r="WZT69" s="222"/>
      <c r="WZU69" s="222"/>
      <c r="WZV69" s="222"/>
      <c r="WZW69" s="222"/>
      <c r="WZX69" s="222"/>
      <c r="WZY69" s="222"/>
      <c r="WZZ69" s="222"/>
      <c r="XAA69" s="222"/>
      <c r="XAB69" s="222"/>
      <c r="XAC69" s="222"/>
      <c r="XAD69" s="222"/>
      <c r="XAE69" s="222"/>
      <c r="XAF69" s="222"/>
      <c r="XAG69" s="222"/>
      <c r="XAH69" s="222"/>
      <c r="XAI69" s="222"/>
      <c r="XAJ69" s="222"/>
      <c r="XAK69" s="222"/>
      <c r="XAL69" s="222"/>
      <c r="XAM69" s="222"/>
      <c r="XAN69" s="222"/>
      <c r="XAO69" s="222"/>
      <c r="XAP69" s="222"/>
      <c r="XAQ69" s="222"/>
      <c r="XAR69" s="222"/>
      <c r="XAS69" s="222"/>
      <c r="XAT69" s="222"/>
      <c r="XAU69" s="222"/>
      <c r="XAV69" s="222"/>
      <c r="XAW69" s="222"/>
      <c r="XAX69" s="222"/>
      <c r="XAY69" s="222"/>
      <c r="XAZ69" s="222"/>
      <c r="XBA69" s="222"/>
      <c r="XBB69" s="222"/>
      <c r="XBC69" s="222"/>
      <c r="XBD69" s="222"/>
      <c r="XBE69" s="222"/>
      <c r="XBF69" s="222"/>
      <c r="XBG69" s="222"/>
      <c r="XBH69" s="222"/>
      <c r="XBI69" s="222"/>
      <c r="XBJ69" s="222"/>
      <c r="XBK69" s="222"/>
      <c r="XBL69" s="222"/>
      <c r="XBM69" s="222"/>
      <c r="XBN69" s="222"/>
      <c r="XBO69" s="222"/>
      <c r="XBP69" s="222"/>
      <c r="XBQ69" s="222"/>
      <c r="XBR69" s="222"/>
      <c r="XBS69" s="222"/>
      <c r="XBT69" s="222"/>
      <c r="XBU69" s="222"/>
      <c r="XBV69" s="222"/>
      <c r="XBW69" s="222"/>
      <c r="XBX69" s="222"/>
      <c r="XBY69" s="222"/>
      <c r="XBZ69" s="222"/>
      <c r="XCA69" s="222"/>
      <c r="XCB69" s="222"/>
      <c r="XCC69" s="222"/>
      <c r="XCD69" s="222"/>
      <c r="XCE69" s="222"/>
      <c r="XCF69" s="222"/>
      <c r="XCG69" s="222"/>
      <c r="XCH69" s="222"/>
      <c r="XCI69" s="222"/>
      <c r="XCJ69" s="222"/>
      <c r="XCK69" s="222"/>
      <c r="XCL69" s="222"/>
      <c r="XCM69" s="222"/>
      <c r="XCN69" s="222"/>
      <c r="XCO69" s="222"/>
      <c r="XCP69" s="222"/>
      <c r="XCQ69" s="222"/>
      <c r="XCR69" s="222"/>
      <c r="XCS69" s="222"/>
      <c r="XCT69" s="222"/>
      <c r="XCU69" s="222"/>
      <c r="XCV69" s="222"/>
      <c r="XCW69" s="222"/>
      <c r="XCX69" s="222"/>
      <c r="XCY69" s="222"/>
      <c r="XCZ69" s="222"/>
      <c r="XDA69" s="222"/>
      <c r="XDB69" s="222"/>
      <c r="XDC69" s="222"/>
      <c r="XDD69" s="222"/>
      <c r="XDE69" s="222"/>
      <c r="XDF69" s="222"/>
      <c r="XDG69" s="222"/>
      <c r="XDH69" s="222"/>
      <c r="XDI69" s="222"/>
      <c r="XDJ69" s="222"/>
      <c r="XDK69" s="222"/>
      <c r="XDL69" s="222"/>
      <c r="XDM69" s="222"/>
      <c r="XDN69" s="222"/>
      <c r="XDO69" s="222"/>
      <c r="XDP69" s="222"/>
      <c r="XDQ69" s="222"/>
      <c r="XDR69" s="222"/>
      <c r="XDS69" s="222"/>
      <c r="XDT69" s="222"/>
      <c r="XDU69" s="222"/>
      <c r="XDV69" s="222"/>
      <c r="XDW69" s="222"/>
      <c r="XDX69" s="222"/>
      <c r="XDY69" s="222"/>
      <c r="XDZ69" s="222"/>
      <c r="XEA69" s="222"/>
      <c r="XEB69" s="222"/>
      <c r="XEC69" s="222"/>
      <c r="XED69" s="222"/>
      <c r="XEE69" s="222"/>
      <c r="XEF69" s="222"/>
      <c r="XEG69" s="222"/>
      <c r="XEH69" s="222"/>
      <c r="XEI69" s="222"/>
      <c r="XEJ69" s="222"/>
      <c r="XEK69" s="222"/>
      <c r="XEL69" s="222"/>
      <c r="XEM69" s="222"/>
      <c r="XEN69" s="222"/>
      <c r="XEO69" s="222"/>
      <c r="XEP69" s="222"/>
      <c r="XEQ69" s="222"/>
      <c r="XER69" s="222"/>
      <c r="XES69" s="222"/>
      <c r="XET69" s="222"/>
      <c r="XEU69" s="222"/>
      <c r="XEV69" s="222"/>
      <c r="XEW69" s="222"/>
      <c r="XEX69" s="222"/>
      <c r="XEY69" s="222"/>
      <c r="XEZ69" s="222"/>
      <c r="XFA69" s="222"/>
      <c r="XFB69" s="222"/>
      <c r="XFC69" s="222"/>
      <c r="XFD69" s="222"/>
    </row>
    <row r="70" spans="1:16384" s="238" customFormat="1" ht="33" customHeight="1">
      <c r="A70" s="493" t="s">
        <v>1018</v>
      </c>
      <c r="B70" s="493"/>
      <c r="C70" s="493"/>
      <c r="D70" s="493"/>
      <c r="E70" s="224"/>
      <c r="F70" s="224"/>
      <c r="G70" s="225"/>
      <c r="H70" s="224"/>
      <c r="I70" s="224"/>
      <c r="J70" s="226">
        <f t="shared" si="13"/>
        <v>0</v>
      </c>
      <c r="K70" s="226">
        <f t="shared" si="14"/>
        <v>0</v>
      </c>
      <c r="L70" s="225"/>
      <c r="M70" s="225"/>
      <c r="N70" s="225"/>
      <c r="O70" s="225"/>
      <c r="P70" s="225"/>
      <c r="Q70" s="225"/>
      <c r="R70" s="225"/>
      <c r="S70" s="225"/>
      <c r="T70" s="225"/>
      <c r="U70" s="225"/>
      <c r="V70" s="225"/>
      <c r="W70" s="225"/>
      <c r="X70" s="225"/>
      <c r="Y70" s="225"/>
      <c r="Z70" s="225"/>
      <c r="AA70" s="227"/>
      <c r="AB70" s="228">
        <v>0</v>
      </c>
      <c r="AC70" s="227">
        <v>0</v>
      </c>
      <c r="AD70" s="225"/>
      <c r="AE70" s="225"/>
      <c r="AF70" s="225"/>
      <c r="AG70" s="225"/>
      <c r="AH70" s="225"/>
      <c r="AI70" s="229"/>
      <c r="AJ70" s="230"/>
      <c r="AK70" s="230"/>
      <c r="AL70" s="225"/>
      <c r="AM70" s="225"/>
      <c r="AN70" s="225"/>
      <c r="AO70" s="225"/>
      <c r="AP70" s="225"/>
      <c r="AQ70" s="225"/>
      <c r="AR70" s="225"/>
      <c r="AS70" s="225"/>
      <c r="AT70" s="225"/>
      <c r="AU70" s="225"/>
      <c r="AV70" s="225"/>
      <c r="AW70" s="225"/>
      <c r="AX70" s="225"/>
      <c r="AY70" s="225"/>
      <c r="AZ70" s="225"/>
      <c r="BA70" s="225"/>
      <c r="BB70" s="225"/>
      <c r="BC70" s="225"/>
      <c r="BD70" s="231"/>
      <c r="BE70" s="232"/>
      <c r="BF70" s="232"/>
      <c r="BG70" s="232"/>
      <c r="BH70" s="233"/>
      <c r="BI70" s="233"/>
      <c r="BJ70" s="233"/>
      <c r="BK70" s="234"/>
      <c r="BL70" s="234"/>
      <c r="BM70" s="234"/>
      <c r="BN70" s="234"/>
      <c r="BO70" s="234"/>
      <c r="BP70" s="234"/>
      <c r="BQ70" s="234" t="s">
        <v>820</v>
      </c>
      <c r="BR70" s="234">
        <v>2</v>
      </c>
      <c r="BS70" s="246"/>
      <c r="BT70" s="236"/>
      <c r="BU70" s="237"/>
      <c r="BV70" s="237"/>
      <c r="BW70" s="237"/>
      <c r="BX70" s="237"/>
      <c r="BY70" s="237"/>
      <c r="BZ70" s="168"/>
      <c r="CA70" s="246"/>
    </row>
    <row r="71" spans="1:16384" s="238" customFormat="1" ht="33" customHeight="1">
      <c r="A71" s="466" t="s">
        <v>1019</v>
      </c>
      <c r="B71" s="466"/>
      <c r="C71" s="466"/>
      <c r="D71" s="466"/>
      <c r="E71" s="158"/>
      <c r="F71" s="158"/>
      <c r="G71" s="157"/>
      <c r="H71" s="158"/>
      <c r="I71" s="158"/>
      <c r="J71" s="178">
        <f t="shared" si="13"/>
        <v>0</v>
      </c>
      <c r="K71" s="178">
        <f t="shared" si="14"/>
        <v>0</v>
      </c>
      <c r="L71" s="157">
        <f>SUM(L72,L73)</f>
        <v>21.864999999999998</v>
      </c>
      <c r="M71" s="157"/>
      <c r="N71" s="157"/>
      <c r="O71" s="157"/>
      <c r="P71" s="157"/>
      <c r="Q71" s="157"/>
      <c r="R71" s="157"/>
      <c r="S71" s="157"/>
      <c r="T71" s="157"/>
      <c r="U71" s="157"/>
      <c r="V71" s="157"/>
      <c r="W71" s="157"/>
      <c r="X71" s="157"/>
      <c r="Y71" s="157"/>
      <c r="Z71" s="157"/>
      <c r="AA71" s="160"/>
      <c r="AB71" s="176">
        <f>SUM(AB72,AB73)</f>
        <v>-345.85800000000006</v>
      </c>
      <c r="AC71" s="160">
        <f>SUM(AC72,AC73)</f>
        <v>-345.85800000000006</v>
      </c>
      <c r="AD71" s="157"/>
      <c r="AE71" s="157"/>
      <c r="AF71" s="157"/>
      <c r="AG71" s="157"/>
      <c r="AH71" s="157"/>
      <c r="AI71" s="161"/>
      <c r="AJ71" s="162"/>
      <c r="AK71" s="162"/>
      <c r="AL71" s="157"/>
      <c r="AM71" s="157"/>
      <c r="AN71" s="157"/>
      <c r="AO71" s="157"/>
      <c r="AP71" s="157"/>
      <c r="AQ71" s="157"/>
      <c r="AR71" s="157"/>
      <c r="AS71" s="157"/>
      <c r="AT71" s="157"/>
      <c r="AU71" s="157"/>
      <c r="AV71" s="157"/>
      <c r="AW71" s="157"/>
      <c r="AX71" s="157"/>
      <c r="AY71" s="157"/>
      <c r="AZ71" s="157"/>
      <c r="BA71" s="157"/>
      <c r="BB71" s="157"/>
      <c r="BC71" s="157"/>
      <c r="BD71" s="173"/>
      <c r="BE71" s="171"/>
      <c r="BF71" s="171"/>
      <c r="BG71" s="171"/>
      <c r="BH71" s="174"/>
      <c r="BI71" s="174"/>
      <c r="BJ71" s="174"/>
      <c r="BK71" s="175"/>
      <c r="BL71" s="175"/>
      <c r="BM71" s="175"/>
      <c r="BN71" s="175"/>
      <c r="BO71" s="175"/>
      <c r="BP71" s="175"/>
      <c r="BQ71" s="175" t="s">
        <v>820</v>
      </c>
      <c r="BR71" s="175">
        <v>2</v>
      </c>
      <c r="BS71" s="235"/>
      <c r="BT71" s="236"/>
      <c r="BU71" s="237"/>
      <c r="BV71" s="237"/>
      <c r="BW71" s="237"/>
      <c r="BX71" s="237"/>
      <c r="BY71" s="237"/>
      <c r="BZ71" s="168"/>
      <c r="CA71" s="235"/>
    </row>
    <row r="72" spans="1:16384" s="238" customFormat="1" ht="33" customHeight="1">
      <c r="A72" s="466" t="s">
        <v>1020</v>
      </c>
      <c r="B72" s="466"/>
      <c r="C72" s="466"/>
      <c r="D72" s="466"/>
      <c r="E72" s="158"/>
      <c r="F72" s="158"/>
      <c r="G72" s="157"/>
      <c r="H72" s="158"/>
      <c r="I72" s="158"/>
      <c r="J72" s="178">
        <f t="shared" si="13"/>
        <v>0</v>
      </c>
      <c r="K72" s="178">
        <f t="shared" si="14"/>
        <v>0</v>
      </c>
      <c r="L72" s="157"/>
      <c r="M72" s="157"/>
      <c r="N72" s="157"/>
      <c r="O72" s="157"/>
      <c r="P72" s="157"/>
      <c r="Q72" s="157"/>
      <c r="R72" s="157"/>
      <c r="S72" s="157"/>
      <c r="T72" s="157"/>
      <c r="U72" s="157"/>
      <c r="V72" s="157"/>
      <c r="W72" s="157"/>
      <c r="X72" s="157"/>
      <c r="Y72" s="157"/>
      <c r="Z72" s="157"/>
      <c r="AA72" s="160"/>
      <c r="AB72" s="176"/>
      <c r="AC72" s="160"/>
      <c r="AD72" s="157"/>
      <c r="AE72" s="157"/>
      <c r="AF72" s="157"/>
      <c r="AG72" s="157"/>
      <c r="AH72" s="157"/>
      <c r="AI72" s="161"/>
      <c r="AJ72" s="162"/>
      <c r="AK72" s="162"/>
      <c r="AL72" s="157"/>
      <c r="AM72" s="157"/>
      <c r="AN72" s="157"/>
      <c r="AO72" s="157"/>
      <c r="AP72" s="157"/>
      <c r="AQ72" s="157"/>
      <c r="AR72" s="157"/>
      <c r="AS72" s="157"/>
      <c r="AT72" s="157"/>
      <c r="AU72" s="157"/>
      <c r="AV72" s="157"/>
      <c r="AW72" s="157"/>
      <c r="AX72" s="157"/>
      <c r="AY72" s="157"/>
      <c r="AZ72" s="157"/>
      <c r="BA72" s="157"/>
      <c r="BB72" s="157"/>
      <c r="BC72" s="157"/>
      <c r="BD72" s="173"/>
      <c r="BE72" s="171"/>
      <c r="BF72" s="171"/>
      <c r="BG72" s="171"/>
      <c r="BH72" s="174"/>
      <c r="BI72" s="174"/>
      <c r="BJ72" s="174"/>
      <c r="BK72" s="175"/>
      <c r="BL72" s="175"/>
      <c r="BM72" s="175"/>
      <c r="BN72" s="175"/>
      <c r="BO72" s="175"/>
      <c r="BP72" s="175"/>
      <c r="BQ72" s="175" t="s">
        <v>820</v>
      </c>
      <c r="BR72" s="175">
        <v>2</v>
      </c>
      <c r="BS72" s="235"/>
      <c r="BT72" s="236"/>
      <c r="BU72" s="237"/>
      <c r="BV72" s="237"/>
      <c r="BW72" s="237"/>
      <c r="BX72" s="237"/>
      <c r="BY72" s="237"/>
      <c r="BZ72" s="168"/>
      <c r="CA72" s="235"/>
    </row>
    <row r="73" spans="1:16384" s="238" customFormat="1" ht="33" customHeight="1">
      <c r="A73" s="466" t="s">
        <v>1038</v>
      </c>
      <c r="B73" s="466"/>
      <c r="C73" s="466"/>
      <c r="D73" s="466"/>
      <c r="E73" s="158"/>
      <c r="F73" s="158"/>
      <c r="G73" s="157"/>
      <c r="H73" s="158"/>
      <c r="I73" s="158"/>
      <c r="J73" s="178">
        <f t="shared" si="13"/>
        <v>0</v>
      </c>
      <c r="K73" s="178">
        <f t="shared" si="14"/>
        <v>0</v>
      </c>
      <c r="L73" s="157">
        <f>SUM(L74:L86)</f>
        <v>21.864999999999998</v>
      </c>
      <c r="M73" s="157"/>
      <c r="N73" s="157"/>
      <c r="O73" s="157"/>
      <c r="P73" s="157"/>
      <c r="Q73" s="157"/>
      <c r="R73" s="157"/>
      <c r="S73" s="157"/>
      <c r="T73" s="157"/>
      <c r="U73" s="157"/>
      <c r="V73" s="157"/>
      <c r="W73" s="157"/>
      <c r="X73" s="157"/>
      <c r="Y73" s="157"/>
      <c r="Z73" s="157"/>
      <c r="AA73" s="160"/>
      <c r="AB73" s="176">
        <f>SUM(AB74:AB86)</f>
        <v>-345.85800000000006</v>
      </c>
      <c r="AC73" s="160">
        <f>SUM(AC74:AC86)</f>
        <v>-345.85800000000006</v>
      </c>
      <c r="AD73" s="157"/>
      <c r="AE73" s="157"/>
      <c r="AF73" s="157"/>
      <c r="AG73" s="157"/>
      <c r="AH73" s="157"/>
      <c r="AI73" s="161"/>
      <c r="AJ73" s="162"/>
      <c r="AK73" s="162"/>
      <c r="AL73" s="157"/>
      <c r="AM73" s="157"/>
      <c r="AN73" s="157"/>
      <c r="AO73" s="157"/>
      <c r="AP73" s="157"/>
      <c r="AQ73" s="157"/>
      <c r="AR73" s="157"/>
      <c r="AS73" s="157"/>
      <c r="AT73" s="157"/>
      <c r="AU73" s="157"/>
      <c r="AV73" s="157"/>
      <c r="AW73" s="157"/>
      <c r="AX73" s="157"/>
      <c r="AY73" s="157"/>
      <c r="AZ73" s="157"/>
      <c r="BA73" s="157"/>
      <c r="BB73" s="157"/>
      <c r="BC73" s="157"/>
      <c r="BD73" s="173"/>
      <c r="BE73" s="171"/>
      <c r="BF73" s="171"/>
      <c r="BG73" s="171"/>
      <c r="BH73" s="174"/>
      <c r="BI73" s="174"/>
      <c r="BJ73" s="174"/>
      <c r="BK73" s="175"/>
      <c r="BL73" s="175"/>
      <c r="BM73" s="175"/>
      <c r="BN73" s="175"/>
      <c r="BO73" s="175"/>
      <c r="BP73" s="175"/>
      <c r="BQ73" s="175" t="s">
        <v>820</v>
      </c>
      <c r="BR73" s="175">
        <v>2</v>
      </c>
      <c r="BS73" s="235"/>
      <c r="BT73" s="236"/>
      <c r="BU73" s="237"/>
      <c r="BV73" s="237"/>
      <c r="BW73" s="237"/>
      <c r="BX73" s="237"/>
      <c r="BY73" s="237"/>
      <c r="BZ73" s="168"/>
      <c r="CA73" s="235"/>
    </row>
    <row r="74" spans="1:16384" s="239" customFormat="1" ht="33" customHeight="1">
      <c r="A74" s="301"/>
      <c r="B74" s="301" t="s">
        <v>303</v>
      </c>
      <c r="C74" s="301" t="s">
        <v>1074</v>
      </c>
      <c r="D74" s="301" t="s">
        <v>568</v>
      </c>
      <c r="E74" s="185">
        <v>846.52499999999998</v>
      </c>
      <c r="F74" s="185">
        <v>857.82500000000005</v>
      </c>
      <c r="G74" s="301" t="s">
        <v>604</v>
      </c>
      <c r="H74" s="185">
        <v>56.936</v>
      </c>
      <c r="I74" s="185">
        <v>68.236000000000004</v>
      </c>
      <c r="J74" s="178">
        <f t="shared" si="13"/>
        <v>11.300000000000068</v>
      </c>
      <c r="K74" s="178">
        <f t="shared" si="14"/>
        <v>11.300000000000004</v>
      </c>
      <c r="L74" s="301">
        <v>11.3</v>
      </c>
      <c r="M74" s="301"/>
      <c r="N74" s="301" t="s">
        <v>871</v>
      </c>
      <c r="O74" s="301" t="s">
        <v>827</v>
      </c>
      <c r="P74" s="301" t="s">
        <v>828</v>
      </c>
      <c r="Q74" s="301" t="s">
        <v>827</v>
      </c>
      <c r="R74" s="301"/>
      <c r="S74" s="301">
        <v>8.5</v>
      </c>
      <c r="T74" s="301"/>
      <c r="U74" s="301"/>
      <c r="V74" s="301"/>
      <c r="W74" s="301"/>
      <c r="X74" s="301"/>
      <c r="Y74" s="301"/>
      <c r="Z74" s="301" t="s">
        <v>1040</v>
      </c>
      <c r="AA74" s="163">
        <v>-12</v>
      </c>
      <c r="AB74" s="186">
        <f t="shared" ref="AB74:AB86" si="15">L74*Q74*AA74*0.1</f>
        <v>-94.920000000000016</v>
      </c>
      <c r="AC74" s="163">
        <f t="shared" ref="AC74:AC86" si="16">IF(AL74="中修",AB74*AG74,IF(AL74="预防性养护",AB74,AB74*AE74))</f>
        <v>-94.920000000000016</v>
      </c>
      <c r="AD74" s="301"/>
      <c r="AE74" s="301"/>
      <c r="AF74" s="301"/>
      <c r="AG74" s="301"/>
      <c r="AH74" s="301"/>
      <c r="AI74" s="187" t="s">
        <v>1101</v>
      </c>
      <c r="AJ74" s="188"/>
      <c r="AK74" s="188"/>
      <c r="AL74" s="301" t="s">
        <v>814</v>
      </c>
      <c r="AM74" s="301"/>
      <c r="AN74" s="301" t="s">
        <v>1057</v>
      </c>
      <c r="AO74" s="301" t="s">
        <v>1102</v>
      </c>
      <c r="AP74" s="301" t="s">
        <v>1103</v>
      </c>
      <c r="AQ74" s="301"/>
      <c r="AR74" s="301"/>
      <c r="AS74" s="301"/>
      <c r="AT74" s="301" t="s">
        <v>1104</v>
      </c>
      <c r="AU74" s="301" t="s">
        <v>1105</v>
      </c>
      <c r="AV74" s="301" t="s">
        <v>1105</v>
      </c>
      <c r="AW74" s="301" t="s">
        <v>1106</v>
      </c>
      <c r="AX74" s="301" t="s">
        <v>844</v>
      </c>
      <c r="AY74" s="301"/>
      <c r="AZ74" s="301"/>
      <c r="BA74" s="301"/>
      <c r="BB74" s="301"/>
      <c r="BC74" s="301"/>
      <c r="BD74" s="174"/>
      <c r="BE74" s="174"/>
      <c r="BF74" s="174"/>
      <c r="BG74" s="174"/>
      <c r="BH74" s="174"/>
      <c r="BI74" s="174"/>
      <c r="BJ74" s="174"/>
      <c r="BK74" s="175"/>
      <c r="BL74" s="175"/>
      <c r="BM74" s="175"/>
      <c r="BN74" s="175"/>
      <c r="BO74" s="175"/>
      <c r="BP74" s="175"/>
      <c r="BQ74" s="175"/>
      <c r="BR74" s="175"/>
      <c r="BS74" s="235"/>
      <c r="BT74" s="236"/>
      <c r="BU74" s="237"/>
      <c r="BV74" s="237"/>
      <c r="BW74" s="237"/>
      <c r="BX74" s="237"/>
      <c r="BY74" s="237"/>
      <c r="BZ74" s="168"/>
      <c r="CA74" s="235"/>
    </row>
    <row r="75" spans="1:16384" s="239" customFormat="1" ht="44.25" customHeight="1">
      <c r="A75" s="247"/>
      <c r="B75" s="247"/>
      <c r="C75" s="248" t="s">
        <v>1107</v>
      </c>
      <c r="D75" s="247" t="s">
        <v>1108</v>
      </c>
      <c r="E75" s="249">
        <v>54.119</v>
      </c>
      <c r="F75" s="249">
        <v>54.533999999999999</v>
      </c>
      <c r="G75" s="247" t="s">
        <v>1109</v>
      </c>
      <c r="H75" s="247">
        <v>0</v>
      </c>
      <c r="I75" s="247">
        <v>0.41499999999999998</v>
      </c>
      <c r="J75" s="178">
        <f t="shared" si="13"/>
        <v>0.41499999999999915</v>
      </c>
      <c r="K75" s="178">
        <f t="shared" si="14"/>
        <v>0.41499999999999998</v>
      </c>
      <c r="L75" s="250">
        <v>0.41499999999999998</v>
      </c>
      <c r="M75" s="247"/>
      <c r="N75" s="431" t="s">
        <v>1110</v>
      </c>
      <c r="O75" s="251">
        <v>6</v>
      </c>
      <c r="P75" s="247" t="s">
        <v>828</v>
      </c>
      <c r="Q75" s="251">
        <v>6</v>
      </c>
      <c r="R75" s="247"/>
      <c r="S75" s="247"/>
      <c r="T75" s="247"/>
      <c r="U75" s="247"/>
      <c r="V75" s="247"/>
      <c r="W75" s="247"/>
      <c r="X75" s="247"/>
      <c r="Y75" s="247"/>
      <c r="Z75" s="247" t="s">
        <v>1111</v>
      </c>
      <c r="AA75" s="252">
        <v>-30</v>
      </c>
      <c r="AB75" s="186">
        <f t="shared" si="15"/>
        <v>-7.4699999999999989</v>
      </c>
      <c r="AC75" s="163">
        <f t="shared" si="16"/>
        <v>-7.4699999999999989</v>
      </c>
      <c r="AD75" s="301"/>
      <c r="AE75" s="301"/>
      <c r="AF75" s="301"/>
      <c r="AG75" s="301"/>
      <c r="AH75" s="301"/>
      <c r="AI75" s="187"/>
      <c r="AJ75" s="188"/>
      <c r="AK75" s="188"/>
      <c r="AL75" s="301" t="s">
        <v>814</v>
      </c>
      <c r="AM75" s="301"/>
      <c r="AN75" s="301">
        <v>4302</v>
      </c>
      <c r="AO75" s="301"/>
      <c r="AP75" s="301"/>
      <c r="AQ75" s="301"/>
      <c r="AR75" s="301"/>
      <c r="AS75" s="301"/>
      <c r="AT75" s="301"/>
      <c r="AU75" s="301"/>
      <c r="AV75" s="301"/>
      <c r="AW75" s="301"/>
      <c r="AX75" s="301" t="s">
        <v>844</v>
      </c>
      <c r="AY75" s="301"/>
      <c r="AZ75" s="301"/>
      <c r="BA75" s="301"/>
      <c r="BB75" s="301"/>
      <c r="BC75" s="301"/>
      <c r="BD75" s="174"/>
      <c r="BE75" s="174"/>
      <c r="BF75" s="174"/>
      <c r="BG75" s="174"/>
      <c r="BH75" s="174"/>
      <c r="BI75" s="174"/>
      <c r="BJ75" s="174"/>
      <c r="BK75" s="175"/>
      <c r="BL75" s="175"/>
      <c r="BM75" s="175"/>
      <c r="BN75" s="175"/>
      <c r="BO75" s="175">
        <v>3</v>
      </c>
      <c r="BP75" s="175"/>
      <c r="BQ75" s="175"/>
      <c r="BR75" s="175"/>
      <c r="BS75" s="235"/>
      <c r="BT75" s="236"/>
      <c r="BU75" s="237"/>
      <c r="BV75" s="237"/>
      <c r="BW75" s="237"/>
      <c r="BX75" s="237"/>
      <c r="BY75" s="237"/>
      <c r="BZ75" s="168"/>
      <c r="CA75" s="235"/>
    </row>
    <row r="76" spans="1:16384" s="239" customFormat="1" ht="44.25" customHeight="1">
      <c r="A76" s="247"/>
      <c r="B76" s="247"/>
      <c r="C76" s="248" t="s">
        <v>1107</v>
      </c>
      <c r="D76" s="247" t="s">
        <v>1108</v>
      </c>
      <c r="E76" s="249">
        <v>54.533999999999999</v>
      </c>
      <c r="F76" s="249">
        <v>55.76</v>
      </c>
      <c r="G76" s="247" t="s">
        <v>1109</v>
      </c>
      <c r="H76" s="247">
        <v>0.41499999999999998</v>
      </c>
      <c r="I76" s="247">
        <v>1.641</v>
      </c>
      <c r="J76" s="178">
        <f t="shared" si="13"/>
        <v>1.2259999999999991</v>
      </c>
      <c r="K76" s="178">
        <f t="shared" si="14"/>
        <v>1.226</v>
      </c>
      <c r="L76" s="250">
        <v>1.226</v>
      </c>
      <c r="M76" s="247"/>
      <c r="N76" s="431" t="s">
        <v>1110</v>
      </c>
      <c r="O76" s="251">
        <v>6</v>
      </c>
      <c r="P76" s="247" t="s">
        <v>828</v>
      </c>
      <c r="Q76" s="251">
        <v>6</v>
      </c>
      <c r="R76" s="247"/>
      <c r="S76" s="247"/>
      <c r="T76" s="247"/>
      <c r="U76" s="247"/>
      <c r="V76" s="247"/>
      <c r="W76" s="247"/>
      <c r="X76" s="247"/>
      <c r="Y76" s="247"/>
      <c r="Z76" s="247" t="s">
        <v>1111</v>
      </c>
      <c r="AA76" s="252">
        <v>-30</v>
      </c>
      <c r="AB76" s="186">
        <f t="shared" si="15"/>
        <v>-22.068000000000001</v>
      </c>
      <c r="AC76" s="163">
        <f t="shared" si="16"/>
        <v>-22.068000000000001</v>
      </c>
      <c r="AD76" s="301"/>
      <c r="AE76" s="301"/>
      <c r="AF76" s="301"/>
      <c r="AG76" s="301"/>
      <c r="AH76" s="301"/>
      <c r="AI76" s="187"/>
      <c r="AJ76" s="188"/>
      <c r="AK76" s="188"/>
      <c r="AL76" s="301" t="s">
        <v>814</v>
      </c>
      <c r="AM76" s="301"/>
      <c r="AN76" s="301">
        <v>4302</v>
      </c>
      <c r="AO76" s="301"/>
      <c r="AP76" s="301"/>
      <c r="AQ76" s="301"/>
      <c r="AR76" s="301"/>
      <c r="AS76" s="301"/>
      <c r="AT76" s="301"/>
      <c r="AU76" s="301"/>
      <c r="AV76" s="301"/>
      <c r="AW76" s="301"/>
      <c r="AX76" s="301" t="s">
        <v>844</v>
      </c>
      <c r="AY76" s="301"/>
      <c r="AZ76" s="301"/>
      <c r="BA76" s="301"/>
      <c r="BB76" s="301"/>
      <c r="BC76" s="301"/>
      <c r="BD76" s="174"/>
      <c r="BE76" s="174"/>
      <c r="BF76" s="174"/>
      <c r="BG76" s="174"/>
      <c r="BH76" s="174"/>
      <c r="BI76" s="174"/>
      <c r="BJ76" s="174"/>
      <c r="BK76" s="175"/>
      <c r="BL76" s="175"/>
      <c r="BM76" s="175"/>
      <c r="BN76" s="175"/>
      <c r="BO76" s="175">
        <v>3</v>
      </c>
      <c r="BP76" s="175"/>
      <c r="BQ76" s="175"/>
      <c r="BR76" s="175"/>
      <c r="BS76" s="235"/>
      <c r="BT76" s="236"/>
      <c r="BU76" s="237"/>
      <c r="BV76" s="237"/>
      <c r="BW76" s="237"/>
      <c r="BX76" s="237"/>
      <c r="BY76" s="237"/>
      <c r="BZ76" s="168"/>
      <c r="CA76" s="235"/>
    </row>
    <row r="77" spans="1:16384" s="239" customFormat="1" ht="44.25" customHeight="1">
      <c r="A77" s="253"/>
      <c r="B77" s="253"/>
      <c r="C77" s="248" t="s">
        <v>1107</v>
      </c>
      <c r="D77" s="247" t="s">
        <v>1108</v>
      </c>
      <c r="E77" s="249">
        <v>55.76</v>
      </c>
      <c r="F77" s="249">
        <v>55.936</v>
      </c>
      <c r="G77" s="247" t="s">
        <v>1109</v>
      </c>
      <c r="H77" s="253">
        <v>1.641</v>
      </c>
      <c r="I77" s="253">
        <v>1.8169999999999999</v>
      </c>
      <c r="J77" s="178">
        <f t="shared" si="13"/>
        <v>0.17600000000000193</v>
      </c>
      <c r="K77" s="178">
        <f t="shared" si="14"/>
        <v>0.17599999999999993</v>
      </c>
      <c r="L77" s="250">
        <v>0.17599999999999999</v>
      </c>
      <c r="M77" s="253"/>
      <c r="N77" s="431" t="s">
        <v>826</v>
      </c>
      <c r="O77" s="251">
        <v>7</v>
      </c>
      <c r="P77" s="247" t="s">
        <v>828</v>
      </c>
      <c r="Q77" s="251">
        <v>7</v>
      </c>
      <c r="R77" s="247"/>
      <c r="S77" s="253"/>
      <c r="T77" s="253"/>
      <c r="U77" s="253"/>
      <c r="V77" s="253"/>
      <c r="W77" s="253"/>
      <c r="X77" s="253"/>
      <c r="Y77" s="253"/>
      <c r="Z77" s="247" t="s">
        <v>1111</v>
      </c>
      <c r="AA77" s="252">
        <v>-30</v>
      </c>
      <c r="AB77" s="186">
        <f t="shared" si="15"/>
        <v>-3.6960000000000002</v>
      </c>
      <c r="AC77" s="163">
        <f t="shared" si="16"/>
        <v>-3.6960000000000002</v>
      </c>
      <c r="AD77" s="301"/>
      <c r="AE77" s="301"/>
      <c r="AF77" s="301"/>
      <c r="AG77" s="301"/>
      <c r="AH77" s="301"/>
      <c r="AI77" s="187"/>
      <c r="AJ77" s="188"/>
      <c r="AK77" s="188"/>
      <c r="AL77" s="301" t="s">
        <v>814</v>
      </c>
      <c r="AM77" s="301"/>
      <c r="AN77" s="301">
        <v>4302</v>
      </c>
      <c r="AO77" s="301"/>
      <c r="AP77" s="301"/>
      <c r="AQ77" s="301"/>
      <c r="AR77" s="301"/>
      <c r="AS77" s="301"/>
      <c r="AT77" s="301"/>
      <c r="AU77" s="301"/>
      <c r="AV77" s="301"/>
      <c r="AW77" s="301"/>
      <c r="AX77" s="301" t="s">
        <v>844</v>
      </c>
      <c r="AY77" s="301"/>
      <c r="AZ77" s="301"/>
      <c r="BA77" s="301"/>
      <c r="BB77" s="301"/>
      <c r="BC77" s="301"/>
      <c r="BD77" s="174"/>
      <c r="BE77" s="174"/>
      <c r="BF77" s="174"/>
      <c r="BG77" s="174"/>
      <c r="BH77" s="174"/>
      <c r="BI77" s="174"/>
      <c r="BJ77" s="174"/>
      <c r="BK77" s="175"/>
      <c r="BL77" s="175"/>
      <c r="BM77" s="175"/>
      <c r="BN77" s="175"/>
      <c r="BO77" s="175">
        <v>3</v>
      </c>
      <c r="BP77" s="175"/>
      <c r="BQ77" s="175"/>
      <c r="BR77" s="175"/>
      <c r="BS77" s="235"/>
      <c r="BT77" s="236"/>
      <c r="BU77" s="237"/>
      <c r="BV77" s="237"/>
      <c r="BW77" s="237"/>
      <c r="BX77" s="237"/>
      <c r="BY77" s="237"/>
      <c r="BZ77" s="168"/>
      <c r="CA77" s="235"/>
    </row>
    <row r="78" spans="1:16384" s="239" customFormat="1" ht="44.25" customHeight="1">
      <c r="A78" s="253"/>
      <c r="B78" s="253"/>
      <c r="C78" s="248" t="s">
        <v>1112</v>
      </c>
      <c r="D78" s="247" t="s">
        <v>1108</v>
      </c>
      <c r="E78" s="249">
        <v>69.031999999999996</v>
      </c>
      <c r="F78" s="249">
        <v>69.387</v>
      </c>
      <c r="G78" s="471" t="s">
        <v>1113</v>
      </c>
      <c r="H78" s="471"/>
      <c r="I78" s="471"/>
      <c r="J78" s="178">
        <f t="shared" si="13"/>
        <v>0.35500000000000398</v>
      </c>
      <c r="K78" s="178">
        <f t="shared" si="14"/>
        <v>0</v>
      </c>
      <c r="L78" s="250">
        <v>0.35499999999999998</v>
      </c>
      <c r="M78" s="253"/>
      <c r="N78" s="431" t="s">
        <v>826</v>
      </c>
      <c r="O78" s="251">
        <v>7</v>
      </c>
      <c r="P78" s="247" t="s">
        <v>828</v>
      </c>
      <c r="Q78" s="251">
        <v>7</v>
      </c>
      <c r="R78" s="247"/>
      <c r="S78" s="253"/>
      <c r="T78" s="253"/>
      <c r="U78" s="253"/>
      <c r="V78" s="253"/>
      <c r="W78" s="253"/>
      <c r="X78" s="253"/>
      <c r="Y78" s="253"/>
      <c r="Z78" s="247" t="s">
        <v>1111</v>
      </c>
      <c r="AA78" s="252">
        <v>-30</v>
      </c>
      <c r="AB78" s="186">
        <f t="shared" si="15"/>
        <v>-7.4550000000000001</v>
      </c>
      <c r="AC78" s="163">
        <f t="shared" si="16"/>
        <v>-7.4550000000000001</v>
      </c>
      <c r="AD78" s="301"/>
      <c r="AE78" s="301"/>
      <c r="AF78" s="301"/>
      <c r="AG78" s="301"/>
      <c r="AH78" s="301"/>
      <c r="AI78" s="187"/>
      <c r="AJ78" s="188"/>
      <c r="AK78" s="188"/>
      <c r="AL78" s="301" t="s">
        <v>814</v>
      </c>
      <c r="AM78" s="301"/>
      <c r="AN78" s="301">
        <v>4302</v>
      </c>
      <c r="AO78" s="301"/>
      <c r="AP78" s="301"/>
      <c r="AQ78" s="301"/>
      <c r="AR78" s="301"/>
      <c r="AS78" s="301"/>
      <c r="AT78" s="301"/>
      <c r="AU78" s="301"/>
      <c r="AV78" s="301"/>
      <c r="AW78" s="301"/>
      <c r="AX78" s="301" t="s">
        <v>844</v>
      </c>
      <c r="AY78" s="301"/>
      <c r="AZ78" s="301"/>
      <c r="BA78" s="301"/>
      <c r="BB78" s="301"/>
      <c r="BC78" s="301"/>
      <c r="BD78" s="174"/>
      <c r="BE78" s="174"/>
      <c r="BF78" s="174"/>
      <c r="BG78" s="174"/>
      <c r="BH78" s="174"/>
      <c r="BI78" s="174"/>
      <c r="BJ78" s="174"/>
      <c r="BK78" s="175"/>
      <c r="BL78" s="175"/>
      <c r="BM78" s="175"/>
      <c r="BN78" s="175"/>
      <c r="BO78" s="175">
        <v>3</v>
      </c>
      <c r="BP78" s="175"/>
      <c r="BQ78" s="175"/>
      <c r="BR78" s="175"/>
      <c r="BS78" s="235"/>
      <c r="BT78" s="236"/>
      <c r="BU78" s="237"/>
      <c r="BV78" s="237"/>
      <c r="BW78" s="237"/>
      <c r="BX78" s="237"/>
      <c r="BY78" s="237"/>
      <c r="BZ78" s="168"/>
      <c r="CA78" s="235"/>
    </row>
    <row r="79" spans="1:16384" s="239" customFormat="1" ht="44.25" customHeight="1">
      <c r="A79" s="253"/>
      <c r="B79" s="253"/>
      <c r="C79" s="248" t="s">
        <v>1112</v>
      </c>
      <c r="D79" s="247" t="s">
        <v>1108</v>
      </c>
      <c r="E79" s="249">
        <v>69.387</v>
      </c>
      <c r="F79" s="249">
        <v>70.209000000000003</v>
      </c>
      <c r="G79" s="254" t="s">
        <v>1114</v>
      </c>
      <c r="H79" s="254">
        <v>5.8710000000000004</v>
      </c>
      <c r="I79" s="253">
        <v>6.6929999999999996</v>
      </c>
      <c r="J79" s="178">
        <f t="shared" si="13"/>
        <v>0.82200000000000273</v>
      </c>
      <c r="K79" s="178">
        <f t="shared" si="14"/>
        <v>0.82199999999999918</v>
      </c>
      <c r="L79" s="250">
        <v>0.82199999999999995</v>
      </c>
      <c r="M79" s="253"/>
      <c r="N79" s="431" t="s">
        <v>1110</v>
      </c>
      <c r="O79" s="251">
        <v>6</v>
      </c>
      <c r="P79" s="247" t="s">
        <v>828</v>
      </c>
      <c r="Q79" s="251">
        <v>6</v>
      </c>
      <c r="R79" s="247"/>
      <c r="S79" s="253"/>
      <c r="T79" s="253"/>
      <c r="U79" s="253"/>
      <c r="V79" s="253"/>
      <c r="W79" s="253"/>
      <c r="X79" s="253"/>
      <c r="Y79" s="253"/>
      <c r="Z79" s="247" t="s">
        <v>1111</v>
      </c>
      <c r="AA79" s="252">
        <v>-30</v>
      </c>
      <c r="AB79" s="186">
        <f t="shared" si="15"/>
        <v>-14.795999999999999</v>
      </c>
      <c r="AC79" s="163">
        <f t="shared" si="16"/>
        <v>-14.795999999999999</v>
      </c>
      <c r="AD79" s="301"/>
      <c r="AE79" s="301"/>
      <c r="AF79" s="301"/>
      <c r="AG79" s="301"/>
      <c r="AH79" s="301"/>
      <c r="AI79" s="187"/>
      <c r="AJ79" s="188"/>
      <c r="AK79" s="188"/>
      <c r="AL79" s="301" t="s">
        <v>814</v>
      </c>
      <c r="AM79" s="301"/>
      <c r="AN79" s="301">
        <v>4302</v>
      </c>
      <c r="AO79" s="301"/>
      <c r="AP79" s="301"/>
      <c r="AQ79" s="301"/>
      <c r="AR79" s="301"/>
      <c r="AS79" s="301"/>
      <c r="AT79" s="301"/>
      <c r="AU79" s="301"/>
      <c r="AV79" s="301"/>
      <c r="AW79" s="301"/>
      <c r="AX79" s="301" t="s">
        <v>844</v>
      </c>
      <c r="AY79" s="301"/>
      <c r="AZ79" s="301"/>
      <c r="BA79" s="301"/>
      <c r="BB79" s="301"/>
      <c r="BC79" s="301"/>
      <c r="BD79" s="174"/>
      <c r="BE79" s="174"/>
      <c r="BF79" s="174"/>
      <c r="BG79" s="174"/>
      <c r="BH79" s="174"/>
      <c r="BI79" s="174"/>
      <c r="BJ79" s="174"/>
      <c r="BK79" s="175"/>
      <c r="BL79" s="175"/>
      <c r="BM79" s="175"/>
      <c r="BN79" s="175"/>
      <c r="BO79" s="175">
        <v>3</v>
      </c>
      <c r="BP79" s="175"/>
      <c r="BQ79" s="175"/>
      <c r="BR79" s="175"/>
      <c r="BS79" s="235"/>
      <c r="BT79" s="236"/>
      <c r="BU79" s="237"/>
      <c r="BV79" s="237"/>
      <c r="BW79" s="237"/>
      <c r="BX79" s="237"/>
      <c r="BY79" s="237"/>
      <c r="BZ79" s="168"/>
      <c r="CA79" s="235"/>
    </row>
    <row r="80" spans="1:16384" s="239" customFormat="1" ht="44.25" customHeight="1">
      <c r="A80" s="253"/>
      <c r="B80" s="253"/>
      <c r="C80" s="248" t="s">
        <v>1112</v>
      </c>
      <c r="D80" s="247" t="s">
        <v>1108</v>
      </c>
      <c r="E80" s="249">
        <v>70.209000000000003</v>
      </c>
      <c r="F80" s="249">
        <v>70.709000000000003</v>
      </c>
      <c r="G80" s="254" t="s">
        <v>1114</v>
      </c>
      <c r="H80" s="253">
        <v>6.6929999999999996</v>
      </c>
      <c r="I80" s="254">
        <v>7.1929999999999996</v>
      </c>
      <c r="J80" s="178">
        <f t="shared" si="13"/>
        <v>0.5</v>
      </c>
      <c r="K80" s="178">
        <f t="shared" si="14"/>
        <v>0.5</v>
      </c>
      <c r="L80" s="250">
        <v>0.5</v>
      </c>
      <c r="M80" s="253"/>
      <c r="N80" s="431" t="s">
        <v>1110</v>
      </c>
      <c r="O80" s="251">
        <v>6</v>
      </c>
      <c r="P80" s="247" t="s">
        <v>828</v>
      </c>
      <c r="Q80" s="251">
        <v>6</v>
      </c>
      <c r="R80" s="247"/>
      <c r="S80" s="253"/>
      <c r="T80" s="253"/>
      <c r="U80" s="253"/>
      <c r="V80" s="253"/>
      <c r="W80" s="253"/>
      <c r="X80" s="253"/>
      <c r="Y80" s="253"/>
      <c r="Z80" s="247" t="s">
        <v>1111</v>
      </c>
      <c r="AA80" s="252">
        <v>-30</v>
      </c>
      <c r="AB80" s="186">
        <f t="shared" si="15"/>
        <v>-9</v>
      </c>
      <c r="AC80" s="163">
        <f t="shared" si="16"/>
        <v>-9</v>
      </c>
      <c r="AD80" s="301"/>
      <c r="AE80" s="301"/>
      <c r="AF80" s="301"/>
      <c r="AG80" s="301"/>
      <c r="AH80" s="301"/>
      <c r="AI80" s="187"/>
      <c r="AJ80" s="188"/>
      <c r="AK80" s="188"/>
      <c r="AL80" s="301" t="s">
        <v>814</v>
      </c>
      <c r="AM80" s="301"/>
      <c r="AN80" s="301">
        <v>4302</v>
      </c>
      <c r="AO80" s="301"/>
      <c r="AP80" s="301"/>
      <c r="AQ80" s="301"/>
      <c r="AR80" s="301"/>
      <c r="AS80" s="301"/>
      <c r="AT80" s="301"/>
      <c r="AU80" s="301"/>
      <c r="AV80" s="301"/>
      <c r="AW80" s="301"/>
      <c r="AX80" s="301" t="s">
        <v>844</v>
      </c>
      <c r="AY80" s="301"/>
      <c r="AZ80" s="301"/>
      <c r="BA80" s="301"/>
      <c r="BB80" s="301"/>
      <c r="BC80" s="301"/>
      <c r="BD80" s="174"/>
      <c r="BE80" s="174"/>
      <c r="BF80" s="174"/>
      <c r="BG80" s="174"/>
      <c r="BH80" s="174"/>
      <c r="BI80" s="174"/>
      <c r="BJ80" s="174"/>
      <c r="BK80" s="175"/>
      <c r="BL80" s="175"/>
      <c r="BM80" s="175"/>
      <c r="BN80" s="175"/>
      <c r="BO80" s="175">
        <v>3</v>
      </c>
      <c r="BP80" s="175"/>
      <c r="BQ80" s="175"/>
      <c r="BR80" s="175"/>
      <c r="BS80" s="235"/>
      <c r="BT80" s="236"/>
      <c r="BU80" s="237"/>
      <c r="BV80" s="237"/>
      <c r="BW80" s="237"/>
      <c r="BX80" s="237"/>
      <c r="BY80" s="237"/>
      <c r="BZ80" s="168"/>
      <c r="CA80" s="235"/>
    </row>
    <row r="81" spans="1:79" s="239" customFormat="1" ht="42">
      <c r="A81" s="253"/>
      <c r="B81" s="253"/>
      <c r="C81" s="248" t="s">
        <v>1112</v>
      </c>
      <c r="D81" s="247" t="s">
        <v>1108</v>
      </c>
      <c r="E81" s="249">
        <v>70.709000000000003</v>
      </c>
      <c r="F81" s="249">
        <v>71.204999999999998</v>
      </c>
      <c r="G81" s="254" t="s">
        <v>1114</v>
      </c>
      <c r="H81" s="253">
        <v>7.1929999999999996</v>
      </c>
      <c r="I81" s="254">
        <v>7.6890000000000001</v>
      </c>
      <c r="J81" s="178">
        <f t="shared" si="13"/>
        <v>0.49599999999999511</v>
      </c>
      <c r="K81" s="178">
        <f t="shared" si="14"/>
        <v>0.49600000000000044</v>
      </c>
      <c r="L81" s="250">
        <v>0.496</v>
      </c>
      <c r="M81" s="253"/>
      <c r="N81" s="431" t="s">
        <v>1110</v>
      </c>
      <c r="O81" s="251">
        <v>6</v>
      </c>
      <c r="P81" s="247" t="s">
        <v>828</v>
      </c>
      <c r="Q81" s="251">
        <v>6</v>
      </c>
      <c r="R81" s="247"/>
      <c r="S81" s="253"/>
      <c r="T81" s="253"/>
      <c r="U81" s="253"/>
      <c r="V81" s="253"/>
      <c r="W81" s="253"/>
      <c r="X81" s="253"/>
      <c r="Y81" s="253"/>
      <c r="Z81" s="247" t="s">
        <v>1111</v>
      </c>
      <c r="AA81" s="252">
        <v>-30</v>
      </c>
      <c r="AB81" s="186">
        <f t="shared" si="15"/>
        <v>-8.9280000000000008</v>
      </c>
      <c r="AC81" s="163">
        <f t="shared" si="16"/>
        <v>-8.9280000000000008</v>
      </c>
      <c r="AD81" s="301"/>
      <c r="AE81" s="301"/>
      <c r="AF81" s="301"/>
      <c r="AG81" s="301"/>
      <c r="AH81" s="301"/>
      <c r="AI81" s="187"/>
      <c r="AJ81" s="188"/>
      <c r="AK81" s="188"/>
      <c r="AL81" s="301" t="s">
        <v>814</v>
      </c>
      <c r="AM81" s="301"/>
      <c r="AN81" s="301">
        <v>4302</v>
      </c>
      <c r="AO81" s="301"/>
      <c r="AP81" s="301"/>
      <c r="AQ81" s="301"/>
      <c r="AR81" s="301"/>
      <c r="AS81" s="301"/>
      <c r="AT81" s="301"/>
      <c r="AU81" s="301"/>
      <c r="AV81" s="301"/>
      <c r="AW81" s="301"/>
      <c r="AX81" s="301" t="s">
        <v>844</v>
      </c>
      <c r="AY81" s="301"/>
      <c r="AZ81" s="301"/>
      <c r="BA81" s="301"/>
      <c r="BB81" s="301"/>
      <c r="BC81" s="301"/>
      <c r="BD81" s="174"/>
      <c r="BE81" s="174"/>
      <c r="BF81" s="174"/>
      <c r="BG81" s="174"/>
      <c r="BH81" s="174"/>
      <c r="BI81" s="174"/>
      <c r="BJ81" s="174"/>
      <c r="BK81" s="175"/>
      <c r="BL81" s="175"/>
      <c r="BM81" s="175"/>
      <c r="BN81" s="175"/>
      <c r="BO81" s="175">
        <v>3</v>
      </c>
      <c r="BP81" s="175"/>
      <c r="BQ81" s="175"/>
      <c r="BR81" s="175"/>
      <c r="BS81" s="235"/>
      <c r="BT81" s="236"/>
      <c r="BU81" s="237"/>
      <c r="BV81" s="237"/>
      <c r="BW81" s="237"/>
      <c r="BX81" s="237"/>
      <c r="BY81" s="237"/>
      <c r="BZ81" s="168"/>
      <c r="CA81" s="235"/>
    </row>
    <row r="82" spans="1:79" s="239" customFormat="1" ht="42">
      <c r="A82" s="253"/>
      <c r="B82" s="253"/>
      <c r="C82" s="248" t="s">
        <v>1112</v>
      </c>
      <c r="D82" s="247" t="s">
        <v>1108</v>
      </c>
      <c r="E82" s="249">
        <v>71.204999999999998</v>
      </c>
      <c r="F82" s="249">
        <v>73.212000000000003</v>
      </c>
      <c r="G82" s="254" t="s">
        <v>1115</v>
      </c>
      <c r="H82" s="254">
        <v>0</v>
      </c>
      <c r="I82" s="253">
        <v>2.0070000000000001</v>
      </c>
      <c r="J82" s="178">
        <f t="shared" si="13"/>
        <v>2.007000000000005</v>
      </c>
      <c r="K82" s="178">
        <f t="shared" si="14"/>
        <v>2.0070000000000001</v>
      </c>
      <c r="L82" s="250">
        <v>2.0070000000000001</v>
      </c>
      <c r="M82" s="253"/>
      <c r="N82" s="431" t="s">
        <v>871</v>
      </c>
      <c r="O82" s="251">
        <v>9</v>
      </c>
      <c r="P82" s="247" t="s">
        <v>828</v>
      </c>
      <c r="Q82" s="251">
        <v>9</v>
      </c>
      <c r="R82" s="247"/>
      <c r="S82" s="253"/>
      <c r="T82" s="253"/>
      <c r="U82" s="253"/>
      <c r="V82" s="253"/>
      <c r="W82" s="253"/>
      <c r="X82" s="253"/>
      <c r="Y82" s="253"/>
      <c r="Z82" s="247" t="s">
        <v>1111</v>
      </c>
      <c r="AA82" s="252">
        <v>-30</v>
      </c>
      <c r="AB82" s="186">
        <f t="shared" si="15"/>
        <v>-54.189000000000014</v>
      </c>
      <c r="AC82" s="163">
        <f t="shared" si="16"/>
        <v>-54.189000000000014</v>
      </c>
      <c r="AD82" s="301"/>
      <c r="AE82" s="301"/>
      <c r="AF82" s="301"/>
      <c r="AG82" s="301"/>
      <c r="AH82" s="301"/>
      <c r="AI82" s="187"/>
      <c r="AJ82" s="188"/>
      <c r="AK82" s="188"/>
      <c r="AL82" s="301" t="s">
        <v>814</v>
      </c>
      <c r="AM82" s="301"/>
      <c r="AN82" s="301">
        <v>4302</v>
      </c>
      <c r="AO82" s="301"/>
      <c r="AP82" s="301"/>
      <c r="AQ82" s="301"/>
      <c r="AR82" s="301"/>
      <c r="AS82" s="301"/>
      <c r="AT82" s="301"/>
      <c r="AU82" s="301"/>
      <c r="AV82" s="301"/>
      <c r="AW82" s="301"/>
      <c r="AX82" s="301" t="s">
        <v>844</v>
      </c>
      <c r="AY82" s="301"/>
      <c r="AZ82" s="301"/>
      <c r="BA82" s="301"/>
      <c r="BB82" s="301"/>
      <c r="BC82" s="301"/>
      <c r="BD82" s="174"/>
      <c r="BE82" s="174"/>
      <c r="BF82" s="174"/>
      <c r="BG82" s="174"/>
      <c r="BH82" s="174"/>
      <c r="BI82" s="174"/>
      <c r="BJ82" s="174"/>
      <c r="BK82" s="175"/>
      <c r="BL82" s="175"/>
      <c r="BM82" s="175"/>
      <c r="BN82" s="175"/>
      <c r="BO82" s="175">
        <v>3</v>
      </c>
      <c r="BP82" s="175"/>
      <c r="BQ82" s="175"/>
      <c r="BR82" s="175"/>
      <c r="BS82" s="235"/>
      <c r="BT82" s="236"/>
      <c r="BU82" s="237"/>
      <c r="BV82" s="237"/>
      <c r="BW82" s="237"/>
      <c r="BX82" s="237"/>
      <c r="BY82" s="237"/>
      <c r="BZ82" s="168"/>
      <c r="CA82" s="235"/>
    </row>
    <row r="83" spans="1:79" s="239" customFormat="1" ht="42">
      <c r="A83" s="253"/>
      <c r="B83" s="253"/>
      <c r="C83" s="248" t="s">
        <v>1112</v>
      </c>
      <c r="D83" s="247" t="s">
        <v>1108</v>
      </c>
      <c r="E83" s="249">
        <v>73.212000000000003</v>
      </c>
      <c r="F83" s="249">
        <v>74.007999999999996</v>
      </c>
      <c r="G83" s="254" t="s">
        <v>1115</v>
      </c>
      <c r="H83" s="253">
        <v>2.0070000000000001</v>
      </c>
      <c r="I83" s="253">
        <v>2.8029999999999999</v>
      </c>
      <c r="J83" s="178">
        <f t="shared" si="13"/>
        <v>0.79599999999999227</v>
      </c>
      <c r="K83" s="178">
        <f t="shared" si="14"/>
        <v>0.79599999999999982</v>
      </c>
      <c r="L83" s="250">
        <v>0.79600000000000004</v>
      </c>
      <c r="M83" s="253"/>
      <c r="N83" s="431" t="s">
        <v>871</v>
      </c>
      <c r="O83" s="251">
        <v>9</v>
      </c>
      <c r="P83" s="247" t="s">
        <v>828</v>
      </c>
      <c r="Q83" s="251">
        <v>9</v>
      </c>
      <c r="R83" s="247"/>
      <c r="S83" s="253"/>
      <c r="T83" s="253"/>
      <c r="U83" s="253"/>
      <c r="V83" s="253"/>
      <c r="W83" s="253"/>
      <c r="X83" s="253"/>
      <c r="Y83" s="253"/>
      <c r="Z83" s="247" t="s">
        <v>1111</v>
      </c>
      <c r="AA83" s="252">
        <v>-30</v>
      </c>
      <c r="AB83" s="186">
        <f t="shared" si="15"/>
        <v>-21.492000000000004</v>
      </c>
      <c r="AC83" s="163">
        <f t="shared" si="16"/>
        <v>-21.492000000000004</v>
      </c>
      <c r="AD83" s="301"/>
      <c r="AE83" s="301"/>
      <c r="AF83" s="301"/>
      <c r="AG83" s="301"/>
      <c r="AH83" s="301"/>
      <c r="AI83" s="187"/>
      <c r="AJ83" s="188"/>
      <c r="AK83" s="188"/>
      <c r="AL83" s="301" t="s">
        <v>814</v>
      </c>
      <c r="AM83" s="301"/>
      <c r="AN83" s="301">
        <v>4302</v>
      </c>
      <c r="AO83" s="301"/>
      <c r="AP83" s="301"/>
      <c r="AQ83" s="301"/>
      <c r="AR83" s="301"/>
      <c r="AS83" s="301"/>
      <c r="AT83" s="301"/>
      <c r="AU83" s="301"/>
      <c r="AV83" s="301"/>
      <c r="AW83" s="301"/>
      <c r="AX83" s="301" t="s">
        <v>844</v>
      </c>
      <c r="AY83" s="301"/>
      <c r="AZ83" s="301"/>
      <c r="BA83" s="301"/>
      <c r="BB83" s="301"/>
      <c r="BC83" s="301"/>
      <c r="BD83" s="174"/>
      <c r="BE83" s="174"/>
      <c r="BF83" s="174"/>
      <c r="BG83" s="174"/>
      <c r="BH83" s="174"/>
      <c r="BI83" s="174"/>
      <c r="BJ83" s="174"/>
      <c r="BK83" s="175"/>
      <c r="BL83" s="175"/>
      <c r="BM83" s="175"/>
      <c r="BN83" s="175"/>
      <c r="BO83" s="175">
        <v>3</v>
      </c>
      <c r="BP83" s="175"/>
      <c r="BQ83" s="175"/>
      <c r="BR83" s="175"/>
      <c r="BS83" s="235"/>
      <c r="BT83" s="236"/>
      <c r="BU83" s="237"/>
      <c r="BV83" s="237"/>
      <c r="BW83" s="237"/>
      <c r="BX83" s="237"/>
      <c r="BY83" s="237"/>
      <c r="BZ83" s="168"/>
      <c r="CA83" s="235"/>
    </row>
    <row r="84" spans="1:79" s="239" customFormat="1" ht="42">
      <c r="A84" s="253"/>
      <c r="B84" s="253"/>
      <c r="C84" s="248" t="s">
        <v>1112</v>
      </c>
      <c r="D84" s="247" t="s">
        <v>1108</v>
      </c>
      <c r="E84" s="249">
        <v>74.007999999999996</v>
      </c>
      <c r="F84" s="249">
        <v>74.968999999999994</v>
      </c>
      <c r="G84" s="254" t="s">
        <v>1115</v>
      </c>
      <c r="H84" s="253">
        <v>2.8029999999999999</v>
      </c>
      <c r="I84" s="253">
        <v>3.7639999999999998</v>
      </c>
      <c r="J84" s="178">
        <f t="shared" si="13"/>
        <v>0.96099999999999852</v>
      </c>
      <c r="K84" s="178">
        <f t="shared" si="14"/>
        <v>0.96099999999999985</v>
      </c>
      <c r="L84" s="250">
        <v>0.96099999999999997</v>
      </c>
      <c r="M84" s="253"/>
      <c r="N84" s="431" t="s">
        <v>871</v>
      </c>
      <c r="O84" s="251">
        <v>9</v>
      </c>
      <c r="P84" s="247" t="s">
        <v>828</v>
      </c>
      <c r="Q84" s="251">
        <v>9</v>
      </c>
      <c r="R84" s="247"/>
      <c r="S84" s="253"/>
      <c r="T84" s="253"/>
      <c r="U84" s="253"/>
      <c r="V84" s="253"/>
      <c r="W84" s="253"/>
      <c r="X84" s="253"/>
      <c r="Y84" s="253"/>
      <c r="Z84" s="247" t="s">
        <v>1111</v>
      </c>
      <c r="AA84" s="252">
        <v>-30</v>
      </c>
      <c r="AB84" s="186">
        <f t="shared" si="15"/>
        <v>-25.946999999999999</v>
      </c>
      <c r="AC84" s="163">
        <f t="shared" si="16"/>
        <v>-25.946999999999999</v>
      </c>
      <c r="AD84" s="301"/>
      <c r="AE84" s="301"/>
      <c r="AF84" s="301"/>
      <c r="AG84" s="301"/>
      <c r="AH84" s="301"/>
      <c r="AI84" s="187"/>
      <c r="AJ84" s="188"/>
      <c r="AK84" s="188"/>
      <c r="AL84" s="301" t="s">
        <v>814</v>
      </c>
      <c r="AM84" s="301"/>
      <c r="AN84" s="301">
        <v>4302</v>
      </c>
      <c r="AO84" s="301"/>
      <c r="AP84" s="301"/>
      <c r="AQ84" s="301"/>
      <c r="AR84" s="301"/>
      <c r="AS84" s="301"/>
      <c r="AT84" s="301"/>
      <c r="AU84" s="301"/>
      <c r="AV84" s="301"/>
      <c r="AW84" s="301"/>
      <c r="AX84" s="301" t="s">
        <v>844</v>
      </c>
      <c r="AY84" s="301"/>
      <c r="AZ84" s="301"/>
      <c r="BA84" s="301"/>
      <c r="BB84" s="301"/>
      <c r="BC84" s="301"/>
      <c r="BD84" s="174"/>
      <c r="BE84" s="174"/>
      <c r="BF84" s="174"/>
      <c r="BG84" s="174"/>
      <c r="BH84" s="174"/>
      <c r="BI84" s="174"/>
      <c r="BJ84" s="174"/>
      <c r="BK84" s="175"/>
      <c r="BL84" s="175"/>
      <c r="BM84" s="175"/>
      <c r="BN84" s="175"/>
      <c r="BO84" s="175">
        <v>3</v>
      </c>
      <c r="BP84" s="175"/>
      <c r="BQ84" s="175"/>
      <c r="BR84" s="175"/>
      <c r="BS84" s="235"/>
      <c r="BT84" s="236"/>
      <c r="BU84" s="237"/>
      <c r="BV84" s="237"/>
      <c r="BW84" s="237"/>
      <c r="BX84" s="237"/>
      <c r="BY84" s="237"/>
      <c r="BZ84" s="168"/>
      <c r="CA84" s="235"/>
    </row>
    <row r="85" spans="1:79" s="239" customFormat="1" ht="42">
      <c r="A85" s="253"/>
      <c r="B85" s="253"/>
      <c r="C85" s="248" t="s">
        <v>1112</v>
      </c>
      <c r="D85" s="247" t="s">
        <v>1108</v>
      </c>
      <c r="E85" s="249">
        <v>74.968999999999994</v>
      </c>
      <c r="F85" s="249">
        <v>76.802000000000007</v>
      </c>
      <c r="G85" s="254" t="s">
        <v>1115</v>
      </c>
      <c r="H85" s="253">
        <v>3.7639999999999998</v>
      </c>
      <c r="I85" s="253">
        <v>5.5970000000000102</v>
      </c>
      <c r="J85" s="178">
        <f t="shared" si="13"/>
        <v>1.8330000000000126</v>
      </c>
      <c r="K85" s="178">
        <f t="shared" si="14"/>
        <v>1.8330000000000104</v>
      </c>
      <c r="L85" s="250">
        <v>1.833</v>
      </c>
      <c r="M85" s="253"/>
      <c r="N85" s="431" t="s">
        <v>871</v>
      </c>
      <c r="O85" s="251">
        <v>9</v>
      </c>
      <c r="P85" s="247" t="s">
        <v>828</v>
      </c>
      <c r="Q85" s="251">
        <v>9</v>
      </c>
      <c r="R85" s="247"/>
      <c r="S85" s="253"/>
      <c r="T85" s="253"/>
      <c r="U85" s="253"/>
      <c r="V85" s="253"/>
      <c r="W85" s="253"/>
      <c r="X85" s="253"/>
      <c r="Y85" s="253"/>
      <c r="Z85" s="247" t="s">
        <v>1111</v>
      </c>
      <c r="AA85" s="252">
        <v>-30</v>
      </c>
      <c r="AB85" s="186">
        <f t="shared" si="15"/>
        <v>-49.491</v>
      </c>
      <c r="AC85" s="163">
        <f t="shared" si="16"/>
        <v>-49.491</v>
      </c>
      <c r="AD85" s="301"/>
      <c r="AE85" s="301"/>
      <c r="AF85" s="301"/>
      <c r="AG85" s="301"/>
      <c r="AH85" s="301"/>
      <c r="AI85" s="187"/>
      <c r="AJ85" s="188"/>
      <c r="AK85" s="188"/>
      <c r="AL85" s="301" t="s">
        <v>814</v>
      </c>
      <c r="AM85" s="301"/>
      <c r="AN85" s="301">
        <v>4302</v>
      </c>
      <c r="AO85" s="301"/>
      <c r="AP85" s="301"/>
      <c r="AQ85" s="301"/>
      <c r="AR85" s="301"/>
      <c r="AS85" s="301"/>
      <c r="AT85" s="301"/>
      <c r="AU85" s="301"/>
      <c r="AV85" s="301"/>
      <c r="AW85" s="301"/>
      <c r="AX85" s="301" t="s">
        <v>844</v>
      </c>
      <c r="AY85" s="301"/>
      <c r="AZ85" s="301"/>
      <c r="BA85" s="301"/>
      <c r="BB85" s="301"/>
      <c r="BC85" s="301"/>
      <c r="BD85" s="174"/>
      <c r="BE85" s="174"/>
      <c r="BF85" s="174"/>
      <c r="BG85" s="174"/>
      <c r="BH85" s="174"/>
      <c r="BI85" s="174"/>
      <c r="BJ85" s="174"/>
      <c r="BK85" s="175"/>
      <c r="BL85" s="175"/>
      <c r="BM85" s="175"/>
      <c r="BN85" s="175"/>
      <c r="BO85" s="175">
        <v>3</v>
      </c>
      <c r="BP85" s="175"/>
      <c r="BQ85" s="175"/>
      <c r="BR85" s="175"/>
      <c r="BS85" s="235"/>
      <c r="BT85" s="236"/>
      <c r="BU85" s="237"/>
      <c r="BV85" s="237"/>
      <c r="BW85" s="237"/>
      <c r="BX85" s="237"/>
      <c r="BY85" s="237"/>
      <c r="BZ85" s="168"/>
      <c r="CA85" s="235"/>
    </row>
    <row r="86" spans="1:79" s="239" customFormat="1" ht="14.25" customHeight="1">
      <c r="A86" s="253"/>
      <c r="B86" s="253"/>
      <c r="C86" s="248" t="s">
        <v>1112</v>
      </c>
      <c r="D86" s="247" t="s">
        <v>1108</v>
      </c>
      <c r="E86" s="249">
        <v>76.802000000000007</v>
      </c>
      <c r="F86" s="249">
        <v>77.78</v>
      </c>
      <c r="G86" s="254" t="s">
        <v>1115</v>
      </c>
      <c r="H86" s="253">
        <v>5.5970000000000102</v>
      </c>
      <c r="I86" s="253">
        <v>6.5750000000000002</v>
      </c>
      <c r="J86" s="178">
        <f t="shared" si="13"/>
        <v>0.97799999999999443</v>
      </c>
      <c r="K86" s="178">
        <f t="shared" si="14"/>
        <v>0.97799999999998999</v>
      </c>
      <c r="L86" s="250">
        <v>0.97799999999999998</v>
      </c>
      <c r="M86" s="253"/>
      <c r="N86" s="431" t="s">
        <v>871</v>
      </c>
      <c r="O86" s="251">
        <v>9</v>
      </c>
      <c r="P86" s="247" t="s">
        <v>828</v>
      </c>
      <c r="Q86" s="251">
        <v>9</v>
      </c>
      <c r="R86" s="247"/>
      <c r="S86" s="253"/>
      <c r="T86" s="253"/>
      <c r="U86" s="253"/>
      <c r="V86" s="253"/>
      <c r="W86" s="253"/>
      <c r="X86" s="253"/>
      <c r="Y86" s="253"/>
      <c r="Z86" s="247" t="s">
        <v>1111</v>
      </c>
      <c r="AA86" s="252">
        <v>-30</v>
      </c>
      <c r="AB86" s="186">
        <f t="shared" si="15"/>
        <v>-26.406000000000002</v>
      </c>
      <c r="AC86" s="163">
        <f t="shared" si="16"/>
        <v>-26.406000000000002</v>
      </c>
      <c r="AD86" s="301"/>
      <c r="AE86" s="301"/>
      <c r="AF86" s="301"/>
      <c r="AG86" s="301"/>
      <c r="AH86" s="301"/>
      <c r="AI86" s="187"/>
      <c r="AJ86" s="188"/>
      <c r="AK86" s="188"/>
      <c r="AL86" s="301" t="s">
        <v>814</v>
      </c>
      <c r="AM86" s="301"/>
      <c r="AN86" s="301">
        <v>4302</v>
      </c>
      <c r="AO86" s="301"/>
      <c r="AP86" s="301"/>
      <c r="AQ86" s="301"/>
      <c r="AR86" s="301"/>
      <c r="AS86" s="301"/>
      <c r="AT86" s="301"/>
      <c r="AU86" s="301"/>
      <c r="AV86" s="301"/>
      <c r="AW86" s="301"/>
      <c r="AX86" s="301" t="s">
        <v>844</v>
      </c>
      <c r="AY86" s="301"/>
      <c r="AZ86" s="301"/>
      <c r="BA86" s="301"/>
      <c r="BB86" s="301"/>
      <c r="BC86" s="301"/>
      <c r="BD86" s="174"/>
      <c r="BE86" s="174"/>
      <c r="BF86" s="174"/>
      <c r="BG86" s="174"/>
      <c r="BH86" s="174"/>
      <c r="BI86" s="174"/>
      <c r="BJ86" s="174"/>
      <c r="BK86" s="175"/>
      <c r="BL86" s="175"/>
      <c r="BM86" s="175"/>
      <c r="BN86" s="175"/>
      <c r="BO86" s="175">
        <v>3</v>
      </c>
      <c r="BP86" s="175"/>
      <c r="BQ86" s="175"/>
      <c r="BR86" s="175"/>
      <c r="BS86" s="235"/>
      <c r="BT86" s="236"/>
      <c r="BU86" s="237"/>
      <c r="BV86" s="237"/>
      <c r="BW86" s="237"/>
      <c r="BX86" s="237"/>
      <c r="BY86" s="237"/>
      <c r="BZ86" s="168"/>
      <c r="CA86" s="235"/>
    </row>
    <row r="87" spans="1:79" s="258" customFormat="1" ht="14.25" customHeight="1">
      <c r="A87" s="466" t="s">
        <v>1116</v>
      </c>
      <c r="B87" s="466"/>
      <c r="C87" s="466"/>
      <c r="D87" s="466"/>
      <c r="E87" s="158"/>
      <c r="F87" s="158"/>
      <c r="G87" s="157"/>
      <c r="H87" s="158"/>
      <c r="I87" s="158"/>
      <c r="J87" s="178">
        <f t="shared" si="13"/>
        <v>0</v>
      </c>
      <c r="K87" s="178">
        <f t="shared" si="14"/>
        <v>0</v>
      </c>
      <c r="L87" s="157">
        <f>SUM(L88,L89,L90)</f>
        <v>13.18</v>
      </c>
      <c r="M87" s="157"/>
      <c r="N87" s="157"/>
      <c r="O87" s="157"/>
      <c r="P87" s="157"/>
      <c r="Q87" s="157"/>
      <c r="R87" s="157"/>
      <c r="S87" s="157"/>
      <c r="T87" s="157"/>
      <c r="U87" s="157"/>
      <c r="V87" s="157"/>
      <c r="W87" s="157"/>
      <c r="X87" s="157"/>
      <c r="Y87" s="157"/>
      <c r="Z87" s="157"/>
      <c r="AA87" s="160"/>
      <c r="AB87" s="176">
        <f>SUM(AB88,AB89,AB90)</f>
        <v>430.32000000000005</v>
      </c>
      <c r="AC87" s="160">
        <f>SUM(AC88,AC89,AC90)</f>
        <v>430.32000000000005</v>
      </c>
      <c r="AD87" s="157"/>
      <c r="AE87" s="157"/>
      <c r="AF87" s="157"/>
      <c r="AG87" s="157"/>
      <c r="AH87" s="157"/>
      <c r="AI87" s="161"/>
      <c r="AJ87" s="162"/>
      <c r="AK87" s="162"/>
      <c r="AL87" s="157"/>
      <c r="AM87" s="157"/>
      <c r="AN87" s="157"/>
      <c r="AO87" s="157"/>
      <c r="AP87" s="157"/>
      <c r="AQ87" s="157"/>
      <c r="AR87" s="157"/>
      <c r="AS87" s="157"/>
      <c r="AT87" s="157"/>
      <c r="AU87" s="157"/>
      <c r="AV87" s="157"/>
      <c r="AW87" s="157"/>
      <c r="AX87" s="157"/>
      <c r="AY87" s="157"/>
      <c r="AZ87" s="157"/>
      <c r="BA87" s="157"/>
      <c r="BB87" s="157"/>
      <c r="BC87" s="157"/>
      <c r="BD87" s="173"/>
      <c r="BE87" s="171"/>
      <c r="BF87" s="171"/>
      <c r="BG87" s="171"/>
      <c r="BH87" s="174"/>
      <c r="BI87" s="174"/>
      <c r="BJ87" s="174"/>
      <c r="BK87" s="175"/>
      <c r="BL87" s="175"/>
      <c r="BM87" s="175"/>
      <c r="BN87" s="175"/>
      <c r="BO87" s="175"/>
      <c r="BP87" s="175"/>
      <c r="BQ87" s="175" t="s">
        <v>820</v>
      </c>
      <c r="BR87" s="175">
        <v>2</v>
      </c>
      <c r="BS87" s="175"/>
      <c r="BT87" s="255"/>
      <c r="BU87" s="256"/>
      <c r="BV87" s="256"/>
      <c r="BW87" s="256"/>
      <c r="BX87" s="256"/>
      <c r="BY87" s="256"/>
      <c r="BZ87" s="257"/>
      <c r="CA87" s="175"/>
    </row>
    <row r="88" spans="1:79" s="258" customFormat="1" ht="14.25" customHeight="1">
      <c r="A88" s="466" t="s">
        <v>821</v>
      </c>
      <c r="B88" s="466"/>
      <c r="C88" s="466"/>
      <c r="D88" s="466"/>
      <c r="E88" s="158"/>
      <c r="F88" s="158"/>
      <c r="G88" s="157"/>
      <c r="H88" s="158"/>
      <c r="I88" s="158"/>
      <c r="J88" s="178">
        <f t="shared" si="13"/>
        <v>0</v>
      </c>
      <c r="K88" s="178">
        <f t="shared" si="14"/>
        <v>0</v>
      </c>
      <c r="L88" s="157">
        <v>0</v>
      </c>
      <c r="M88" s="157"/>
      <c r="N88" s="157"/>
      <c r="O88" s="157"/>
      <c r="P88" s="157"/>
      <c r="Q88" s="157"/>
      <c r="R88" s="157"/>
      <c r="S88" s="157"/>
      <c r="T88" s="157"/>
      <c r="U88" s="157"/>
      <c r="V88" s="157"/>
      <c r="W88" s="157"/>
      <c r="X88" s="157"/>
      <c r="Y88" s="157"/>
      <c r="Z88" s="157"/>
      <c r="AA88" s="160"/>
      <c r="AB88" s="176">
        <v>0</v>
      </c>
      <c r="AC88" s="160">
        <v>0</v>
      </c>
      <c r="AD88" s="157"/>
      <c r="AE88" s="157"/>
      <c r="AF88" s="157"/>
      <c r="AG88" s="157"/>
      <c r="AH88" s="157"/>
      <c r="AI88" s="161"/>
      <c r="AJ88" s="162"/>
      <c r="AK88" s="162"/>
      <c r="AL88" s="157"/>
      <c r="AM88" s="157"/>
      <c r="AN88" s="157"/>
      <c r="AO88" s="157"/>
      <c r="AP88" s="157"/>
      <c r="AQ88" s="157"/>
      <c r="AR88" s="157"/>
      <c r="AS88" s="157"/>
      <c r="AT88" s="157"/>
      <c r="AU88" s="157"/>
      <c r="AV88" s="157"/>
      <c r="AW88" s="157"/>
      <c r="AX88" s="157"/>
      <c r="AY88" s="157"/>
      <c r="AZ88" s="157"/>
      <c r="BA88" s="157"/>
      <c r="BB88" s="157"/>
      <c r="BC88" s="157"/>
      <c r="BD88" s="173"/>
      <c r="BE88" s="171"/>
      <c r="BF88" s="171"/>
      <c r="BG88" s="171"/>
      <c r="BH88" s="174"/>
      <c r="BI88" s="174"/>
      <c r="BJ88" s="174"/>
      <c r="BK88" s="175"/>
      <c r="BL88" s="175"/>
      <c r="BM88" s="175"/>
      <c r="BN88" s="175"/>
      <c r="BO88" s="175"/>
      <c r="BP88" s="175"/>
      <c r="BQ88" s="175" t="s">
        <v>820</v>
      </c>
      <c r="BR88" s="175">
        <v>2</v>
      </c>
      <c r="BS88" s="175"/>
      <c r="BT88" s="255"/>
      <c r="BU88" s="256"/>
      <c r="BV88" s="256"/>
      <c r="BW88" s="256"/>
      <c r="BX88" s="256"/>
      <c r="BY88" s="256"/>
      <c r="BZ88" s="257"/>
      <c r="CA88" s="175"/>
    </row>
    <row r="89" spans="1:79" s="258" customFormat="1" ht="14.25" customHeight="1">
      <c r="A89" s="466" t="s">
        <v>822</v>
      </c>
      <c r="B89" s="466"/>
      <c r="C89" s="466"/>
      <c r="D89" s="466"/>
      <c r="E89" s="158"/>
      <c r="F89" s="158"/>
      <c r="G89" s="157"/>
      <c r="H89" s="158"/>
      <c r="I89" s="158"/>
      <c r="J89" s="178">
        <f t="shared" si="13"/>
        <v>0</v>
      </c>
      <c r="K89" s="178">
        <f t="shared" si="14"/>
        <v>0</v>
      </c>
      <c r="L89" s="157">
        <v>0</v>
      </c>
      <c r="M89" s="157"/>
      <c r="N89" s="157"/>
      <c r="O89" s="157"/>
      <c r="P89" s="157"/>
      <c r="Q89" s="157"/>
      <c r="R89" s="157"/>
      <c r="S89" s="157"/>
      <c r="T89" s="157"/>
      <c r="U89" s="157"/>
      <c r="V89" s="157"/>
      <c r="W89" s="157"/>
      <c r="X89" s="157"/>
      <c r="Y89" s="157"/>
      <c r="Z89" s="157"/>
      <c r="AA89" s="160"/>
      <c r="AB89" s="176">
        <v>0</v>
      </c>
      <c r="AC89" s="160">
        <v>0</v>
      </c>
      <c r="AD89" s="157"/>
      <c r="AE89" s="157"/>
      <c r="AF89" s="157"/>
      <c r="AG89" s="157"/>
      <c r="AH89" s="157"/>
      <c r="AI89" s="161"/>
      <c r="AJ89" s="162"/>
      <c r="AK89" s="162"/>
      <c r="AL89" s="157"/>
      <c r="AM89" s="157"/>
      <c r="AN89" s="157"/>
      <c r="AO89" s="157"/>
      <c r="AP89" s="157"/>
      <c r="AQ89" s="157"/>
      <c r="AR89" s="157"/>
      <c r="AS89" s="157"/>
      <c r="AT89" s="157"/>
      <c r="AU89" s="157"/>
      <c r="AV89" s="157"/>
      <c r="AW89" s="157"/>
      <c r="AX89" s="157"/>
      <c r="AY89" s="157"/>
      <c r="AZ89" s="157"/>
      <c r="BA89" s="157"/>
      <c r="BB89" s="157"/>
      <c r="BC89" s="157"/>
      <c r="BD89" s="173"/>
      <c r="BE89" s="171"/>
      <c r="BF89" s="171"/>
      <c r="BG89" s="171"/>
      <c r="BH89" s="174"/>
      <c r="BI89" s="174"/>
      <c r="BJ89" s="174"/>
      <c r="BK89" s="175"/>
      <c r="BL89" s="175"/>
      <c r="BM89" s="175"/>
      <c r="BN89" s="175"/>
      <c r="BO89" s="175"/>
      <c r="BP89" s="175"/>
      <c r="BQ89" s="175" t="s">
        <v>820</v>
      </c>
      <c r="BR89" s="175">
        <v>2</v>
      </c>
      <c r="BS89" s="175"/>
      <c r="BT89" s="255"/>
      <c r="BU89" s="256"/>
      <c r="BV89" s="256"/>
      <c r="BW89" s="256"/>
      <c r="BX89" s="256"/>
      <c r="BY89" s="256"/>
      <c r="BZ89" s="257"/>
      <c r="CA89" s="175"/>
    </row>
    <row r="90" spans="1:79" s="258" customFormat="1" ht="14.25" customHeight="1">
      <c r="A90" s="466" t="s">
        <v>869</v>
      </c>
      <c r="B90" s="466"/>
      <c r="C90" s="466"/>
      <c r="D90" s="466"/>
      <c r="E90" s="158"/>
      <c r="F90" s="158"/>
      <c r="G90" s="157"/>
      <c r="H90" s="158"/>
      <c r="I90" s="158"/>
      <c r="J90" s="178">
        <f t="shared" si="13"/>
        <v>0</v>
      </c>
      <c r="K90" s="178">
        <f t="shared" si="14"/>
        <v>0</v>
      </c>
      <c r="L90" s="157">
        <f>SUM(L91,L92,L93)</f>
        <v>13.18</v>
      </c>
      <c r="M90" s="157"/>
      <c r="N90" s="157"/>
      <c r="O90" s="157"/>
      <c r="P90" s="157"/>
      <c r="Q90" s="157"/>
      <c r="R90" s="157"/>
      <c r="S90" s="157"/>
      <c r="T90" s="157"/>
      <c r="U90" s="157"/>
      <c r="V90" s="157"/>
      <c r="W90" s="157"/>
      <c r="X90" s="157"/>
      <c r="Y90" s="157"/>
      <c r="Z90" s="157"/>
      <c r="AA90" s="160"/>
      <c r="AB90" s="176">
        <f>SUM(AB91,AB92,AB93)</f>
        <v>430.32000000000005</v>
      </c>
      <c r="AC90" s="160">
        <f>SUM(AC91,AC92,AC93)</f>
        <v>430.32000000000005</v>
      </c>
      <c r="AD90" s="157"/>
      <c r="AE90" s="157"/>
      <c r="AF90" s="157"/>
      <c r="AG90" s="157"/>
      <c r="AH90" s="157"/>
      <c r="AI90" s="161"/>
      <c r="AJ90" s="162"/>
      <c r="AK90" s="162"/>
      <c r="AL90" s="157"/>
      <c r="AM90" s="157"/>
      <c r="AN90" s="157"/>
      <c r="AO90" s="157"/>
      <c r="AP90" s="157"/>
      <c r="AQ90" s="157"/>
      <c r="AR90" s="157"/>
      <c r="AS90" s="157"/>
      <c r="AT90" s="157"/>
      <c r="AU90" s="157"/>
      <c r="AV90" s="157"/>
      <c r="AW90" s="157"/>
      <c r="AX90" s="157"/>
      <c r="AY90" s="157"/>
      <c r="AZ90" s="157"/>
      <c r="BA90" s="157"/>
      <c r="BB90" s="157"/>
      <c r="BC90" s="157"/>
      <c r="BD90" s="173"/>
      <c r="BE90" s="171"/>
      <c r="BF90" s="171"/>
      <c r="BG90" s="171"/>
      <c r="BH90" s="174"/>
      <c r="BI90" s="174"/>
      <c r="BJ90" s="174"/>
      <c r="BK90" s="175"/>
      <c r="BL90" s="175"/>
      <c r="BM90" s="175"/>
      <c r="BN90" s="175"/>
      <c r="BO90" s="175"/>
      <c r="BP90" s="175"/>
      <c r="BQ90" s="175" t="s">
        <v>820</v>
      </c>
      <c r="BR90" s="175">
        <v>2</v>
      </c>
      <c r="BS90" s="175"/>
      <c r="BT90" s="255"/>
      <c r="BU90" s="256"/>
      <c r="BV90" s="256"/>
      <c r="BW90" s="256"/>
      <c r="BX90" s="256"/>
      <c r="BY90" s="256"/>
      <c r="BZ90" s="257"/>
      <c r="CA90" s="175"/>
    </row>
    <row r="91" spans="1:79" s="258" customFormat="1" ht="14.25" customHeight="1">
      <c r="A91" s="466" t="s">
        <v>823</v>
      </c>
      <c r="B91" s="466"/>
      <c r="C91" s="466"/>
      <c r="D91" s="466"/>
      <c r="E91" s="158"/>
      <c r="F91" s="158"/>
      <c r="G91" s="157"/>
      <c r="H91" s="158"/>
      <c r="I91" s="158"/>
      <c r="J91" s="178">
        <f t="shared" si="13"/>
        <v>0</v>
      </c>
      <c r="K91" s="178">
        <f t="shared" si="14"/>
        <v>0</v>
      </c>
      <c r="L91" s="157"/>
      <c r="M91" s="157"/>
      <c r="N91" s="157"/>
      <c r="O91" s="157"/>
      <c r="P91" s="157"/>
      <c r="Q91" s="157"/>
      <c r="R91" s="157"/>
      <c r="S91" s="157"/>
      <c r="T91" s="157"/>
      <c r="U91" s="157"/>
      <c r="V91" s="157"/>
      <c r="W91" s="157"/>
      <c r="X91" s="157"/>
      <c r="Y91" s="157"/>
      <c r="Z91" s="157"/>
      <c r="AA91" s="160"/>
      <c r="AB91" s="176"/>
      <c r="AC91" s="160"/>
      <c r="AD91" s="157"/>
      <c r="AE91" s="157"/>
      <c r="AF91" s="157"/>
      <c r="AG91" s="157"/>
      <c r="AH91" s="157"/>
      <c r="AI91" s="161"/>
      <c r="AJ91" s="162"/>
      <c r="AK91" s="162"/>
      <c r="AL91" s="157"/>
      <c r="AM91" s="157"/>
      <c r="AN91" s="157"/>
      <c r="AO91" s="157"/>
      <c r="AP91" s="157"/>
      <c r="AQ91" s="157"/>
      <c r="AR91" s="157"/>
      <c r="AS91" s="157"/>
      <c r="AT91" s="157"/>
      <c r="AU91" s="157"/>
      <c r="AV91" s="157"/>
      <c r="AW91" s="157"/>
      <c r="AX91" s="157"/>
      <c r="AY91" s="157"/>
      <c r="AZ91" s="157"/>
      <c r="BA91" s="157"/>
      <c r="BB91" s="157"/>
      <c r="BC91" s="157"/>
      <c r="BD91" s="173"/>
      <c r="BE91" s="171"/>
      <c r="BF91" s="171"/>
      <c r="BG91" s="171"/>
      <c r="BH91" s="174"/>
      <c r="BI91" s="174"/>
      <c r="BJ91" s="174"/>
      <c r="BK91" s="175"/>
      <c r="BL91" s="175"/>
      <c r="BM91" s="175"/>
      <c r="BN91" s="175"/>
      <c r="BO91" s="175"/>
      <c r="BP91" s="175"/>
      <c r="BQ91" s="175" t="s">
        <v>820</v>
      </c>
      <c r="BR91" s="175">
        <v>2</v>
      </c>
      <c r="BS91" s="175"/>
      <c r="BT91" s="255"/>
      <c r="BU91" s="256"/>
      <c r="BV91" s="256"/>
      <c r="BW91" s="256"/>
      <c r="BX91" s="256"/>
      <c r="BY91" s="256"/>
      <c r="BZ91" s="257"/>
      <c r="CA91" s="175"/>
    </row>
    <row r="92" spans="1:79" s="258" customFormat="1" ht="14.25" customHeight="1">
      <c r="A92" s="466" t="s">
        <v>868</v>
      </c>
      <c r="B92" s="466"/>
      <c r="C92" s="466"/>
      <c r="D92" s="466"/>
      <c r="E92" s="158"/>
      <c r="F92" s="158"/>
      <c r="G92" s="157"/>
      <c r="H92" s="158"/>
      <c r="I92" s="158"/>
      <c r="J92" s="178">
        <f t="shared" si="13"/>
        <v>0</v>
      </c>
      <c r="K92" s="178">
        <f t="shared" si="14"/>
        <v>0</v>
      </c>
      <c r="L92" s="157"/>
      <c r="M92" s="157"/>
      <c r="N92" s="157"/>
      <c r="O92" s="157"/>
      <c r="P92" s="157"/>
      <c r="Q92" s="157"/>
      <c r="R92" s="157"/>
      <c r="S92" s="157"/>
      <c r="T92" s="157"/>
      <c r="U92" s="157"/>
      <c r="V92" s="157"/>
      <c r="W92" s="157"/>
      <c r="X92" s="157"/>
      <c r="Y92" s="157"/>
      <c r="Z92" s="157"/>
      <c r="AA92" s="160"/>
      <c r="AB92" s="176"/>
      <c r="AC92" s="160"/>
      <c r="AD92" s="157"/>
      <c r="AE92" s="157"/>
      <c r="AF92" s="157"/>
      <c r="AG92" s="157"/>
      <c r="AH92" s="157"/>
      <c r="AI92" s="161"/>
      <c r="AJ92" s="162"/>
      <c r="AK92" s="162"/>
      <c r="AL92" s="157"/>
      <c r="AM92" s="157"/>
      <c r="AN92" s="157"/>
      <c r="AO92" s="157"/>
      <c r="AP92" s="157"/>
      <c r="AQ92" s="157"/>
      <c r="AR92" s="157"/>
      <c r="AS92" s="157"/>
      <c r="AT92" s="157"/>
      <c r="AU92" s="157"/>
      <c r="AV92" s="157"/>
      <c r="AW92" s="157"/>
      <c r="AX92" s="157"/>
      <c r="AY92" s="157"/>
      <c r="AZ92" s="157"/>
      <c r="BA92" s="157"/>
      <c r="BB92" s="157"/>
      <c r="BC92" s="157"/>
      <c r="BD92" s="173"/>
      <c r="BE92" s="171"/>
      <c r="BF92" s="171"/>
      <c r="BG92" s="171"/>
      <c r="BH92" s="174"/>
      <c r="BI92" s="174"/>
      <c r="BJ92" s="174"/>
      <c r="BK92" s="175"/>
      <c r="BL92" s="175"/>
      <c r="BM92" s="175"/>
      <c r="BN92" s="175"/>
      <c r="BO92" s="175"/>
      <c r="BP92" s="175"/>
      <c r="BQ92" s="175" t="s">
        <v>820</v>
      </c>
      <c r="BR92" s="175">
        <v>2</v>
      </c>
      <c r="BS92" s="175"/>
      <c r="BT92" s="255"/>
      <c r="BU92" s="256"/>
      <c r="BV92" s="256"/>
      <c r="BW92" s="256"/>
      <c r="BX92" s="256"/>
      <c r="BY92" s="256"/>
      <c r="BZ92" s="257"/>
      <c r="CA92" s="175"/>
    </row>
    <row r="93" spans="1:79" s="258" customFormat="1">
      <c r="A93" s="466" t="s">
        <v>978</v>
      </c>
      <c r="B93" s="466"/>
      <c r="C93" s="466"/>
      <c r="D93" s="466"/>
      <c r="E93" s="158"/>
      <c r="F93" s="158"/>
      <c r="G93" s="157"/>
      <c r="H93" s="158"/>
      <c r="I93" s="158"/>
      <c r="J93" s="178">
        <f t="shared" si="13"/>
        <v>0</v>
      </c>
      <c r="K93" s="178">
        <f t="shared" si="14"/>
        <v>0</v>
      </c>
      <c r="L93" s="159">
        <f>SUM(L94:L97)</f>
        <v>13.18</v>
      </c>
      <c r="M93" s="157"/>
      <c r="N93" s="157"/>
      <c r="O93" s="157"/>
      <c r="P93" s="157"/>
      <c r="Q93" s="157"/>
      <c r="R93" s="157"/>
      <c r="S93" s="157"/>
      <c r="T93" s="157"/>
      <c r="U93" s="157"/>
      <c r="V93" s="157"/>
      <c r="W93" s="157"/>
      <c r="X93" s="157"/>
      <c r="Y93" s="157"/>
      <c r="Z93" s="157"/>
      <c r="AA93" s="160"/>
      <c r="AB93" s="176">
        <f>SUM(AB94:AB97)</f>
        <v>430.32000000000005</v>
      </c>
      <c r="AC93" s="160">
        <f>SUM(AC94:AC97)</f>
        <v>430.32000000000005</v>
      </c>
      <c r="AD93" s="157"/>
      <c r="AE93" s="157"/>
      <c r="AF93" s="157"/>
      <c r="AG93" s="157"/>
      <c r="AH93" s="157"/>
      <c r="AI93" s="161"/>
      <c r="AJ93" s="162"/>
      <c r="AK93" s="162"/>
      <c r="AL93" s="157"/>
      <c r="AM93" s="157"/>
      <c r="AN93" s="157"/>
      <c r="AO93" s="157"/>
      <c r="AP93" s="157"/>
      <c r="AQ93" s="157"/>
      <c r="AR93" s="157"/>
      <c r="AS93" s="157"/>
      <c r="AT93" s="157"/>
      <c r="AU93" s="157"/>
      <c r="AV93" s="157"/>
      <c r="AW93" s="157"/>
      <c r="AX93" s="157"/>
      <c r="AY93" s="157"/>
      <c r="AZ93" s="157"/>
      <c r="BA93" s="157"/>
      <c r="BB93" s="157"/>
      <c r="BC93" s="157"/>
      <c r="BD93" s="173"/>
      <c r="BE93" s="171"/>
      <c r="BF93" s="171"/>
      <c r="BG93" s="171"/>
      <c r="BH93" s="174"/>
      <c r="BI93" s="174"/>
      <c r="BJ93" s="174"/>
      <c r="BK93" s="175"/>
      <c r="BL93" s="175"/>
      <c r="BM93" s="175"/>
      <c r="BN93" s="175"/>
      <c r="BO93" s="175"/>
      <c r="BP93" s="175"/>
      <c r="BQ93" s="175" t="s">
        <v>820</v>
      </c>
      <c r="BR93" s="175">
        <v>2</v>
      </c>
      <c r="BS93" s="175"/>
      <c r="BT93" s="255"/>
      <c r="BU93" s="256"/>
      <c r="BV93" s="256"/>
      <c r="BW93" s="256"/>
      <c r="BX93" s="256"/>
      <c r="BY93" s="256"/>
      <c r="BZ93" s="257"/>
      <c r="CA93" s="175"/>
    </row>
    <row r="94" spans="1:79" s="259" customFormat="1" ht="252">
      <c r="A94" s="301" t="s">
        <v>1084</v>
      </c>
      <c r="B94" s="301" t="s">
        <v>303</v>
      </c>
      <c r="C94" s="301" t="s">
        <v>324</v>
      </c>
      <c r="D94" s="301" t="s">
        <v>611</v>
      </c>
      <c r="E94" s="185">
        <v>1267.854</v>
      </c>
      <c r="F94" s="185">
        <v>1274.654</v>
      </c>
      <c r="G94" s="301" t="s">
        <v>611</v>
      </c>
      <c r="H94" s="185">
        <v>1233.2</v>
      </c>
      <c r="I94" s="185">
        <v>1240</v>
      </c>
      <c r="J94" s="178">
        <f t="shared" si="13"/>
        <v>6.7999999999999545</v>
      </c>
      <c r="K94" s="178">
        <f t="shared" si="14"/>
        <v>6.7999999999999545</v>
      </c>
      <c r="L94" s="192">
        <v>6.8</v>
      </c>
      <c r="M94" s="301"/>
      <c r="N94" s="301" t="s">
        <v>871</v>
      </c>
      <c r="O94" s="301" t="s">
        <v>979</v>
      </c>
      <c r="P94" s="301" t="s">
        <v>873</v>
      </c>
      <c r="Q94" s="301" t="s">
        <v>979</v>
      </c>
      <c r="R94" s="301"/>
      <c r="S94" s="301">
        <v>15</v>
      </c>
      <c r="T94" s="301"/>
      <c r="U94" s="301"/>
      <c r="V94" s="301"/>
      <c r="W94" s="301"/>
      <c r="X94" s="301"/>
      <c r="Y94" s="301"/>
      <c r="Z94" s="301" t="s">
        <v>1117</v>
      </c>
      <c r="AA94" s="163" t="s">
        <v>876</v>
      </c>
      <c r="AB94" s="186">
        <f t="shared" ref="AB94:AB97" si="17">L94*Q94*AA94*0.1</f>
        <v>149.6</v>
      </c>
      <c r="AC94" s="163">
        <f>IF(AL94="中修",AB94*AG94,IF(AL94="预防性养护",AB94,AB94*AE94))</f>
        <v>149.6</v>
      </c>
      <c r="AD94" s="301"/>
      <c r="AE94" s="301"/>
      <c r="AF94" s="301"/>
      <c r="AG94" s="301"/>
      <c r="AH94" s="301" t="s">
        <v>930</v>
      </c>
      <c r="AI94" s="187" t="s">
        <v>1086</v>
      </c>
      <c r="AJ94" s="188" t="s">
        <v>1118</v>
      </c>
      <c r="AK94" s="188"/>
      <c r="AL94" s="301" t="s">
        <v>814</v>
      </c>
      <c r="AM94" s="301"/>
      <c r="AN94" s="301" t="s">
        <v>1119</v>
      </c>
      <c r="AO94" s="301" t="s">
        <v>1120</v>
      </c>
      <c r="AP94" s="301" t="s">
        <v>1121</v>
      </c>
      <c r="AQ94" s="301" t="s">
        <v>1122</v>
      </c>
      <c r="AR94" s="301"/>
      <c r="AS94" s="301" t="s">
        <v>1123</v>
      </c>
      <c r="AT94" s="301" t="s">
        <v>1124</v>
      </c>
      <c r="AU94" s="301" t="s">
        <v>1125</v>
      </c>
      <c r="AV94" s="301" t="s">
        <v>1126</v>
      </c>
      <c r="AW94" s="301" t="s">
        <v>1127</v>
      </c>
      <c r="AX94" s="301" t="s">
        <v>844</v>
      </c>
      <c r="AY94" s="301"/>
      <c r="AZ94" s="301"/>
      <c r="BA94" s="301">
        <f t="shared" ref="BA94:BA97" si="18">L94</f>
        <v>6.8</v>
      </c>
      <c r="BB94" s="301"/>
      <c r="BC94" s="301"/>
      <c r="BD94" s="174" t="s">
        <v>814</v>
      </c>
      <c r="BE94" s="174"/>
      <c r="BF94" s="174"/>
      <c r="BG94" s="174"/>
      <c r="BH94" s="174"/>
      <c r="BI94" s="174"/>
      <c r="BJ94" s="174"/>
      <c r="BK94" s="175"/>
      <c r="BL94" s="175">
        <v>1</v>
      </c>
      <c r="BM94" s="175"/>
      <c r="BN94" s="175"/>
      <c r="BO94" s="175"/>
      <c r="BP94" s="175"/>
      <c r="BQ94" s="175" t="s">
        <v>904</v>
      </c>
      <c r="BR94" s="175">
        <v>1</v>
      </c>
      <c r="BS94" s="175"/>
      <c r="BT94" s="255"/>
      <c r="BU94" s="256"/>
      <c r="BV94" s="256">
        <v>1</v>
      </c>
      <c r="BW94" s="256"/>
      <c r="BX94" s="256"/>
      <c r="BY94" s="256"/>
      <c r="BZ94" s="257"/>
      <c r="CA94" s="175"/>
    </row>
    <row r="95" spans="1:79" s="259" customFormat="1" ht="144">
      <c r="A95" s="301" t="s">
        <v>1128</v>
      </c>
      <c r="B95" s="301" t="s">
        <v>303</v>
      </c>
      <c r="C95" s="301" t="s">
        <v>324</v>
      </c>
      <c r="D95" s="301" t="s">
        <v>611</v>
      </c>
      <c r="E95" s="185">
        <v>1274.654</v>
      </c>
      <c r="F95" s="185">
        <v>1277.954</v>
      </c>
      <c r="G95" s="301" t="s">
        <v>611</v>
      </c>
      <c r="H95" s="185">
        <v>1240</v>
      </c>
      <c r="I95" s="185">
        <v>1243.3</v>
      </c>
      <c r="J95" s="178">
        <f t="shared" si="13"/>
        <v>3.2999999999999545</v>
      </c>
      <c r="K95" s="178">
        <f t="shared" si="14"/>
        <v>3.2999999999999545</v>
      </c>
      <c r="L95" s="192">
        <v>3.3</v>
      </c>
      <c r="M95" s="301"/>
      <c r="N95" s="301" t="s">
        <v>871</v>
      </c>
      <c r="O95" s="301" t="s">
        <v>979</v>
      </c>
      <c r="P95" s="301" t="s">
        <v>873</v>
      </c>
      <c r="Q95" s="301" t="s">
        <v>979</v>
      </c>
      <c r="R95" s="301"/>
      <c r="S95" s="301">
        <v>15</v>
      </c>
      <c r="T95" s="301"/>
      <c r="U95" s="301"/>
      <c r="V95" s="301"/>
      <c r="W95" s="301"/>
      <c r="X95" s="301" t="s">
        <v>831</v>
      </c>
      <c r="Y95" s="301" t="s">
        <v>980</v>
      </c>
      <c r="Z95" s="301" t="s">
        <v>981</v>
      </c>
      <c r="AA95" s="163" t="s">
        <v>982</v>
      </c>
      <c r="AB95" s="186">
        <f t="shared" si="17"/>
        <v>145.20000000000002</v>
      </c>
      <c r="AC95" s="163">
        <f>IF(AL95="中修",AB95*AG95,IF(AL95="预防性养护",AB95,AB95*AE95))</f>
        <v>145.20000000000002</v>
      </c>
      <c r="AD95" s="301"/>
      <c r="AE95" s="301"/>
      <c r="AF95" s="301"/>
      <c r="AG95" s="301"/>
      <c r="AH95" s="301" t="s">
        <v>930</v>
      </c>
      <c r="AI95" s="187" t="s">
        <v>1086</v>
      </c>
      <c r="AJ95" s="188" t="s">
        <v>1118</v>
      </c>
      <c r="AK95" s="188"/>
      <c r="AL95" s="301" t="s">
        <v>814</v>
      </c>
      <c r="AM95" s="301"/>
      <c r="AN95" s="301" t="s">
        <v>1119</v>
      </c>
      <c r="AO95" s="301" t="s">
        <v>1129</v>
      </c>
      <c r="AP95" s="301"/>
      <c r="AQ95" s="301" t="s">
        <v>1130</v>
      </c>
      <c r="AR95" s="301"/>
      <c r="AS95" s="301" t="s">
        <v>1131</v>
      </c>
      <c r="AT95" s="301" t="s">
        <v>1132</v>
      </c>
      <c r="AU95" s="301" t="s">
        <v>1133</v>
      </c>
      <c r="AV95" s="301" t="s">
        <v>1134</v>
      </c>
      <c r="AW95" s="301" t="s">
        <v>1135</v>
      </c>
      <c r="AX95" s="301" t="s">
        <v>844</v>
      </c>
      <c r="AY95" s="301"/>
      <c r="AZ95" s="301"/>
      <c r="BA95" s="301">
        <f t="shared" si="18"/>
        <v>3.3</v>
      </c>
      <c r="BB95" s="301"/>
      <c r="BC95" s="301"/>
      <c r="BD95" s="174" t="s">
        <v>814</v>
      </c>
      <c r="BE95" s="174"/>
      <c r="BF95" s="174"/>
      <c r="BG95" s="174"/>
      <c r="BH95" s="174"/>
      <c r="BI95" s="174"/>
      <c r="BJ95" s="174"/>
      <c r="BK95" s="175"/>
      <c r="BL95" s="175">
        <v>1</v>
      </c>
      <c r="BM95" s="175"/>
      <c r="BN95" s="175"/>
      <c r="BO95" s="175"/>
      <c r="BP95" s="175"/>
      <c r="BQ95" s="175" t="s">
        <v>904</v>
      </c>
      <c r="BR95" s="175">
        <v>1</v>
      </c>
      <c r="BS95" s="175"/>
      <c r="BT95" s="255"/>
      <c r="BU95" s="256"/>
      <c r="BV95" s="256">
        <v>1</v>
      </c>
      <c r="BW95" s="256"/>
      <c r="BX95" s="256"/>
      <c r="BY95" s="256"/>
      <c r="BZ95" s="257"/>
      <c r="CA95" s="175"/>
    </row>
    <row r="96" spans="1:79" s="259" customFormat="1" ht="108">
      <c r="A96" s="301" t="s">
        <v>1136</v>
      </c>
      <c r="B96" s="301" t="s">
        <v>303</v>
      </c>
      <c r="C96" s="301" t="s">
        <v>324</v>
      </c>
      <c r="D96" s="301" t="s">
        <v>611</v>
      </c>
      <c r="E96" s="185">
        <v>1277.954</v>
      </c>
      <c r="F96" s="185">
        <v>1278.954</v>
      </c>
      <c r="G96" s="301" t="s">
        <v>611</v>
      </c>
      <c r="H96" s="185">
        <v>1243.3</v>
      </c>
      <c r="I96" s="185">
        <v>1244.3</v>
      </c>
      <c r="J96" s="178">
        <f t="shared" si="13"/>
        <v>1</v>
      </c>
      <c r="K96" s="178">
        <f t="shared" si="14"/>
        <v>1</v>
      </c>
      <c r="L96" s="192">
        <v>1</v>
      </c>
      <c r="M96" s="301"/>
      <c r="N96" s="301" t="s">
        <v>871</v>
      </c>
      <c r="O96" s="301" t="s">
        <v>979</v>
      </c>
      <c r="P96" s="301" t="s">
        <v>873</v>
      </c>
      <c r="Q96" s="301" t="s">
        <v>979</v>
      </c>
      <c r="R96" s="301"/>
      <c r="S96" s="301">
        <v>15</v>
      </c>
      <c r="T96" s="301"/>
      <c r="U96" s="301"/>
      <c r="V96" s="301"/>
      <c r="W96" s="301"/>
      <c r="X96" s="301" t="s">
        <v>831</v>
      </c>
      <c r="Y96" s="301" t="s">
        <v>980</v>
      </c>
      <c r="Z96" s="301" t="s">
        <v>981</v>
      </c>
      <c r="AA96" s="163" t="s">
        <v>982</v>
      </c>
      <c r="AB96" s="186">
        <f t="shared" si="17"/>
        <v>44</v>
      </c>
      <c r="AC96" s="163">
        <f>IF(AL96="中修",AB96*AG96,IF(AL96="预防性养护",AB96,AB96*AE96))</f>
        <v>44</v>
      </c>
      <c r="AD96" s="301"/>
      <c r="AE96" s="301"/>
      <c r="AF96" s="301"/>
      <c r="AG96" s="301"/>
      <c r="AH96" s="301" t="s">
        <v>930</v>
      </c>
      <c r="AI96" s="187" t="s">
        <v>1086</v>
      </c>
      <c r="AJ96" s="188" t="s">
        <v>1118</v>
      </c>
      <c r="AK96" s="188"/>
      <c r="AL96" s="301" t="s">
        <v>814</v>
      </c>
      <c r="AM96" s="301"/>
      <c r="AN96" s="301" t="s">
        <v>1119</v>
      </c>
      <c r="AO96" s="301" t="s">
        <v>1137</v>
      </c>
      <c r="AP96" s="301"/>
      <c r="AQ96" s="301" t="s">
        <v>1138</v>
      </c>
      <c r="AR96" s="301"/>
      <c r="AS96" s="301" t="s">
        <v>1139</v>
      </c>
      <c r="AT96" s="301" t="s">
        <v>1140</v>
      </c>
      <c r="AU96" s="301" t="s">
        <v>1141</v>
      </c>
      <c r="AV96" s="301" t="s">
        <v>1142</v>
      </c>
      <c r="AW96" s="301" t="s">
        <v>1143</v>
      </c>
      <c r="AX96" s="301" t="s">
        <v>844</v>
      </c>
      <c r="AY96" s="301"/>
      <c r="AZ96" s="301"/>
      <c r="BA96" s="301">
        <f t="shared" si="18"/>
        <v>1</v>
      </c>
      <c r="BB96" s="301"/>
      <c r="BC96" s="301"/>
      <c r="BD96" s="174" t="s">
        <v>814</v>
      </c>
      <c r="BE96" s="174"/>
      <c r="BF96" s="174"/>
      <c r="BG96" s="174"/>
      <c r="BH96" s="174"/>
      <c r="BI96" s="174"/>
      <c r="BJ96" s="174"/>
      <c r="BK96" s="175"/>
      <c r="BL96" s="175">
        <v>1</v>
      </c>
      <c r="BM96" s="175"/>
      <c r="BN96" s="175"/>
      <c r="BO96" s="175"/>
      <c r="BP96" s="175"/>
      <c r="BQ96" s="175" t="s">
        <v>904</v>
      </c>
      <c r="BR96" s="175">
        <v>1</v>
      </c>
      <c r="BS96" s="175"/>
      <c r="BT96" s="255"/>
      <c r="BU96" s="256"/>
      <c r="BV96" s="256">
        <v>1</v>
      </c>
      <c r="BW96" s="256"/>
      <c r="BX96" s="256"/>
      <c r="BY96" s="256"/>
      <c r="BZ96" s="257"/>
      <c r="CA96" s="175"/>
    </row>
    <row r="97" spans="1:257" s="259" customFormat="1" ht="14.25" customHeight="1">
      <c r="A97" s="301" t="s">
        <v>980</v>
      </c>
      <c r="B97" s="301" t="s">
        <v>303</v>
      </c>
      <c r="C97" s="301" t="s">
        <v>324</v>
      </c>
      <c r="D97" s="301" t="s">
        <v>611</v>
      </c>
      <c r="E97" s="185">
        <v>1280.354</v>
      </c>
      <c r="F97" s="185">
        <v>1282.434</v>
      </c>
      <c r="G97" s="301" t="s">
        <v>611</v>
      </c>
      <c r="H97" s="185">
        <v>1245.7</v>
      </c>
      <c r="I97" s="185">
        <v>1247.78</v>
      </c>
      <c r="J97" s="178">
        <f t="shared" si="13"/>
        <v>2.0799999999999272</v>
      </c>
      <c r="K97" s="178">
        <f t="shared" si="14"/>
        <v>2.0799999999999272</v>
      </c>
      <c r="L97" s="192">
        <v>2.08</v>
      </c>
      <c r="M97" s="301"/>
      <c r="N97" s="301" t="s">
        <v>871</v>
      </c>
      <c r="O97" s="301" t="s">
        <v>979</v>
      </c>
      <c r="P97" s="301" t="s">
        <v>873</v>
      </c>
      <c r="Q97" s="301" t="s">
        <v>979</v>
      </c>
      <c r="R97" s="301"/>
      <c r="S97" s="301">
        <v>15</v>
      </c>
      <c r="T97" s="301"/>
      <c r="U97" s="301"/>
      <c r="V97" s="301"/>
      <c r="W97" s="301"/>
      <c r="X97" s="301" t="s">
        <v>831</v>
      </c>
      <c r="Y97" s="301" t="s">
        <v>980</v>
      </c>
      <c r="Z97" s="301" t="s">
        <v>981</v>
      </c>
      <c r="AA97" s="163" t="s">
        <v>982</v>
      </c>
      <c r="AB97" s="186">
        <f t="shared" si="17"/>
        <v>91.52000000000001</v>
      </c>
      <c r="AC97" s="163">
        <f>IF(AL97="中修",AB97*AG97,IF(AL97="预防性养护",AB97,AB97*AE97))</f>
        <v>91.52000000000001</v>
      </c>
      <c r="AD97" s="301"/>
      <c r="AE97" s="301"/>
      <c r="AF97" s="301"/>
      <c r="AG97" s="301"/>
      <c r="AH97" s="301" t="s">
        <v>887</v>
      </c>
      <c r="AI97" s="187" t="s">
        <v>1086</v>
      </c>
      <c r="AJ97" s="188" t="s">
        <v>1118</v>
      </c>
      <c r="AK97" s="188"/>
      <c r="AL97" s="301" t="s">
        <v>814</v>
      </c>
      <c r="AM97" s="301"/>
      <c r="AN97" s="301" t="s">
        <v>1119</v>
      </c>
      <c r="AO97" s="301" t="s">
        <v>1144</v>
      </c>
      <c r="AP97" s="301"/>
      <c r="AQ97" s="301" t="s">
        <v>1145</v>
      </c>
      <c r="AR97" s="301"/>
      <c r="AS97" s="301" t="s">
        <v>1146</v>
      </c>
      <c r="AT97" s="301" t="s">
        <v>1147</v>
      </c>
      <c r="AU97" s="301" t="s">
        <v>1148</v>
      </c>
      <c r="AV97" s="301" t="s">
        <v>1149</v>
      </c>
      <c r="AW97" s="301" t="s">
        <v>1150</v>
      </c>
      <c r="AX97" s="301" t="s">
        <v>844</v>
      </c>
      <c r="AY97" s="301"/>
      <c r="AZ97" s="301"/>
      <c r="BA97" s="301">
        <f t="shared" si="18"/>
        <v>2.08</v>
      </c>
      <c r="BB97" s="301"/>
      <c r="BC97" s="301"/>
      <c r="BD97" s="174" t="s">
        <v>814</v>
      </c>
      <c r="BE97" s="174"/>
      <c r="BF97" s="174"/>
      <c r="BG97" s="174"/>
      <c r="BH97" s="174"/>
      <c r="BI97" s="174"/>
      <c r="BJ97" s="174"/>
      <c r="BK97" s="175"/>
      <c r="BL97" s="175">
        <v>1</v>
      </c>
      <c r="BM97" s="175"/>
      <c r="BN97" s="175"/>
      <c r="BO97" s="175"/>
      <c r="BP97" s="175"/>
      <c r="BQ97" s="175" t="s">
        <v>904</v>
      </c>
      <c r="BR97" s="175">
        <v>1</v>
      </c>
      <c r="BS97" s="175"/>
      <c r="BT97" s="255"/>
      <c r="BU97" s="256"/>
      <c r="BV97" s="256">
        <v>1</v>
      </c>
      <c r="BW97" s="256"/>
      <c r="BX97" s="256"/>
      <c r="BY97" s="256"/>
      <c r="BZ97" s="257"/>
      <c r="CA97" s="175"/>
    </row>
    <row r="98" spans="1:257" s="238" customFormat="1" ht="14.25" customHeight="1">
      <c r="A98" s="466" t="s">
        <v>1151</v>
      </c>
      <c r="B98" s="466"/>
      <c r="C98" s="466"/>
      <c r="D98" s="466"/>
      <c r="E98" s="158"/>
      <c r="F98" s="158"/>
      <c r="G98" s="157"/>
      <c r="H98" s="158"/>
      <c r="I98" s="158"/>
      <c r="J98" s="178">
        <f t="shared" si="13"/>
        <v>0</v>
      </c>
      <c r="K98" s="178">
        <f t="shared" si="14"/>
        <v>0</v>
      </c>
      <c r="L98" s="157">
        <f>SUM(L99,L100,L101)</f>
        <v>12.885</v>
      </c>
      <c r="M98" s="157"/>
      <c r="N98" s="157"/>
      <c r="O98" s="157"/>
      <c r="P98" s="157"/>
      <c r="Q98" s="157"/>
      <c r="R98" s="157"/>
      <c r="S98" s="157"/>
      <c r="T98" s="157"/>
      <c r="U98" s="157"/>
      <c r="V98" s="157"/>
      <c r="W98" s="157"/>
      <c r="X98" s="157"/>
      <c r="Y98" s="157"/>
      <c r="Z98" s="157"/>
      <c r="AA98" s="160"/>
      <c r="AB98" s="176">
        <f>SUM(AB99,AB100,AB101)</f>
        <v>2112</v>
      </c>
      <c r="AC98" s="160">
        <f>SUM(AC99,AC100,AC101)</f>
        <v>1824</v>
      </c>
      <c r="AD98" s="157"/>
      <c r="AE98" s="157"/>
      <c r="AF98" s="157"/>
      <c r="AG98" s="157"/>
      <c r="AH98" s="157"/>
      <c r="AI98" s="161"/>
      <c r="AJ98" s="162"/>
      <c r="AK98" s="162"/>
      <c r="AL98" s="157"/>
      <c r="AM98" s="157"/>
      <c r="AN98" s="157"/>
      <c r="AO98" s="157"/>
      <c r="AP98" s="157"/>
      <c r="AQ98" s="157"/>
      <c r="AR98" s="157"/>
      <c r="AS98" s="157"/>
      <c r="AT98" s="157"/>
      <c r="AU98" s="157"/>
      <c r="AV98" s="157"/>
      <c r="AW98" s="157"/>
      <c r="AX98" s="157"/>
      <c r="AY98" s="157"/>
      <c r="AZ98" s="157"/>
      <c r="BA98" s="157"/>
      <c r="BB98" s="157"/>
      <c r="BC98" s="157"/>
      <c r="BD98" s="173"/>
      <c r="BE98" s="171"/>
      <c r="BF98" s="171"/>
      <c r="BG98" s="171"/>
      <c r="BH98" s="174"/>
      <c r="BI98" s="174"/>
      <c r="BJ98" s="174"/>
      <c r="BK98" s="175"/>
      <c r="BL98" s="175"/>
      <c r="BM98" s="175"/>
      <c r="BN98" s="175"/>
      <c r="BO98" s="175"/>
      <c r="BP98" s="175"/>
      <c r="BQ98" s="175" t="s">
        <v>820</v>
      </c>
      <c r="BR98" s="175">
        <v>2</v>
      </c>
      <c r="BS98" s="235"/>
      <c r="BT98" s="236"/>
      <c r="BU98" s="237"/>
      <c r="BV98" s="237"/>
      <c r="BW98" s="237"/>
      <c r="BX98" s="237"/>
      <c r="BY98" s="237"/>
      <c r="BZ98" s="168"/>
      <c r="CA98" s="235"/>
    </row>
    <row r="99" spans="1:257" s="238" customFormat="1" ht="14.25" customHeight="1">
      <c r="A99" s="466" t="s">
        <v>821</v>
      </c>
      <c r="B99" s="466"/>
      <c r="C99" s="466"/>
      <c r="D99" s="466"/>
      <c r="E99" s="158"/>
      <c r="F99" s="158"/>
      <c r="G99" s="157"/>
      <c r="H99" s="158"/>
      <c r="I99" s="158"/>
      <c r="J99" s="178">
        <f t="shared" si="13"/>
        <v>0</v>
      </c>
      <c r="K99" s="178">
        <f t="shared" si="14"/>
        <v>0</v>
      </c>
      <c r="L99" s="157">
        <v>0</v>
      </c>
      <c r="M99" s="157"/>
      <c r="N99" s="157"/>
      <c r="O99" s="157"/>
      <c r="P99" s="157"/>
      <c r="Q99" s="157"/>
      <c r="R99" s="157"/>
      <c r="S99" s="157"/>
      <c r="T99" s="157"/>
      <c r="U99" s="157"/>
      <c r="V99" s="157"/>
      <c r="W99" s="157"/>
      <c r="X99" s="157"/>
      <c r="Y99" s="157"/>
      <c r="Z99" s="157"/>
      <c r="AA99" s="160"/>
      <c r="AB99" s="176">
        <v>0</v>
      </c>
      <c r="AC99" s="160">
        <v>0</v>
      </c>
      <c r="AD99" s="157"/>
      <c r="AE99" s="157"/>
      <c r="AF99" s="157"/>
      <c r="AG99" s="157"/>
      <c r="AH99" s="157"/>
      <c r="AI99" s="161"/>
      <c r="AJ99" s="162"/>
      <c r="AK99" s="162"/>
      <c r="AL99" s="157"/>
      <c r="AM99" s="157"/>
      <c r="AN99" s="157"/>
      <c r="AO99" s="157"/>
      <c r="AP99" s="157"/>
      <c r="AQ99" s="157"/>
      <c r="AR99" s="157"/>
      <c r="AS99" s="157"/>
      <c r="AT99" s="157"/>
      <c r="AU99" s="157"/>
      <c r="AV99" s="157"/>
      <c r="AW99" s="157"/>
      <c r="AX99" s="157"/>
      <c r="AY99" s="157"/>
      <c r="AZ99" s="157"/>
      <c r="BA99" s="157"/>
      <c r="BB99" s="157"/>
      <c r="BC99" s="157"/>
      <c r="BD99" s="173"/>
      <c r="BE99" s="171"/>
      <c r="BF99" s="171"/>
      <c r="BG99" s="171"/>
      <c r="BH99" s="174"/>
      <c r="BI99" s="174"/>
      <c r="BJ99" s="174"/>
      <c r="BK99" s="175"/>
      <c r="BL99" s="175"/>
      <c r="BM99" s="175"/>
      <c r="BN99" s="175"/>
      <c r="BO99" s="175"/>
      <c r="BP99" s="175"/>
      <c r="BQ99" s="175" t="s">
        <v>820</v>
      </c>
      <c r="BR99" s="175">
        <v>2</v>
      </c>
      <c r="BS99" s="235"/>
      <c r="BT99" s="236"/>
      <c r="BU99" s="237"/>
      <c r="BV99" s="237"/>
      <c r="BW99" s="237"/>
      <c r="BX99" s="237"/>
      <c r="BY99" s="237"/>
      <c r="BZ99" s="168"/>
      <c r="CA99" s="235"/>
    </row>
    <row r="100" spans="1:257" s="238" customFormat="1" ht="14.25" customHeight="1">
      <c r="A100" s="466" t="s">
        <v>822</v>
      </c>
      <c r="B100" s="466"/>
      <c r="C100" s="466"/>
      <c r="D100" s="466"/>
      <c r="E100" s="158"/>
      <c r="F100" s="158"/>
      <c r="G100" s="157"/>
      <c r="H100" s="158"/>
      <c r="I100" s="158"/>
      <c r="J100" s="178">
        <f t="shared" si="13"/>
        <v>0</v>
      </c>
      <c r="K100" s="178">
        <f t="shared" si="14"/>
        <v>0</v>
      </c>
      <c r="L100" s="157">
        <v>0</v>
      </c>
      <c r="M100" s="157"/>
      <c r="N100" s="157"/>
      <c r="O100" s="157"/>
      <c r="P100" s="157"/>
      <c r="Q100" s="157"/>
      <c r="R100" s="157"/>
      <c r="S100" s="157"/>
      <c r="T100" s="157"/>
      <c r="U100" s="157"/>
      <c r="V100" s="157"/>
      <c r="W100" s="157"/>
      <c r="X100" s="157"/>
      <c r="Y100" s="157"/>
      <c r="Z100" s="157"/>
      <c r="AA100" s="160"/>
      <c r="AB100" s="176">
        <v>0</v>
      </c>
      <c r="AC100" s="160">
        <v>0</v>
      </c>
      <c r="AD100" s="157"/>
      <c r="AE100" s="157"/>
      <c r="AF100" s="157"/>
      <c r="AG100" s="157"/>
      <c r="AH100" s="157"/>
      <c r="AI100" s="161"/>
      <c r="AJ100" s="162"/>
      <c r="AK100" s="162"/>
      <c r="AL100" s="157"/>
      <c r="AM100" s="157"/>
      <c r="AN100" s="157"/>
      <c r="AO100" s="157"/>
      <c r="AP100" s="157"/>
      <c r="AQ100" s="157"/>
      <c r="AR100" s="157"/>
      <c r="AS100" s="157"/>
      <c r="AT100" s="157"/>
      <c r="AU100" s="157"/>
      <c r="AV100" s="157"/>
      <c r="AW100" s="157"/>
      <c r="AX100" s="157"/>
      <c r="AY100" s="157"/>
      <c r="AZ100" s="157"/>
      <c r="BA100" s="157"/>
      <c r="BB100" s="157"/>
      <c r="BC100" s="157"/>
      <c r="BD100" s="173"/>
      <c r="BE100" s="171"/>
      <c r="BF100" s="171"/>
      <c r="BG100" s="171"/>
      <c r="BH100" s="174"/>
      <c r="BI100" s="174"/>
      <c r="BJ100" s="174"/>
      <c r="BK100" s="175"/>
      <c r="BL100" s="175"/>
      <c r="BM100" s="175"/>
      <c r="BN100" s="175"/>
      <c r="BO100" s="175"/>
      <c r="BP100" s="175"/>
      <c r="BQ100" s="175" t="s">
        <v>820</v>
      </c>
      <c r="BR100" s="175">
        <v>2</v>
      </c>
      <c r="BS100" s="235"/>
      <c r="BT100" s="236"/>
      <c r="BU100" s="237"/>
      <c r="BV100" s="237"/>
      <c r="BW100" s="237"/>
      <c r="BX100" s="237"/>
      <c r="BY100" s="237"/>
      <c r="BZ100" s="168"/>
      <c r="CA100" s="235"/>
    </row>
    <row r="101" spans="1:257" s="238" customFormat="1" ht="14.25" customHeight="1">
      <c r="A101" s="466" t="s">
        <v>869</v>
      </c>
      <c r="B101" s="466"/>
      <c r="C101" s="466"/>
      <c r="D101" s="466"/>
      <c r="E101" s="158"/>
      <c r="F101" s="158"/>
      <c r="G101" s="157"/>
      <c r="H101" s="158"/>
      <c r="I101" s="158"/>
      <c r="J101" s="178">
        <f t="shared" si="13"/>
        <v>0</v>
      </c>
      <c r="K101" s="178">
        <f t="shared" si="14"/>
        <v>0</v>
      </c>
      <c r="L101" s="157">
        <f>SUM(L102,L110,L111)</f>
        <v>12.885</v>
      </c>
      <c r="M101" s="157"/>
      <c r="N101" s="157"/>
      <c r="O101" s="157"/>
      <c r="P101" s="157"/>
      <c r="Q101" s="157"/>
      <c r="R101" s="157"/>
      <c r="S101" s="157"/>
      <c r="T101" s="157"/>
      <c r="U101" s="157"/>
      <c r="V101" s="157"/>
      <c r="W101" s="157"/>
      <c r="X101" s="157"/>
      <c r="Y101" s="157"/>
      <c r="Z101" s="157"/>
      <c r="AA101" s="160"/>
      <c r="AB101" s="160">
        <f>ROUND(SUM(AB102,AB110,AB111),0)</f>
        <v>2112</v>
      </c>
      <c r="AC101" s="160">
        <f>ROUND(SUM(AC102,AC110,AC111),0)</f>
        <v>1824</v>
      </c>
      <c r="AD101" s="157"/>
      <c r="AE101" s="157"/>
      <c r="AF101" s="157"/>
      <c r="AG101" s="157"/>
      <c r="AH101" s="157"/>
      <c r="AI101" s="161"/>
      <c r="AJ101" s="162"/>
      <c r="AK101" s="162"/>
      <c r="AL101" s="157"/>
      <c r="AM101" s="157"/>
      <c r="AN101" s="157"/>
      <c r="AO101" s="157"/>
      <c r="AP101" s="157"/>
      <c r="AQ101" s="157"/>
      <c r="AR101" s="157"/>
      <c r="AS101" s="157"/>
      <c r="AT101" s="157"/>
      <c r="AU101" s="157"/>
      <c r="AV101" s="157"/>
      <c r="AW101" s="157"/>
      <c r="AX101" s="157"/>
      <c r="AY101" s="157"/>
      <c r="AZ101" s="157"/>
      <c r="BA101" s="157"/>
      <c r="BB101" s="157"/>
      <c r="BC101" s="157"/>
      <c r="BD101" s="173"/>
      <c r="BE101" s="171"/>
      <c r="BF101" s="171"/>
      <c r="BG101" s="171"/>
      <c r="BH101" s="174"/>
      <c r="BI101" s="174"/>
      <c r="BJ101" s="174"/>
      <c r="BK101" s="175"/>
      <c r="BL101" s="175"/>
      <c r="BM101" s="175"/>
      <c r="BN101" s="175"/>
      <c r="BO101" s="175"/>
      <c r="BP101" s="175"/>
      <c r="BQ101" s="175" t="s">
        <v>820</v>
      </c>
      <c r="BR101" s="175">
        <v>2</v>
      </c>
      <c r="BS101" s="235"/>
      <c r="BT101" s="236"/>
      <c r="BU101" s="237"/>
      <c r="BV101" s="237"/>
      <c r="BW101" s="237"/>
      <c r="BX101" s="237"/>
      <c r="BY101" s="237"/>
      <c r="BZ101" s="168"/>
      <c r="CA101" s="235"/>
    </row>
    <row r="102" spans="1:257" s="238" customFormat="1">
      <c r="A102" s="466" t="s">
        <v>823</v>
      </c>
      <c r="B102" s="466"/>
      <c r="C102" s="466"/>
      <c r="D102" s="466"/>
      <c r="E102" s="158"/>
      <c r="F102" s="158"/>
      <c r="G102" s="157"/>
      <c r="H102" s="158"/>
      <c r="I102" s="158"/>
      <c r="J102" s="178">
        <f t="shared" si="13"/>
        <v>0</v>
      </c>
      <c r="K102" s="178">
        <f t="shared" si="14"/>
        <v>0</v>
      </c>
      <c r="L102" s="157">
        <f>SUM(L103:L109)</f>
        <v>12.885</v>
      </c>
      <c r="M102" s="157"/>
      <c r="N102" s="157"/>
      <c r="O102" s="157"/>
      <c r="P102" s="157"/>
      <c r="Q102" s="157"/>
      <c r="R102" s="157"/>
      <c r="S102" s="157"/>
      <c r="T102" s="157"/>
      <c r="U102" s="157"/>
      <c r="V102" s="157"/>
      <c r="W102" s="157"/>
      <c r="X102" s="157"/>
      <c r="Y102" s="157"/>
      <c r="Z102" s="157"/>
      <c r="AA102" s="160"/>
      <c r="AB102" s="160">
        <f>ROUND(SUM(AB103:AB109),0)</f>
        <v>2112</v>
      </c>
      <c r="AC102" s="160">
        <f>ROUND(SUM(AC103:AC109),0)</f>
        <v>1824</v>
      </c>
      <c r="AD102" s="157"/>
      <c r="AE102" s="157"/>
      <c r="AF102" s="157"/>
      <c r="AG102" s="157"/>
      <c r="AH102" s="157"/>
      <c r="AI102" s="161"/>
      <c r="AJ102" s="162"/>
      <c r="AK102" s="162"/>
      <c r="AL102" s="157"/>
      <c r="AM102" s="157"/>
      <c r="AN102" s="157"/>
      <c r="AO102" s="157"/>
      <c r="AP102" s="157"/>
      <c r="AQ102" s="157"/>
      <c r="AR102" s="157"/>
      <c r="AS102" s="157"/>
      <c r="AT102" s="157"/>
      <c r="AU102" s="157"/>
      <c r="AV102" s="157"/>
      <c r="AW102" s="157"/>
      <c r="AX102" s="157"/>
      <c r="AY102" s="157"/>
      <c r="AZ102" s="157"/>
      <c r="BA102" s="157"/>
      <c r="BB102" s="157"/>
      <c r="BC102" s="157"/>
      <c r="BD102" s="173"/>
      <c r="BE102" s="171"/>
      <c r="BF102" s="171"/>
      <c r="BG102" s="171"/>
      <c r="BH102" s="174"/>
      <c r="BI102" s="174"/>
      <c r="BJ102" s="174"/>
      <c r="BK102" s="175"/>
      <c r="BL102" s="175"/>
      <c r="BM102" s="175"/>
      <c r="BN102" s="175"/>
      <c r="BO102" s="175"/>
      <c r="BP102" s="175"/>
      <c r="BQ102" s="175" t="s">
        <v>820</v>
      </c>
      <c r="BR102" s="175">
        <v>2</v>
      </c>
      <c r="BS102" s="235"/>
      <c r="BT102" s="236"/>
      <c r="BU102" s="237"/>
      <c r="BV102" s="237"/>
      <c r="BW102" s="237"/>
      <c r="BX102" s="237"/>
      <c r="BY102" s="237"/>
      <c r="BZ102" s="168"/>
      <c r="CA102" s="235"/>
    </row>
    <row r="103" spans="1:257" s="239" customFormat="1" ht="84">
      <c r="A103" s="301" t="s">
        <v>1152</v>
      </c>
      <c r="B103" s="301" t="s">
        <v>303</v>
      </c>
      <c r="C103" s="301" t="s">
        <v>331</v>
      </c>
      <c r="D103" s="185" t="s">
        <v>489</v>
      </c>
      <c r="E103" s="185">
        <v>1875</v>
      </c>
      <c r="F103" s="185">
        <v>1876.204</v>
      </c>
      <c r="G103" s="185" t="s">
        <v>489</v>
      </c>
      <c r="H103" s="185">
        <v>1782.796</v>
      </c>
      <c r="I103" s="185">
        <v>1784</v>
      </c>
      <c r="J103" s="178">
        <f t="shared" si="13"/>
        <v>1.2039999999999509</v>
      </c>
      <c r="K103" s="178">
        <f t="shared" si="14"/>
        <v>1.2039999999999509</v>
      </c>
      <c r="L103" s="185">
        <v>1.204</v>
      </c>
      <c r="M103" s="301"/>
      <c r="N103" s="301" t="s">
        <v>871</v>
      </c>
      <c r="O103" s="301" t="s">
        <v>875</v>
      </c>
      <c r="P103" s="301" t="s">
        <v>873</v>
      </c>
      <c r="Q103" s="301" t="s">
        <v>875</v>
      </c>
      <c r="R103" s="301"/>
      <c r="S103" s="301" t="s">
        <v>934</v>
      </c>
      <c r="T103" s="301" t="s">
        <v>876</v>
      </c>
      <c r="U103" s="301"/>
      <c r="V103" s="301" t="s">
        <v>829</v>
      </c>
      <c r="W103" s="301" t="s">
        <v>876</v>
      </c>
      <c r="X103" s="301" t="s">
        <v>831</v>
      </c>
      <c r="Y103" s="301" t="s">
        <v>832</v>
      </c>
      <c r="Z103" s="301"/>
      <c r="AA103" s="163" t="s">
        <v>877</v>
      </c>
      <c r="AB103" s="186">
        <f t="shared" ref="AB103:AB109" si="19">L103*Q103*AA103*0.1</f>
        <v>274.512</v>
      </c>
      <c r="AC103" s="260">
        <v>193</v>
      </c>
      <c r="AD103" s="301" t="s">
        <v>1153</v>
      </c>
      <c r="AE103" s="301">
        <v>0.7</v>
      </c>
      <c r="AF103" s="301"/>
      <c r="AG103" s="301"/>
      <c r="AH103" s="301" t="s">
        <v>879</v>
      </c>
      <c r="AI103" s="187" t="s">
        <v>1154</v>
      </c>
      <c r="AJ103" s="188"/>
      <c r="AK103" s="188"/>
      <c r="AL103" s="301" t="s">
        <v>837</v>
      </c>
      <c r="AM103" s="301" t="s">
        <v>873</v>
      </c>
      <c r="AN103" s="301" t="s">
        <v>1155</v>
      </c>
      <c r="AO103" s="301" t="s">
        <v>1156</v>
      </c>
      <c r="AP103" s="301"/>
      <c r="AQ103" s="301"/>
      <c r="AR103" s="301"/>
      <c r="AS103" s="301" t="s">
        <v>1157</v>
      </c>
      <c r="AT103" s="301" t="s">
        <v>1158</v>
      </c>
      <c r="AU103" s="301" t="s">
        <v>1159</v>
      </c>
      <c r="AV103" s="301" t="s">
        <v>1160</v>
      </c>
      <c r="AW103" s="301" t="s">
        <v>1160</v>
      </c>
      <c r="AX103" s="301" t="s">
        <v>844</v>
      </c>
      <c r="AY103" s="301" t="s">
        <v>1161</v>
      </c>
      <c r="AZ103" s="301" t="s">
        <v>879</v>
      </c>
      <c r="BA103" s="301"/>
      <c r="BB103" s="301"/>
      <c r="BC103" s="301">
        <v>1.204</v>
      </c>
      <c r="BD103" s="174" t="s">
        <v>1162</v>
      </c>
      <c r="BE103" s="174" t="s">
        <v>879</v>
      </c>
      <c r="BF103" s="174"/>
      <c r="BG103" s="174"/>
      <c r="BH103" s="174"/>
      <c r="BI103" s="174"/>
      <c r="BJ103" s="174"/>
      <c r="BK103" s="175">
        <v>1</v>
      </c>
      <c r="BL103" s="175"/>
      <c r="BM103" s="175"/>
      <c r="BN103" s="175"/>
      <c r="BO103" s="175"/>
      <c r="BP103" s="175"/>
      <c r="BQ103" s="175" t="s">
        <v>848</v>
      </c>
      <c r="BR103" s="175">
        <v>1</v>
      </c>
      <c r="BS103" s="235"/>
      <c r="BT103" s="236"/>
      <c r="BU103" s="237"/>
      <c r="BV103" s="237"/>
      <c r="BW103" s="237"/>
      <c r="BX103" s="237"/>
      <c r="BY103" s="237"/>
      <c r="BZ103" s="168"/>
      <c r="CA103" s="235"/>
    </row>
    <row r="104" spans="1:257" s="239" customFormat="1" ht="144">
      <c r="A104" s="301" t="s">
        <v>827</v>
      </c>
      <c r="B104" s="301" t="s">
        <v>303</v>
      </c>
      <c r="C104" s="301" t="s">
        <v>1163</v>
      </c>
      <c r="D104" s="301" t="s">
        <v>469</v>
      </c>
      <c r="E104" s="185">
        <v>1222.3620000000001</v>
      </c>
      <c r="F104" s="185">
        <v>1225.3620000000001</v>
      </c>
      <c r="G104" s="301" t="s">
        <v>1164</v>
      </c>
      <c r="H104" s="185">
        <v>35</v>
      </c>
      <c r="I104" s="185">
        <v>38</v>
      </c>
      <c r="J104" s="178">
        <f t="shared" si="13"/>
        <v>3</v>
      </c>
      <c r="K104" s="178">
        <f t="shared" si="14"/>
        <v>3</v>
      </c>
      <c r="L104" s="301">
        <v>3</v>
      </c>
      <c r="M104" s="301"/>
      <c r="N104" s="301" t="s">
        <v>1110</v>
      </c>
      <c r="O104" s="301" t="s">
        <v>858</v>
      </c>
      <c r="P104" s="301" t="s">
        <v>873</v>
      </c>
      <c r="Q104" s="301" t="s">
        <v>858</v>
      </c>
      <c r="R104" s="301"/>
      <c r="S104" s="301">
        <v>7.5</v>
      </c>
      <c r="T104" s="301" t="s">
        <v>876</v>
      </c>
      <c r="U104" s="301"/>
      <c r="V104" s="301" t="s">
        <v>829</v>
      </c>
      <c r="W104" s="301" t="s">
        <v>876</v>
      </c>
      <c r="X104" s="301" t="s">
        <v>831</v>
      </c>
      <c r="Y104" s="301" t="s">
        <v>832</v>
      </c>
      <c r="Z104" s="301"/>
      <c r="AA104" s="163" t="s">
        <v>877</v>
      </c>
      <c r="AB104" s="186">
        <f t="shared" si="19"/>
        <v>342</v>
      </c>
      <c r="AC104" s="260">
        <f t="shared" ref="AC104:AC109" si="20">IF(AL104="中修",AB104*AG104,IF(AL104="预防性养护",AB104,AB104*AE104))</f>
        <v>342</v>
      </c>
      <c r="AD104" s="301">
        <v>2002</v>
      </c>
      <c r="AE104" s="301">
        <v>1</v>
      </c>
      <c r="AF104" s="301"/>
      <c r="AG104" s="301"/>
      <c r="AH104" s="301" t="s">
        <v>887</v>
      </c>
      <c r="AI104" s="187" t="s">
        <v>1165</v>
      </c>
      <c r="AJ104" s="188"/>
      <c r="AK104" s="188"/>
      <c r="AL104" s="301" t="s">
        <v>837</v>
      </c>
      <c r="AM104" s="301" t="s">
        <v>873</v>
      </c>
      <c r="AN104" s="301" t="s">
        <v>1155</v>
      </c>
      <c r="AO104" s="301" t="s">
        <v>1166</v>
      </c>
      <c r="AP104" s="301" t="s">
        <v>1167</v>
      </c>
      <c r="AQ104" s="301"/>
      <c r="AR104" s="301"/>
      <c r="AS104" s="301"/>
      <c r="AT104" s="301" t="s">
        <v>1168</v>
      </c>
      <c r="AU104" s="301" t="s">
        <v>1169</v>
      </c>
      <c r="AV104" s="301" t="s">
        <v>1170</v>
      </c>
      <c r="AW104" s="301" t="s">
        <v>1170</v>
      </c>
      <c r="AX104" s="301" t="s">
        <v>844</v>
      </c>
      <c r="AY104" s="301" t="s">
        <v>1171</v>
      </c>
      <c r="AZ104" s="301" t="s">
        <v>879</v>
      </c>
      <c r="BA104" s="301"/>
      <c r="BB104" s="301"/>
      <c r="BC104" s="301">
        <v>3</v>
      </c>
      <c r="BD104" s="174" t="s">
        <v>1162</v>
      </c>
      <c r="BE104" s="174" t="s">
        <v>870</v>
      </c>
      <c r="BF104" s="174"/>
      <c r="BG104" s="174"/>
      <c r="BH104" s="174"/>
      <c r="BI104" s="174"/>
      <c r="BJ104" s="174"/>
      <c r="BK104" s="175">
        <v>1</v>
      </c>
      <c r="BL104" s="175"/>
      <c r="BM104" s="175"/>
      <c r="BN104" s="175"/>
      <c r="BO104" s="175"/>
      <c r="BP104" s="175"/>
      <c r="BQ104" s="175" t="s">
        <v>848</v>
      </c>
      <c r="BR104" s="175">
        <v>1</v>
      </c>
      <c r="BS104" s="235"/>
      <c r="BT104" s="236"/>
      <c r="BU104" s="237"/>
      <c r="BV104" s="237"/>
      <c r="BW104" s="237"/>
      <c r="BX104" s="237"/>
      <c r="BY104" s="237"/>
      <c r="BZ104" s="168"/>
      <c r="CA104" s="235"/>
    </row>
    <row r="105" spans="1:257" s="239" customFormat="1" ht="72">
      <c r="A105" s="301" t="s">
        <v>1172</v>
      </c>
      <c r="B105" s="301" t="s">
        <v>303</v>
      </c>
      <c r="C105" s="301" t="s">
        <v>1163</v>
      </c>
      <c r="D105" s="301" t="s">
        <v>469</v>
      </c>
      <c r="E105" s="185">
        <v>1231.0619999999999</v>
      </c>
      <c r="F105" s="185">
        <v>1232</v>
      </c>
      <c r="G105" s="301" t="s">
        <v>1164</v>
      </c>
      <c r="H105" s="185">
        <v>43.722999999999999</v>
      </c>
      <c r="I105" s="185">
        <v>44.661000000000001</v>
      </c>
      <c r="J105" s="178">
        <f t="shared" si="13"/>
        <v>0.93800000000010186</v>
      </c>
      <c r="K105" s="178">
        <f t="shared" si="14"/>
        <v>0.93800000000000239</v>
      </c>
      <c r="L105" s="301">
        <v>0.93799999999999994</v>
      </c>
      <c r="M105" s="301"/>
      <c r="N105" s="301" t="s">
        <v>1110</v>
      </c>
      <c r="O105" s="301" t="s">
        <v>858</v>
      </c>
      <c r="P105" s="301" t="s">
        <v>873</v>
      </c>
      <c r="Q105" s="301" t="s">
        <v>858</v>
      </c>
      <c r="R105" s="301"/>
      <c r="S105" s="301">
        <v>7.5</v>
      </c>
      <c r="T105" s="301" t="s">
        <v>876</v>
      </c>
      <c r="U105" s="301"/>
      <c r="V105" s="301" t="s">
        <v>829</v>
      </c>
      <c r="W105" s="301" t="s">
        <v>876</v>
      </c>
      <c r="X105" s="301" t="s">
        <v>831</v>
      </c>
      <c r="Y105" s="301" t="s">
        <v>832</v>
      </c>
      <c r="Z105" s="301"/>
      <c r="AA105" s="163" t="s">
        <v>877</v>
      </c>
      <c r="AB105" s="186">
        <f t="shared" si="19"/>
        <v>106.932</v>
      </c>
      <c r="AC105" s="260">
        <f t="shared" si="20"/>
        <v>106.932</v>
      </c>
      <c r="AD105" s="301">
        <v>2002</v>
      </c>
      <c r="AE105" s="301">
        <v>1</v>
      </c>
      <c r="AF105" s="301"/>
      <c r="AG105" s="301"/>
      <c r="AH105" s="301" t="s">
        <v>887</v>
      </c>
      <c r="AI105" s="187" t="s">
        <v>1165</v>
      </c>
      <c r="AJ105" s="188"/>
      <c r="AK105" s="188"/>
      <c r="AL105" s="301" t="s">
        <v>837</v>
      </c>
      <c r="AM105" s="301" t="s">
        <v>873</v>
      </c>
      <c r="AN105" s="301" t="s">
        <v>1155</v>
      </c>
      <c r="AO105" s="301" t="s">
        <v>1173</v>
      </c>
      <c r="AP105" s="301" t="s">
        <v>1174</v>
      </c>
      <c r="AQ105" s="301"/>
      <c r="AR105" s="301"/>
      <c r="AS105" s="301"/>
      <c r="AT105" s="301" t="s">
        <v>1175</v>
      </c>
      <c r="AU105" s="301" t="s">
        <v>1176</v>
      </c>
      <c r="AV105" s="301" t="s">
        <v>1176</v>
      </c>
      <c r="AW105" s="301" t="s">
        <v>1176</v>
      </c>
      <c r="AX105" s="301" t="s">
        <v>844</v>
      </c>
      <c r="AY105" s="301" t="s">
        <v>1177</v>
      </c>
      <c r="AZ105" s="301" t="s">
        <v>887</v>
      </c>
      <c r="BA105" s="301"/>
      <c r="BB105" s="301">
        <v>0.93799999999999994</v>
      </c>
      <c r="BC105" s="301"/>
      <c r="BD105" s="174" t="s">
        <v>1162</v>
      </c>
      <c r="BE105" s="174" t="s">
        <v>887</v>
      </c>
      <c r="BF105" s="174"/>
      <c r="BG105" s="174"/>
      <c r="BH105" s="174"/>
      <c r="BI105" s="174"/>
      <c r="BJ105" s="174"/>
      <c r="BK105" s="175">
        <v>1</v>
      </c>
      <c r="BL105" s="175"/>
      <c r="BM105" s="175"/>
      <c r="BN105" s="175"/>
      <c r="BO105" s="175"/>
      <c r="BP105" s="175"/>
      <c r="BQ105" s="175" t="s">
        <v>848</v>
      </c>
      <c r="BR105" s="175">
        <v>1</v>
      </c>
      <c r="BS105" s="235"/>
      <c r="BT105" s="236"/>
      <c r="BU105" s="237"/>
      <c r="BV105" s="237"/>
      <c r="BW105" s="237"/>
      <c r="BX105" s="237"/>
      <c r="BY105" s="237"/>
      <c r="BZ105" s="168"/>
      <c r="CA105" s="235"/>
    </row>
    <row r="106" spans="1:257" s="239" customFormat="1" ht="108">
      <c r="A106" s="301" t="s">
        <v>1128</v>
      </c>
      <c r="B106" s="301" t="s">
        <v>303</v>
      </c>
      <c r="C106" s="301" t="s">
        <v>1163</v>
      </c>
      <c r="D106" s="301" t="s">
        <v>469</v>
      </c>
      <c r="E106" s="185">
        <v>1253.559</v>
      </c>
      <c r="F106" s="185">
        <v>1255.212</v>
      </c>
      <c r="G106" s="301" t="s">
        <v>1164</v>
      </c>
      <c r="H106" s="185">
        <v>66.197000000000003</v>
      </c>
      <c r="I106" s="185">
        <v>67.849999999999994</v>
      </c>
      <c r="J106" s="178">
        <f t="shared" si="13"/>
        <v>1.65300000000002</v>
      </c>
      <c r="K106" s="178">
        <f t="shared" si="14"/>
        <v>1.6529999999999916</v>
      </c>
      <c r="L106" s="301">
        <v>1.653</v>
      </c>
      <c r="M106" s="301"/>
      <c r="N106" s="301" t="s">
        <v>1110</v>
      </c>
      <c r="O106" s="301" t="s">
        <v>858</v>
      </c>
      <c r="P106" s="301" t="s">
        <v>828</v>
      </c>
      <c r="Q106" s="301" t="s">
        <v>858</v>
      </c>
      <c r="R106" s="301"/>
      <c r="S106" s="301">
        <v>6</v>
      </c>
      <c r="T106" s="301"/>
      <c r="U106" s="301" t="s">
        <v>830</v>
      </c>
      <c r="V106" s="301" t="s">
        <v>829</v>
      </c>
      <c r="W106" s="301" t="s">
        <v>894</v>
      </c>
      <c r="X106" s="301" t="s">
        <v>831</v>
      </c>
      <c r="Y106" s="301" t="s">
        <v>832</v>
      </c>
      <c r="Z106" s="301"/>
      <c r="AA106" s="163" t="s">
        <v>833</v>
      </c>
      <c r="AB106" s="186">
        <f t="shared" si="19"/>
        <v>203.31899999999999</v>
      </c>
      <c r="AC106" s="260">
        <f t="shared" si="20"/>
        <v>203.31899999999999</v>
      </c>
      <c r="AD106" s="301">
        <v>2002</v>
      </c>
      <c r="AE106" s="301">
        <v>1</v>
      </c>
      <c r="AF106" s="301"/>
      <c r="AG106" s="301"/>
      <c r="AH106" s="301" t="s">
        <v>887</v>
      </c>
      <c r="AI106" s="187" t="s">
        <v>1165</v>
      </c>
      <c r="AJ106" s="188"/>
      <c r="AK106" s="188"/>
      <c r="AL106" s="301" t="s">
        <v>837</v>
      </c>
      <c r="AM106" s="301" t="s">
        <v>828</v>
      </c>
      <c r="AN106" s="301" t="s">
        <v>1155</v>
      </c>
      <c r="AO106" s="301" t="s">
        <v>1178</v>
      </c>
      <c r="AP106" s="301" t="s">
        <v>1179</v>
      </c>
      <c r="AQ106" s="301"/>
      <c r="AR106" s="301"/>
      <c r="AS106" s="301"/>
      <c r="AT106" s="301" t="s">
        <v>1180</v>
      </c>
      <c r="AU106" s="301" t="s">
        <v>1181</v>
      </c>
      <c r="AV106" s="301" t="s">
        <v>1181</v>
      </c>
      <c r="AW106" s="301" t="s">
        <v>1181</v>
      </c>
      <c r="AX106" s="301" t="s">
        <v>844</v>
      </c>
      <c r="AY106" s="301" t="s">
        <v>1177</v>
      </c>
      <c r="AZ106" s="301" t="s">
        <v>870</v>
      </c>
      <c r="BA106" s="301"/>
      <c r="BB106" s="301">
        <v>1</v>
      </c>
      <c r="BC106" s="301">
        <v>0.65300000000000002</v>
      </c>
      <c r="BD106" s="174" t="s">
        <v>1162</v>
      </c>
      <c r="BE106" s="174" t="s">
        <v>887</v>
      </c>
      <c r="BF106" s="174"/>
      <c r="BG106" s="174"/>
      <c r="BH106" s="174"/>
      <c r="BI106" s="174"/>
      <c r="BJ106" s="174"/>
      <c r="BK106" s="175">
        <v>1</v>
      </c>
      <c r="BL106" s="175"/>
      <c r="BM106" s="175"/>
      <c r="BN106" s="175"/>
      <c r="BO106" s="175"/>
      <c r="BP106" s="175"/>
      <c r="BQ106" s="175" t="s">
        <v>848</v>
      </c>
      <c r="BR106" s="175">
        <v>1</v>
      </c>
      <c r="BS106" s="235"/>
      <c r="BT106" s="236"/>
      <c r="BU106" s="237"/>
      <c r="BV106" s="237"/>
      <c r="BW106" s="237"/>
      <c r="BX106" s="237"/>
      <c r="BY106" s="237"/>
      <c r="BZ106" s="168"/>
      <c r="CA106" s="235"/>
    </row>
    <row r="107" spans="1:257" s="239" customFormat="1" ht="180">
      <c r="A107" s="301" t="s">
        <v>1152</v>
      </c>
      <c r="B107" s="301" t="s">
        <v>303</v>
      </c>
      <c r="C107" s="301" t="s">
        <v>1182</v>
      </c>
      <c r="D107" s="301" t="s">
        <v>589</v>
      </c>
      <c r="E107" s="185">
        <v>1113.51</v>
      </c>
      <c r="F107" s="185">
        <v>1116.3589999999999</v>
      </c>
      <c r="G107" s="301" t="s">
        <v>1065</v>
      </c>
      <c r="H107" s="185">
        <v>171.88300000000001</v>
      </c>
      <c r="I107" s="185">
        <v>174.732</v>
      </c>
      <c r="J107" s="178">
        <f t="shared" si="13"/>
        <v>2.8489999999999327</v>
      </c>
      <c r="K107" s="178">
        <f t="shared" si="14"/>
        <v>2.8489999999999895</v>
      </c>
      <c r="L107" s="301">
        <v>2.8490000000000002</v>
      </c>
      <c r="M107" s="301"/>
      <c r="N107" s="301" t="s">
        <v>871</v>
      </c>
      <c r="O107" s="301">
        <v>8.5</v>
      </c>
      <c r="P107" s="301" t="s">
        <v>828</v>
      </c>
      <c r="Q107" s="301" t="s">
        <v>832</v>
      </c>
      <c r="R107" s="301"/>
      <c r="S107" s="301">
        <v>10</v>
      </c>
      <c r="T107" s="301"/>
      <c r="U107" s="301" t="s">
        <v>830</v>
      </c>
      <c r="V107" s="301" t="s">
        <v>829</v>
      </c>
      <c r="W107" s="301" t="s">
        <v>894</v>
      </c>
      <c r="X107" s="301" t="s">
        <v>831</v>
      </c>
      <c r="Y107" s="301" t="s">
        <v>832</v>
      </c>
      <c r="Z107" s="301"/>
      <c r="AA107" s="163" t="s">
        <v>833</v>
      </c>
      <c r="AB107" s="186">
        <f t="shared" si="19"/>
        <v>525.64050000000009</v>
      </c>
      <c r="AC107" s="260">
        <f t="shared" si="20"/>
        <v>525.64050000000009</v>
      </c>
      <c r="AD107" s="301">
        <v>2002</v>
      </c>
      <c r="AE107" s="301">
        <v>1</v>
      </c>
      <c r="AF107" s="301"/>
      <c r="AG107" s="301"/>
      <c r="AH107" s="301" t="s">
        <v>1183</v>
      </c>
      <c r="AI107" s="187" t="s">
        <v>1165</v>
      </c>
      <c r="AJ107" s="188"/>
      <c r="AK107" s="188"/>
      <c r="AL107" s="301" t="s">
        <v>837</v>
      </c>
      <c r="AM107" s="301" t="s">
        <v>828</v>
      </c>
      <c r="AN107" s="301" t="s">
        <v>1155</v>
      </c>
      <c r="AO107" s="301" t="s">
        <v>1184</v>
      </c>
      <c r="AP107" s="301"/>
      <c r="AQ107" s="301"/>
      <c r="AR107" s="301"/>
      <c r="AS107" s="301"/>
      <c r="AT107" s="301" t="s">
        <v>1185</v>
      </c>
      <c r="AU107" s="301" t="s">
        <v>1186</v>
      </c>
      <c r="AV107" s="301" t="s">
        <v>1186</v>
      </c>
      <c r="AW107" s="301" t="s">
        <v>1186</v>
      </c>
      <c r="AX107" s="301" t="s">
        <v>844</v>
      </c>
      <c r="AY107" s="301" t="s">
        <v>1187</v>
      </c>
      <c r="AZ107" s="301" t="s">
        <v>870</v>
      </c>
      <c r="BA107" s="301"/>
      <c r="BB107" s="301">
        <v>1.849</v>
      </c>
      <c r="BC107" s="301">
        <v>1</v>
      </c>
      <c r="BD107" s="174" t="s">
        <v>1162</v>
      </c>
      <c r="BE107" s="174" t="s">
        <v>870</v>
      </c>
      <c r="BF107" s="174"/>
      <c r="BG107" s="174"/>
      <c r="BH107" s="174"/>
      <c r="BI107" s="174"/>
      <c r="BJ107" s="174"/>
      <c r="BK107" s="175">
        <v>1</v>
      </c>
      <c r="BL107" s="175"/>
      <c r="BM107" s="175"/>
      <c r="BN107" s="175"/>
      <c r="BO107" s="175"/>
      <c r="BP107" s="175"/>
      <c r="BQ107" s="175" t="s">
        <v>848</v>
      </c>
      <c r="BR107" s="175">
        <v>1</v>
      </c>
      <c r="BS107" s="235"/>
      <c r="BT107" s="236"/>
      <c r="BU107" s="237"/>
      <c r="BV107" s="237"/>
      <c r="BW107" s="237"/>
      <c r="BX107" s="237"/>
      <c r="BY107" s="237"/>
      <c r="BZ107" s="168"/>
      <c r="CA107" s="235"/>
    </row>
    <row r="108" spans="1:257" ht="24">
      <c r="A108" s="261"/>
      <c r="B108" s="261"/>
      <c r="C108" s="301" t="s">
        <v>1163</v>
      </c>
      <c r="D108" s="301" t="s">
        <v>469</v>
      </c>
      <c r="E108" s="301">
        <v>1327</v>
      </c>
      <c r="F108" s="301">
        <v>1328</v>
      </c>
      <c r="G108" s="301" t="s">
        <v>469</v>
      </c>
      <c r="H108" s="301">
        <v>42.716000000000001</v>
      </c>
      <c r="I108" s="301">
        <v>43.716000000000001</v>
      </c>
      <c r="J108" s="178">
        <f t="shared" si="13"/>
        <v>1</v>
      </c>
      <c r="K108" s="178">
        <f t="shared" si="14"/>
        <v>1</v>
      </c>
      <c r="L108" s="301">
        <v>1</v>
      </c>
      <c r="M108" s="301"/>
      <c r="N108" s="301" t="s">
        <v>871</v>
      </c>
      <c r="O108" s="301">
        <v>11</v>
      </c>
      <c r="P108" s="301" t="s">
        <v>828</v>
      </c>
      <c r="Q108" s="301">
        <v>12</v>
      </c>
      <c r="R108" s="301"/>
      <c r="S108" s="301">
        <v>12</v>
      </c>
      <c r="T108" s="301"/>
      <c r="U108" s="301" t="s">
        <v>830</v>
      </c>
      <c r="V108" s="301" t="s">
        <v>829</v>
      </c>
      <c r="W108" s="301">
        <v>30</v>
      </c>
      <c r="X108" s="301" t="s">
        <v>831</v>
      </c>
      <c r="Y108" s="301" t="s">
        <v>832</v>
      </c>
      <c r="Z108" s="301"/>
      <c r="AA108" s="301">
        <v>205</v>
      </c>
      <c r="AB108" s="301">
        <f t="shared" si="19"/>
        <v>246</v>
      </c>
      <c r="AC108" s="260">
        <f t="shared" si="20"/>
        <v>246</v>
      </c>
      <c r="AD108" s="301">
        <v>2005</v>
      </c>
      <c r="AE108" s="301">
        <v>1</v>
      </c>
      <c r="AF108" s="301"/>
      <c r="AG108" s="301"/>
      <c r="AH108" s="301" t="s">
        <v>879</v>
      </c>
      <c r="AI108" s="301" t="s">
        <v>1188</v>
      </c>
      <c r="AJ108" s="188"/>
      <c r="AK108" s="188"/>
      <c r="AL108" s="301" t="s">
        <v>837</v>
      </c>
      <c r="AM108" s="301" t="s">
        <v>828</v>
      </c>
      <c r="AN108" s="301" t="s">
        <v>1155</v>
      </c>
      <c r="AO108" s="301"/>
      <c r="AP108" s="301"/>
      <c r="AQ108" s="301"/>
      <c r="AR108" s="301"/>
      <c r="AS108" s="301"/>
      <c r="AT108" s="301"/>
      <c r="AU108" s="301"/>
      <c r="AV108" s="301" t="s">
        <v>1189</v>
      </c>
      <c r="AW108" s="301" t="s">
        <v>879</v>
      </c>
      <c r="AX108" s="301" t="s">
        <v>879</v>
      </c>
      <c r="AY108" s="301"/>
      <c r="AZ108" s="301"/>
      <c r="BA108" s="301"/>
      <c r="BB108" s="301"/>
      <c r="BC108" s="301">
        <v>1</v>
      </c>
      <c r="BD108" s="301"/>
      <c r="BE108" s="262"/>
      <c r="BF108" s="262"/>
      <c r="BG108" s="262"/>
      <c r="BH108" s="262"/>
      <c r="BI108" s="262"/>
      <c r="BJ108" s="262"/>
      <c r="BK108" s="262"/>
      <c r="BL108" s="262"/>
      <c r="BM108" s="262"/>
      <c r="BN108" s="262"/>
      <c r="BO108" s="262"/>
      <c r="BP108" s="262"/>
      <c r="BQ108" s="262"/>
      <c r="BR108" s="262"/>
      <c r="BS108" s="262"/>
      <c r="BT108" s="262"/>
      <c r="BU108" s="262"/>
      <c r="BV108" s="262"/>
      <c r="BW108" s="262"/>
      <c r="BX108" s="262"/>
      <c r="BY108" s="262"/>
      <c r="BZ108" s="262"/>
      <c r="CA108" s="262"/>
      <c r="CB108" s="262"/>
      <c r="CC108" s="262"/>
      <c r="CD108" s="262"/>
      <c r="CE108" s="262"/>
      <c r="CF108" s="262"/>
      <c r="CG108" s="262"/>
      <c r="CH108" s="262"/>
      <c r="CI108" s="262"/>
      <c r="CJ108" s="262"/>
      <c r="CK108" s="262"/>
      <c r="CL108" s="262"/>
      <c r="CM108" s="262"/>
      <c r="CN108" s="262"/>
      <c r="CO108" s="262"/>
      <c r="CP108" s="262"/>
      <c r="CQ108" s="262"/>
      <c r="CR108" s="262"/>
      <c r="CS108" s="262"/>
      <c r="CT108" s="262"/>
      <c r="CU108" s="262"/>
      <c r="CV108" s="262"/>
      <c r="CW108" s="262"/>
      <c r="CX108" s="262"/>
      <c r="CY108" s="262"/>
      <c r="CZ108" s="262"/>
      <c r="DA108" s="262"/>
      <c r="DB108" s="262"/>
      <c r="DC108" s="262"/>
      <c r="DD108" s="262"/>
      <c r="DE108" s="262"/>
      <c r="DF108" s="262"/>
      <c r="DG108" s="262"/>
      <c r="DH108" s="262"/>
      <c r="DI108" s="262"/>
      <c r="DJ108" s="262"/>
      <c r="DK108" s="262"/>
      <c r="DL108" s="262"/>
      <c r="DM108" s="262"/>
      <c r="DN108" s="262"/>
      <c r="DO108" s="262"/>
      <c r="DP108" s="262"/>
      <c r="DQ108" s="262"/>
      <c r="DR108" s="262"/>
      <c r="DS108" s="262"/>
      <c r="DT108" s="262"/>
      <c r="DU108" s="262"/>
      <c r="DV108" s="262"/>
      <c r="DW108" s="262"/>
      <c r="DX108" s="262"/>
      <c r="DY108" s="262"/>
      <c r="DZ108" s="262"/>
      <c r="EA108" s="262"/>
      <c r="EB108" s="262"/>
      <c r="EC108" s="262"/>
      <c r="ED108" s="262"/>
      <c r="EE108" s="262"/>
      <c r="EF108" s="262"/>
      <c r="EG108" s="262"/>
      <c r="EH108" s="262"/>
      <c r="EI108" s="262"/>
      <c r="EJ108" s="262"/>
      <c r="EK108" s="262"/>
      <c r="EL108" s="262"/>
      <c r="EM108" s="262"/>
      <c r="EN108" s="262"/>
      <c r="EO108" s="262"/>
      <c r="EP108" s="262"/>
      <c r="EQ108" s="262"/>
      <c r="ER108" s="262"/>
      <c r="ES108" s="262"/>
      <c r="ET108" s="262"/>
      <c r="EU108" s="262"/>
      <c r="EV108" s="262"/>
      <c r="EW108" s="262"/>
      <c r="EX108" s="262"/>
      <c r="EY108" s="262"/>
      <c r="EZ108" s="262"/>
      <c r="FA108" s="262"/>
      <c r="FB108" s="262"/>
      <c r="FC108" s="262"/>
      <c r="FD108" s="262"/>
      <c r="FE108" s="262"/>
      <c r="FF108" s="262"/>
      <c r="FG108" s="262"/>
      <c r="FH108" s="262"/>
      <c r="FI108" s="262"/>
      <c r="FJ108" s="262"/>
      <c r="FK108" s="262"/>
      <c r="FL108" s="262"/>
      <c r="FM108" s="262"/>
      <c r="FN108" s="262"/>
      <c r="FO108" s="262"/>
      <c r="FP108" s="262"/>
      <c r="FQ108" s="262"/>
      <c r="FR108" s="262"/>
      <c r="FS108" s="262"/>
      <c r="FT108" s="262"/>
      <c r="FU108" s="262"/>
      <c r="FV108" s="262"/>
      <c r="FW108" s="262"/>
      <c r="FX108" s="262"/>
      <c r="FY108" s="262"/>
      <c r="FZ108" s="262"/>
      <c r="GA108" s="262"/>
      <c r="GB108" s="262"/>
      <c r="GC108" s="262"/>
      <c r="GD108" s="262"/>
      <c r="GE108" s="262"/>
      <c r="GF108" s="262"/>
      <c r="GG108" s="262"/>
      <c r="GH108" s="262"/>
      <c r="GI108" s="262"/>
      <c r="GJ108" s="262"/>
      <c r="GK108" s="262"/>
      <c r="GL108" s="262"/>
      <c r="GM108" s="262"/>
      <c r="GN108" s="262"/>
      <c r="GO108" s="262"/>
      <c r="GP108" s="262"/>
      <c r="GQ108" s="262"/>
      <c r="GR108" s="262"/>
      <c r="GS108" s="262"/>
      <c r="GT108" s="262"/>
      <c r="GU108" s="262"/>
      <c r="GV108" s="262"/>
      <c r="GW108" s="262"/>
      <c r="GX108" s="262"/>
      <c r="GY108" s="262"/>
      <c r="GZ108" s="262"/>
      <c r="HA108" s="262"/>
      <c r="HB108" s="262"/>
      <c r="HC108" s="262"/>
      <c r="HD108" s="262"/>
      <c r="HE108" s="262"/>
      <c r="HF108" s="262"/>
      <c r="HG108" s="262"/>
      <c r="HH108" s="262"/>
      <c r="HI108" s="262"/>
      <c r="HJ108" s="262"/>
      <c r="HK108" s="262"/>
      <c r="HL108" s="262"/>
      <c r="HM108" s="262"/>
      <c r="HN108" s="262"/>
      <c r="HO108" s="262"/>
      <c r="HP108" s="262"/>
      <c r="HQ108" s="262"/>
      <c r="HR108" s="262"/>
      <c r="HS108" s="262"/>
      <c r="HT108" s="262"/>
      <c r="HU108" s="262"/>
      <c r="HV108" s="262"/>
      <c r="HW108" s="262"/>
      <c r="HX108" s="262"/>
      <c r="HY108" s="262"/>
      <c r="HZ108" s="262"/>
      <c r="IA108" s="262"/>
      <c r="IB108" s="262"/>
      <c r="IC108" s="262"/>
      <c r="ID108" s="262"/>
      <c r="IE108" s="262"/>
      <c r="IF108" s="262"/>
      <c r="IG108" s="262"/>
      <c r="IH108" s="262"/>
      <c r="II108" s="262"/>
      <c r="IJ108" s="262"/>
      <c r="IK108" s="262"/>
      <c r="IL108" s="262"/>
      <c r="IM108" s="262"/>
      <c r="IN108" s="262"/>
      <c r="IO108" s="262"/>
      <c r="IP108" s="262"/>
      <c r="IQ108" s="262"/>
      <c r="IR108" s="262"/>
      <c r="IS108" s="262"/>
      <c r="IT108" s="262"/>
      <c r="IU108" s="262"/>
      <c r="IV108" s="262"/>
      <c r="IW108" s="262"/>
    </row>
    <row r="109" spans="1:257" s="263" customFormat="1" ht="14.25" customHeight="1">
      <c r="A109" s="148"/>
      <c r="B109" s="148"/>
      <c r="C109" s="301" t="s">
        <v>1182</v>
      </c>
      <c r="D109" s="301" t="s">
        <v>589</v>
      </c>
      <c r="E109" s="301">
        <v>1133.559</v>
      </c>
      <c r="F109" s="301">
        <v>1135.8</v>
      </c>
      <c r="G109" s="301" t="s">
        <v>1065</v>
      </c>
      <c r="H109" s="301">
        <v>191.691</v>
      </c>
      <c r="I109" s="301">
        <v>193.93199999999999</v>
      </c>
      <c r="J109" s="178">
        <f t="shared" si="13"/>
        <v>2.2409999999999854</v>
      </c>
      <c r="K109" s="178">
        <f t="shared" si="14"/>
        <v>2.2409999999999854</v>
      </c>
      <c r="L109" s="301">
        <v>2.2410000000000001</v>
      </c>
      <c r="M109" s="301"/>
      <c r="N109" s="301" t="s">
        <v>871</v>
      </c>
      <c r="O109" s="301">
        <v>9</v>
      </c>
      <c r="P109" s="301" t="s">
        <v>828</v>
      </c>
      <c r="Q109" s="301">
        <v>9</v>
      </c>
      <c r="R109" s="301"/>
      <c r="S109" s="301">
        <v>9</v>
      </c>
      <c r="T109" s="301"/>
      <c r="U109" s="301" t="s">
        <v>830</v>
      </c>
      <c r="V109" s="301" t="s">
        <v>829</v>
      </c>
      <c r="W109" s="301" t="s">
        <v>894</v>
      </c>
      <c r="X109" s="301" t="s">
        <v>831</v>
      </c>
      <c r="Y109" s="301" t="s">
        <v>832</v>
      </c>
      <c r="Z109" s="301"/>
      <c r="AA109" s="301">
        <v>205</v>
      </c>
      <c r="AB109" s="301">
        <f t="shared" si="19"/>
        <v>413.46450000000004</v>
      </c>
      <c r="AC109" s="260">
        <f t="shared" si="20"/>
        <v>206.73225000000002</v>
      </c>
      <c r="AD109" s="301">
        <v>2014</v>
      </c>
      <c r="AE109" s="301">
        <v>0.5</v>
      </c>
      <c r="AF109" s="301"/>
      <c r="AG109" s="301"/>
      <c r="AH109" s="301" t="s">
        <v>856</v>
      </c>
      <c r="AI109" s="301" t="s">
        <v>1190</v>
      </c>
      <c r="AL109" s="301" t="s">
        <v>837</v>
      </c>
      <c r="AM109" s="301" t="s">
        <v>828</v>
      </c>
      <c r="AN109" s="301" t="s">
        <v>1155</v>
      </c>
      <c r="AO109" s="301"/>
      <c r="AP109" s="301"/>
      <c r="AQ109" s="301" t="s">
        <v>1185</v>
      </c>
      <c r="AR109" s="301" t="s">
        <v>1186</v>
      </c>
      <c r="AS109" s="301" t="s">
        <v>1186</v>
      </c>
      <c r="AT109" s="301" t="s">
        <v>1186</v>
      </c>
      <c r="AU109" s="301" t="s">
        <v>844</v>
      </c>
      <c r="AV109" s="301" t="s">
        <v>1189</v>
      </c>
      <c r="AW109" s="301" t="s">
        <v>856</v>
      </c>
      <c r="AX109" s="301" t="s">
        <v>856</v>
      </c>
      <c r="AY109" s="301"/>
      <c r="AZ109" s="301"/>
      <c r="BA109" s="301"/>
      <c r="BB109" s="301"/>
      <c r="BC109" s="301">
        <v>2.2410000000000001</v>
      </c>
      <c r="BD109" s="301"/>
      <c r="BE109" s="264"/>
      <c r="BF109" s="264"/>
      <c r="BG109" s="264"/>
      <c r="BH109" s="264"/>
      <c r="BI109" s="264"/>
      <c r="BJ109" s="264"/>
      <c r="BK109" s="264"/>
      <c r="BL109" s="264"/>
      <c r="BM109" s="264"/>
      <c r="BN109" s="264"/>
      <c r="BO109" s="264"/>
      <c r="BP109" s="264"/>
      <c r="BQ109" s="264"/>
      <c r="BR109" s="264"/>
      <c r="BS109" s="264"/>
      <c r="BT109" s="264"/>
      <c r="BU109" s="264"/>
      <c r="BV109" s="264"/>
      <c r="BW109" s="264"/>
      <c r="BX109" s="264"/>
      <c r="BY109" s="264"/>
      <c r="BZ109" s="264"/>
      <c r="CA109" s="264"/>
      <c r="CB109" s="264"/>
      <c r="CC109" s="264"/>
      <c r="CD109" s="264"/>
      <c r="CE109" s="264"/>
      <c r="CF109" s="264"/>
      <c r="CG109" s="264"/>
      <c r="CH109" s="264"/>
      <c r="CI109" s="264"/>
      <c r="CJ109" s="264"/>
      <c r="CK109" s="264"/>
      <c r="CL109" s="264"/>
      <c r="CM109" s="264"/>
      <c r="CN109" s="264"/>
      <c r="CO109" s="264"/>
      <c r="CP109" s="264"/>
      <c r="CQ109" s="264"/>
      <c r="CR109" s="264"/>
      <c r="CS109" s="264"/>
      <c r="CT109" s="264"/>
      <c r="CU109" s="264"/>
      <c r="CV109" s="264"/>
      <c r="CW109" s="264"/>
      <c r="CX109" s="264"/>
      <c r="CY109" s="264"/>
      <c r="CZ109" s="264"/>
      <c r="DA109" s="264"/>
      <c r="DB109" s="264"/>
      <c r="DC109" s="264"/>
      <c r="DD109" s="264"/>
      <c r="DE109" s="264"/>
      <c r="DF109" s="264"/>
      <c r="DG109" s="264"/>
      <c r="DH109" s="264"/>
      <c r="DI109" s="264"/>
      <c r="DJ109" s="264"/>
      <c r="DK109" s="264"/>
      <c r="DL109" s="264"/>
      <c r="DM109" s="264"/>
      <c r="DN109" s="264"/>
      <c r="DO109" s="264"/>
      <c r="DP109" s="264"/>
      <c r="DQ109" s="264"/>
      <c r="DR109" s="264"/>
      <c r="DS109" s="264"/>
      <c r="DT109" s="264"/>
      <c r="DU109" s="264"/>
      <c r="DV109" s="264"/>
      <c r="DW109" s="264"/>
      <c r="DX109" s="264"/>
      <c r="DY109" s="264"/>
      <c r="DZ109" s="264"/>
      <c r="EA109" s="264"/>
      <c r="EB109" s="264"/>
      <c r="EC109" s="264"/>
      <c r="ED109" s="264"/>
      <c r="EE109" s="264"/>
      <c r="EF109" s="264"/>
      <c r="EG109" s="264"/>
      <c r="EH109" s="264"/>
      <c r="EI109" s="264"/>
      <c r="EJ109" s="264"/>
      <c r="EK109" s="264"/>
      <c r="EL109" s="264"/>
      <c r="EM109" s="264"/>
      <c r="EN109" s="264"/>
      <c r="EO109" s="264"/>
      <c r="EP109" s="264"/>
      <c r="EQ109" s="264"/>
      <c r="ER109" s="264"/>
      <c r="ES109" s="264"/>
      <c r="ET109" s="264"/>
      <c r="EU109" s="264"/>
      <c r="EV109" s="264"/>
      <c r="EW109" s="264"/>
      <c r="EX109" s="264"/>
      <c r="EY109" s="264"/>
      <c r="EZ109" s="264"/>
      <c r="FA109" s="264"/>
      <c r="FB109" s="264"/>
      <c r="FC109" s="264"/>
      <c r="FD109" s="264"/>
      <c r="FE109" s="264"/>
      <c r="FF109" s="264"/>
      <c r="FG109" s="264"/>
      <c r="FH109" s="264"/>
      <c r="FI109" s="264"/>
      <c r="FJ109" s="264"/>
      <c r="FK109" s="264"/>
      <c r="FL109" s="264"/>
      <c r="FM109" s="264"/>
      <c r="FN109" s="264"/>
      <c r="FO109" s="264"/>
      <c r="FP109" s="264"/>
      <c r="FQ109" s="264"/>
      <c r="FR109" s="264"/>
      <c r="FS109" s="264"/>
      <c r="FT109" s="264"/>
      <c r="FU109" s="264"/>
      <c r="FV109" s="264"/>
      <c r="FW109" s="264"/>
      <c r="FX109" s="264"/>
      <c r="FY109" s="264"/>
      <c r="FZ109" s="264"/>
      <c r="GA109" s="264"/>
      <c r="GB109" s="264"/>
      <c r="GC109" s="264"/>
      <c r="GD109" s="264"/>
      <c r="GE109" s="264"/>
      <c r="GF109" s="264"/>
      <c r="GG109" s="264"/>
      <c r="GH109" s="264"/>
      <c r="GI109" s="264"/>
      <c r="GJ109" s="264"/>
      <c r="GK109" s="264"/>
      <c r="GL109" s="264"/>
      <c r="GM109" s="264"/>
      <c r="GN109" s="264"/>
      <c r="GO109" s="264"/>
      <c r="GP109" s="264"/>
      <c r="GQ109" s="264"/>
      <c r="GR109" s="264"/>
      <c r="GS109" s="264"/>
      <c r="GT109" s="264"/>
      <c r="GU109" s="264"/>
      <c r="GV109" s="264"/>
      <c r="GW109" s="264"/>
      <c r="GX109" s="264"/>
      <c r="GY109" s="264"/>
      <c r="GZ109" s="264"/>
      <c r="HA109" s="264"/>
      <c r="HB109" s="264"/>
      <c r="HC109" s="264"/>
      <c r="HD109" s="264"/>
      <c r="HE109" s="264"/>
      <c r="HF109" s="264"/>
      <c r="HG109" s="264"/>
      <c r="HH109" s="264"/>
      <c r="HI109" s="264"/>
      <c r="HJ109" s="264"/>
      <c r="HK109" s="264"/>
      <c r="HL109" s="264"/>
      <c r="HM109" s="264"/>
      <c r="HN109" s="264"/>
      <c r="HO109" s="264"/>
      <c r="HP109" s="264"/>
      <c r="HQ109" s="264"/>
      <c r="HR109" s="264"/>
      <c r="HS109" s="264"/>
      <c r="HT109" s="264"/>
      <c r="HU109" s="264"/>
      <c r="HV109" s="264"/>
      <c r="HW109" s="264"/>
      <c r="HX109" s="264"/>
      <c r="HY109" s="264"/>
      <c r="HZ109" s="264"/>
      <c r="IA109" s="264"/>
      <c r="IB109" s="264"/>
      <c r="IC109" s="264"/>
      <c r="ID109" s="264"/>
      <c r="IE109" s="264"/>
      <c r="IF109" s="264"/>
      <c r="IG109" s="264"/>
      <c r="IH109" s="264"/>
      <c r="II109" s="264"/>
      <c r="IJ109" s="264"/>
      <c r="IK109" s="264"/>
      <c r="IL109" s="264"/>
      <c r="IM109" s="264"/>
      <c r="IN109" s="264"/>
      <c r="IO109" s="264"/>
      <c r="IP109" s="264"/>
      <c r="IQ109" s="264"/>
      <c r="IR109" s="264"/>
      <c r="IS109" s="264"/>
      <c r="IT109" s="264"/>
      <c r="IU109" s="264"/>
      <c r="IV109" s="264"/>
      <c r="IW109" s="264"/>
    </row>
    <row r="110" spans="1:257" s="238" customFormat="1" ht="14.25" customHeight="1">
      <c r="A110" s="466" t="s">
        <v>868</v>
      </c>
      <c r="B110" s="466"/>
      <c r="C110" s="466"/>
      <c r="D110" s="466"/>
      <c r="E110" s="158"/>
      <c r="F110" s="158"/>
      <c r="G110" s="157"/>
      <c r="H110" s="158"/>
      <c r="I110" s="158"/>
      <c r="J110" s="178">
        <f t="shared" si="13"/>
        <v>0</v>
      </c>
      <c r="K110" s="178">
        <f t="shared" si="14"/>
        <v>0</v>
      </c>
      <c r="L110" s="157">
        <v>0</v>
      </c>
      <c r="M110" s="157"/>
      <c r="N110" s="157"/>
      <c r="O110" s="157"/>
      <c r="P110" s="157"/>
      <c r="Q110" s="157"/>
      <c r="R110" s="157"/>
      <c r="S110" s="157"/>
      <c r="T110" s="157"/>
      <c r="U110" s="157"/>
      <c r="V110" s="157"/>
      <c r="W110" s="157"/>
      <c r="X110" s="157"/>
      <c r="Y110" s="157"/>
      <c r="Z110" s="157"/>
      <c r="AA110" s="160"/>
      <c r="AB110" s="176">
        <v>0</v>
      </c>
      <c r="AC110" s="160">
        <v>0</v>
      </c>
      <c r="AD110" s="157"/>
      <c r="AE110" s="157"/>
      <c r="AF110" s="157"/>
      <c r="AG110" s="157"/>
      <c r="AH110" s="157"/>
      <c r="AI110" s="161"/>
      <c r="AJ110" s="162"/>
      <c r="AK110" s="162"/>
      <c r="AL110" s="157"/>
      <c r="AM110" s="157"/>
      <c r="AN110" s="157"/>
      <c r="AO110" s="157"/>
      <c r="AP110" s="157"/>
      <c r="AQ110" s="157"/>
      <c r="AR110" s="157"/>
      <c r="AS110" s="157"/>
      <c r="AT110" s="157"/>
      <c r="AU110" s="157"/>
      <c r="AV110" s="157"/>
      <c r="AW110" s="157"/>
      <c r="AX110" s="157"/>
      <c r="AY110" s="157"/>
      <c r="AZ110" s="157"/>
      <c r="BA110" s="157"/>
      <c r="BB110" s="157"/>
      <c r="BC110" s="157"/>
      <c r="BD110" s="173"/>
      <c r="BE110" s="171"/>
      <c r="BF110" s="171"/>
      <c r="BG110" s="171"/>
      <c r="BH110" s="174"/>
      <c r="BI110" s="174"/>
      <c r="BJ110" s="174"/>
      <c r="BK110" s="175"/>
      <c r="BL110" s="175"/>
      <c r="BM110" s="175"/>
      <c r="BN110" s="175"/>
      <c r="BO110" s="175"/>
      <c r="BP110" s="175"/>
      <c r="BQ110" s="175" t="s">
        <v>820</v>
      </c>
      <c r="BR110" s="175">
        <v>2</v>
      </c>
      <c r="BS110" s="235"/>
      <c r="BT110" s="236"/>
      <c r="BU110" s="237"/>
      <c r="BV110" s="237"/>
      <c r="BW110" s="237"/>
      <c r="BX110" s="237"/>
      <c r="BY110" s="237"/>
      <c r="BZ110" s="168"/>
      <c r="CA110" s="235"/>
    </row>
    <row r="111" spans="1:257" s="238" customFormat="1" ht="14.25" customHeight="1">
      <c r="A111" s="466" t="s">
        <v>978</v>
      </c>
      <c r="B111" s="466"/>
      <c r="C111" s="466"/>
      <c r="D111" s="466"/>
      <c r="E111" s="158"/>
      <c r="F111" s="158"/>
      <c r="G111" s="157"/>
      <c r="H111" s="158"/>
      <c r="I111" s="158"/>
      <c r="J111" s="178">
        <f t="shared" si="13"/>
        <v>0</v>
      </c>
      <c r="K111" s="178">
        <f t="shared" si="14"/>
        <v>0</v>
      </c>
      <c r="L111" s="157">
        <v>0</v>
      </c>
      <c r="M111" s="157"/>
      <c r="N111" s="157"/>
      <c r="O111" s="157"/>
      <c r="P111" s="157"/>
      <c r="Q111" s="157"/>
      <c r="R111" s="157"/>
      <c r="S111" s="157"/>
      <c r="T111" s="157"/>
      <c r="U111" s="157"/>
      <c r="V111" s="157"/>
      <c r="W111" s="157"/>
      <c r="X111" s="157"/>
      <c r="Y111" s="157"/>
      <c r="Z111" s="157"/>
      <c r="AA111" s="160"/>
      <c r="AB111" s="176">
        <v>0</v>
      </c>
      <c r="AC111" s="160">
        <v>0</v>
      </c>
      <c r="AD111" s="157"/>
      <c r="AE111" s="157"/>
      <c r="AF111" s="157"/>
      <c r="AG111" s="157"/>
      <c r="AH111" s="157"/>
      <c r="AI111" s="161"/>
      <c r="AJ111" s="162"/>
      <c r="AK111" s="162"/>
      <c r="AL111" s="157"/>
      <c r="AM111" s="157"/>
      <c r="AN111" s="157"/>
      <c r="AO111" s="157"/>
      <c r="AP111" s="157"/>
      <c r="AQ111" s="157"/>
      <c r="AR111" s="157"/>
      <c r="AS111" s="157"/>
      <c r="AT111" s="157"/>
      <c r="AU111" s="157"/>
      <c r="AV111" s="157"/>
      <c r="AW111" s="157"/>
      <c r="AX111" s="157"/>
      <c r="AY111" s="157"/>
      <c r="AZ111" s="157"/>
      <c r="BA111" s="157"/>
      <c r="BB111" s="157"/>
      <c r="BC111" s="157"/>
      <c r="BD111" s="173"/>
      <c r="BE111" s="171"/>
      <c r="BF111" s="171"/>
      <c r="BG111" s="171"/>
      <c r="BH111" s="174"/>
      <c r="BI111" s="174"/>
      <c r="BJ111" s="174"/>
      <c r="BK111" s="175"/>
      <c r="BL111" s="175"/>
      <c r="BM111" s="175"/>
      <c r="BN111" s="175"/>
      <c r="BO111" s="175"/>
      <c r="BP111" s="175"/>
      <c r="BQ111" s="175" t="s">
        <v>820</v>
      </c>
      <c r="BR111" s="175">
        <v>2</v>
      </c>
      <c r="BS111" s="235"/>
      <c r="BT111" s="236"/>
      <c r="BU111" s="237"/>
      <c r="BV111" s="237"/>
      <c r="BW111" s="237"/>
      <c r="BX111" s="237"/>
      <c r="BY111" s="237"/>
      <c r="BZ111" s="168"/>
      <c r="CA111" s="235"/>
    </row>
    <row r="112" spans="1:257" s="238" customFormat="1" ht="14.25" customHeight="1">
      <c r="A112" s="466" t="s">
        <v>1191</v>
      </c>
      <c r="B112" s="466"/>
      <c r="C112" s="466"/>
      <c r="D112" s="466"/>
      <c r="E112" s="158"/>
      <c r="F112" s="158"/>
      <c r="G112" s="157"/>
      <c r="H112" s="158"/>
      <c r="I112" s="158"/>
      <c r="J112" s="178">
        <f t="shared" si="13"/>
        <v>0</v>
      </c>
      <c r="K112" s="178">
        <f t="shared" si="14"/>
        <v>0</v>
      </c>
      <c r="L112" s="157">
        <f>SUM(L113,L114,L123,L135)</f>
        <v>29.927999999999997</v>
      </c>
      <c r="M112" s="157"/>
      <c r="N112" s="157"/>
      <c r="O112" s="157"/>
      <c r="P112" s="157"/>
      <c r="Q112" s="157"/>
      <c r="R112" s="157"/>
      <c r="S112" s="157"/>
      <c r="T112" s="157"/>
      <c r="U112" s="157"/>
      <c r="V112" s="157"/>
      <c r="W112" s="157"/>
      <c r="X112" s="157"/>
      <c r="Y112" s="157"/>
      <c r="Z112" s="157"/>
      <c r="AA112" s="160"/>
      <c r="AB112" s="157">
        <f>SUM(AB113,AB114,AB123,AB135)</f>
        <v>5310.7310000000007</v>
      </c>
      <c r="AC112" s="172">
        <f>SUM(AC113,AC123,AC135)</f>
        <v>2874.7485000000001</v>
      </c>
      <c r="AD112" s="157"/>
      <c r="AE112" s="157"/>
      <c r="AF112" s="157"/>
      <c r="AG112" s="157"/>
      <c r="AH112" s="157"/>
      <c r="AI112" s="161"/>
      <c r="AJ112" s="162"/>
      <c r="AK112" s="162"/>
      <c r="AL112" s="157"/>
      <c r="AM112" s="157"/>
      <c r="AN112" s="157"/>
      <c r="AO112" s="157"/>
      <c r="AP112" s="157"/>
      <c r="AQ112" s="157"/>
      <c r="AR112" s="157"/>
      <c r="AS112" s="157"/>
      <c r="AT112" s="157"/>
      <c r="AU112" s="157"/>
      <c r="AV112" s="157"/>
      <c r="AW112" s="157"/>
      <c r="AX112" s="157"/>
      <c r="AY112" s="157"/>
      <c r="AZ112" s="157"/>
      <c r="BA112" s="157"/>
      <c r="BB112" s="157"/>
      <c r="BC112" s="157"/>
      <c r="BD112" s="173"/>
      <c r="BE112" s="171"/>
      <c r="BF112" s="171"/>
      <c r="BG112" s="171"/>
      <c r="BH112" s="174"/>
      <c r="BI112" s="174"/>
      <c r="BJ112" s="174"/>
      <c r="BK112" s="175"/>
      <c r="BL112" s="175"/>
      <c r="BM112" s="175"/>
      <c r="BN112" s="175"/>
      <c r="BO112" s="175"/>
      <c r="BP112" s="175"/>
      <c r="BQ112" s="175" t="s">
        <v>820</v>
      </c>
      <c r="BR112" s="175">
        <v>2</v>
      </c>
      <c r="BS112" s="235"/>
      <c r="BT112" s="236"/>
      <c r="BU112" s="237"/>
      <c r="BV112" s="237"/>
      <c r="BW112" s="237"/>
      <c r="BX112" s="237"/>
      <c r="BY112" s="237"/>
      <c r="BZ112" s="168"/>
      <c r="CA112" s="235"/>
    </row>
    <row r="113" spans="1:81" s="238" customFormat="1" ht="14.25" customHeight="1">
      <c r="A113" s="466" t="s">
        <v>821</v>
      </c>
      <c r="B113" s="466"/>
      <c r="C113" s="466"/>
      <c r="D113" s="466"/>
      <c r="E113" s="158"/>
      <c r="F113" s="158"/>
      <c r="G113" s="157"/>
      <c r="H113" s="158"/>
      <c r="I113" s="158"/>
      <c r="J113" s="178">
        <f t="shared" si="13"/>
        <v>0</v>
      </c>
      <c r="K113" s="178">
        <f t="shared" si="14"/>
        <v>0</v>
      </c>
      <c r="L113" s="157">
        <v>0</v>
      </c>
      <c r="M113" s="157"/>
      <c r="N113" s="157"/>
      <c r="O113" s="157"/>
      <c r="P113" s="157"/>
      <c r="Q113" s="157"/>
      <c r="R113" s="157"/>
      <c r="S113" s="157"/>
      <c r="T113" s="157"/>
      <c r="U113" s="157"/>
      <c r="V113" s="157"/>
      <c r="W113" s="157"/>
      <c r="X113" s="157"/>
      <c r="Y113" s="157"/>
      <c r="Z113" s="157"/>
      <c r="AA113" s="160"/>
      <c r="AB113" s="176">
        <v>0</v>
      </c>
      <c r="AC113" s="160">
        <v>0</v>
      </c>
      <c r="AD113" s="157"/>
      <c r="AE113" s="157"/>
      <c r="AF113" s="157"/>
      <c r="AG113" s="157"/>
      <c r="AH113" s="157"/>
      <c r="AI113" s="161"/>
      <c r="AJ113" s="162"/>
      <c r="AK113" s="162"/>
      <c r="AL113" s="157"/>
      <c r="AM113" s="157"/>
      <c r="AN113" s="157"/>
      <c r="AO113" s="157"/>
      <c r="AP113" s="157"/>
      <c r="AQ113" s="157"/>
      <c r="AR113" s="157"/>
      <c r="AS113" s="157"/>
      <c r="AT113" s="157"/>
      <c r="AU113" s="157"/>
      <c r="AV113" s="157"/>
      <c r="AW113" s="157"/>
      <c r="AX113" s="157"/>
      <c r="AY113" s="157"/>
      <c r="AZ113" s="157"/>
      <c r="BA113" s="157"/>
      <c r="BB113" s="157"/>
      <c r="BC113" s="157"/>
      <c r="BD113" s="173"/>
      <c r="BE113" s="171"/>
      <c r="BF113" s="171"/>
      <c r="BG113" s="171"/>
      <c r="BH113" s="174"/>
      <c r="BI113" s="174"/>
      <c r="BJ113" s="174"/>
      <c r="BK113" s="175"/>
      <c r="BL113" s="175"/>
      <c r="BM113" s="175"/>
      <c r="BN113" s="175"/>
      <c r="BO113" s="175"/>
      <c r="BP113" s="175"/>
      <c r="BQ113" s="175" t="s">
        <v>820</v>
      </c>
      <c r="BR113" s="175">
        <v>2</v>
      </c>
      <c r="BS113" s="235"/>
      <c r="BT113" s="236"/>
      <c r="BU113" s="237"/>
      <c r="BV113" s="237"/>
      <c r="BW113" s="237"/>
      <c r="BX113" s="237"/>
      <c r="BY113" s="237"/>
      <c r="BZ113" s="168"/>
      <c r="CA113" s="235"/>
    </row>
    <row r="114" spans="1:81" s="238" customFormat="1" ht="14.25" customHeight="1">
      <c r="A114" s="466" t="s">
        <v>822</v>
      </c>
      <c r="B114" s="466"/>
      <c r="C114" s="466"/>
      <c r="D114" s="466"/>
      <c r="E114" s="158"/>
      <c r="F114" s="158"/>
      <c r="G114" s="157"/>
      <c r="H114" s="158"/>
      <c r="I114" s="158"/>
      <c r="J114" s="178">
        <f t="shared" si="13"/>
        <v>0</v>
      </c>
      <c r="K114" s="178">
        <f t="shared" si="14"/>
        <v>0</v>
      </c>
      <c r="L114" s="265">
        <f>SUM(L115,L122)</f>
        <v>13.975000000000001</v>
      </c>
      <c r="M114" s="157"/>
      <c r="N114" s="157"/>
      <c r="O114" s="157"/>
      <c r="P114" s="157"/>
      <c r="Q114" s="157"/>
      <c r="R114" s="157"/>
      <c r="S114" s="157"/>
      <c r="T114" s="157"/>
      <c r="U114" s="157"/>
      <c r="V114" s="157"/>
      <c r="W114" s="157"/>
      <c r="X114" s="157"/>
      <c r="Y114" s="157"/>
      <c r="Z114" s="157"/>
      <c r="AA114" s="160"/>
      <c r="AB114" s="176">
        <f>SUM(AB115,AF122)</f>
        <v>2424.8425000000007</v>
      </c>
      <c r="AC114" s="409">
        <f>SUM(AC115,AG122)</f>
        <v>2373.0902500000002</v>
      </c>
      <c r="AD114" s="157"/>
      <c r="AE114" s="157"/>
      <c r="AF114" s="157"/>
      <c r="AG114" s="157"/>
      <c r="AH114" s="157"/>
      <c r="AI114" s="161"/>
      <c r="AJ114" s="162"/>
      <c r="AK114" s="162"/>
      <c r="AL114" s="157"/>
      <c r="AM114" s="157"/>
      <c r="AN114" s="157"/>
      <c r="AO114" s="157"/>
      <c r="AP114" s="157"/>
      <c r="AQ114" s="157"/>
      <c r="AR114" s="157"/>
      <c r="AS114" s="157"/>
      <c r="AT114" s="157"/>
      <c r="AU114" s="157"/>
      <c r="AV114" s="157"/>
      <c r="AW114" s="157"/>
      <c r="AX114" s="157"/>
      <c r="AY114" s="157"/>
      <c r="AZ114" s="157"/>
      <c r="BA114" s="157"/>
      <c r="BB114" s="157"/>
      <c r="BC114" s="157"/>
      <c r="BD114" s="173"/>
      <c r="BE114" s="171"/>
      <c r="BF114" s="171"/>
      <c r="BG114" s="171"/>
      <c r="BH114" s="174"/>
      <c r="BI114" s="174"/>
      <c r="BJ114" s="174"/>
      <c r="BK114" s="175"/>
      <c r="BL114" s="175"/>
      <c r="BM114" s="175"/>
      <c r="BN114" s="175"/>
      <c r="BO114" s="175"/>
      <c r="BP114" s="175"/>
      <c r="BQ114" s="175" t="s">
        <v>820</v>
      </c>
      <c r="BR114" s="175">
        <v>2</v>
      </c>
      <c r="BS114" s="235"/>
      <c r="BT114" s="236"/>
      <c r="BU114" s="237"/>
      <c r="BV114" s="237"/>
      <c r="BW114" s="237"/>
      <c r="BX114" s="237"/>
      <c r="BY114" s="237"/>
      <c r="BZ114" s="168"/>
      <c r="CA114" s="235"/>
    </row>
    <row r="115" spans="1:81" s="238" customFormat="1">
      <c r="A115" s="466" t="s">
        <v>823</v>
      </c>
      <c r="B115" s="466"/>
      <c r="C115" s="466"/>
      <c r="D115" s="466"/>
      <c r="E115" s="158"/>
      <c r="F115" s="158"/>
      <c r="G115" s="157"/>
      <c r="H115" s="158"/>
      <c r="I115" s="158"/>
      <c r="J115" s="178">
        <f t="shared" si="13"/>
        <v>0</v>
      </c>
      <c r="K115" s="178">
        <f t="shared" si="14"/>
        <v>0</v>
      </c>
      <c r="L115" s="265">
        <f>SUM(L116:L121)</f>
        <v>13.975000000000001</v>
      </c>
      <c r="M115" s="157"/>
      <c r="N115" s="157"/>
      <c r="O115" s="157"/>
      <c r="P115" s="157"/>
      <c r="Q115" s="157"/>
      <c r="R115" s="157"/>
      <c r="S115" s="157"/>
      <c r="T115" s="157"/>
      <c r="U115" s="157"/>
      <c r="V115" s="157"/>
      <c r="W115" s="157"/>
      <c r="X115" s="157"/>
      <c r="Y115" s="157"/>
      <c r="Z115" s="157"/>
      <c r="AA115" s="160"/>
      <c r="AB115" s="265">
        <f>SUM(AB116:AB121)</f>
        <v>2424.8425000000007</v>
      </c>
      <c r="AC115" s="409">
        <f>SUM(AC116:AC121)</f>
        <v>2373.0902500000002</v>
      </c>
      <c r="AD115" s="157"/>
      <c r="AE115" s="157"/>
      <c r="AF115" s="157"/>
      <c r="AG115" s="157"/>
      <c r="AH115" s="157"/>
      <c r="AI115" s="161"/>
      <c r="AJ115" s="162"/>
      <c r="AK115" s="162"/>
      <c r="AL115" s="157"/>
      <c r="AM115" s="157"/>
      <c r="AN115" s="157"/>
      <c r="AO115" s="157"/>
      <c r="AP115" s="157"/>
      <c r="AQ115" s="157"/>
      <c r="AR115" s="157"/>
      <c r="AS115" s="157"/>
      <c r="AT115" s="157"/>
      <c r="AU115" s="157"/>
      <c r="AV115" s="157"/>
      <c r="AW115" s="157"/>
      <c r="AX115" s="157"/>
      <c r="AY115" s="157"/>
      <c r="AZ115" s="157"/>
      <c r="BA115" s="157"/>
      <c r="BB115" s="157"/>
      <c r="BC115" s="157"/>
      <c r="BD115" s="173"/>
      <c r="BE115" s="171"/>
      <c r="BF115" s="171"/>
      <c r="BG115" s="171"/>
      <c r="BH115" s="174"/>
      <c r="BI115" s="174"/>
      <c r="BJ115" s="174"/>
      <c r="BK115" s="175"/>
      <c r="BL115" s="175"/>
      <c r="BM115" s="175"/>
      <c r="BN115" s="175"/>
      <c r="BO115" s="175"/>
      <c r="BP115" s="175"/>
      <c r="BQ115" s="175" t="s">
        <v>820</v>
      </c>
      <c r="BR115" s="175">
        <v>2</v>
      </c>
      <c r="BS115" s="235"/>
      <c r="BT115" s="236"/>
      <c r="BU115" s="237"/>
      <c r="BV115" s="237"/>
      <c r="BW115" s="237"/>
      <c r="BX115" s="237"/>
      <c r="BY115" s="237"/>
      <c r="BZ115" s="168"/>
      <c r="CA115" s="235"/>
    </row>
    <row r="116" spans="1:81" s="239" customFormat="1" ht="396">
      <c r="A116" s="301" t="s">
        <v>1084</v>
      </c>
      <c r="B116" s="301" t="s">
        <v>303</v>
      </c>
      <c r="C116" s="301" t="s">
        <v>340</v>
      </c>
      <c r="D116" s="301" t="s">
        <v>556</v>
      </c>
      <c r="E116" s="185">
        <v>3101.3829999999998</v>
      </c>
      <c r="F116" s="185">
        <v>3105.9780000000001</v>
      </c>
      <c r="G116" s="301" t="s">
        <v>556</v>
      </c>
      <c r="H116" s="185">
        <v>2536.4050000000002</v>
      </c>
      <c r="I116" s="185">
        <v>2541</v>
      </c>
      <c r="J116" s="178">
        <f t="shared" si="13"/>
        <v>4.5950000000002547</v>
      </c>
      <c r="K116" s="178">
        <f t="shared" si="14"/>
        <v>4.5949999999997999</v>
      </c>
      <c r="L116" s="301">
        <v>4.5949999999999998</v>
      </c>
      <c r="M116" s="301"/>
      <c r="N116" s="301" t="s">
        <v>871</v>
      </c>
      <c r="O116" s="301">
        <v>9</v>
      </c>
      <c r="P116" s="301" t="s">
        <v>828</v>
      </c>
      <c r="Q116" s="301">
        <v>9</v>
      </c>
      <c r="R116" s="301"/>
      <c r="S116" s="301">
        <v>12</v>
      </c>
      <c r="T116" s="301"/>
      <c r="U116" s="301" t="s">
        <v>830</v>
      </c>
      <c r="V116" s="301" t="s">
        <v>829</v>
      </c>
      <c r="W116" s="301" t="s">
        <v>894</v>
      </c>
      <c r="X116" s="301" t="s">
        <v>831</v>
      </c>
      <c r="Y116" s="301" t="s">
        <v>832</v>
      </c>
      <c r="Z116" s="301"/>
      <c r="AA116" s="163" t="s">
        <v>833</v>
      </c>
      <c r="AB116" s="186">
        <f t="shared" ref="AB116:AB121" si="21">L116*Q116*AA116*0.1</f>
        <v>847.77750000000003</v>
      </c>
      <c r="AC116" s="432">
        <f t="shared" ref="AC116:AC121" si="22">IF(AL116="中修",AB116*AG116,IF(AL116="预防性养护",AB116,AB116*AE116))</f>
        <v>847.77750000000003</v>
      </c>
      <c r="AD116" s="301" t="s">
        <v>1192</v>
      </c>
      <c r="AE116" s="301">
        <v>1</v>
      </c>
      <c r="AF116" s="301"/>
      <c r="AG116" s="301"/>
      <c r="AH116" s="301" t="s">
        <v>1193</v>
      </c>
      <c r="AI116" s="187" t="s">
        <v>1194</v>
      </c>
      <c r="AJ116" s="188"/>
      <c r="AK116" s="188"/>
      <c r="AL116" s="301" t="s">
        <v>837</v>
      </c>
      <c r="AM116" s="301" t="s">
        <v>828</v>
      </c>
      <c r="AN116" s="301" t="s">
        <v>1195</v>
      </c>
      <c r="AO116" s="301" t="s">
        <v>1196</v>
      </c>
      <c r="AP116" s="301" t="s">
        <v>1197</v>
      </c>
      <c r="AQ116" s="301" t="s">
        <v>1198</v>
      </c>
      <c r="AR116" s="301" t="s">
        <v>1199</v>
      </c>
      <c r="AS116" s="301" t="s">
        <v>1200</v>
      </c>
      <c r="AT116" s="301" t="s">
        <v>1201</v>
      </c>
      <c r="AU116" s="301" t="s">
        <v>1202</v>
      </c>
      <c r="AV116" s="301" t="s">
        <v>1202</v>
      </c>
      <c r="AW116" s="301" t="s">
        <v>1203</v>
      </c>
      <c r="AX116" s="301" t="s">
        <v>844</v>
      </c>
      <c r="AY116" s="301" t="s">
        <v>1204</v>
      </c>
      <c r="AZ116" s="301" t="s">
        <v>1205</v>
      </c>
      <c r="BA116" s="301"/>
      <c r="BB116" s="301">
        <v>2.5950000000000002</v>
      </c>
      <c r="BC116" s="301">
        <v>2</v>
      </c>
      <c r="BD116" s="174" t="s">
        <v>1206</v>
      </c>
      <c r="BE116" s="174" t="s">
        <v>1095</v>
      </c>
      <c r="BF116" s="174"/>
      <c r="BG116" s="174"/>
      <c r="BH116" s="174"/>
      <c r="BI116" s="174"/>
      <c r="BJ116" s="174"/>
      <c r="BK116" s="175">
        <v>1</v>
      </c>
      <c r="BL116" s="175"/>
      <c r="BM116" s="175"/>
      <c r="BN116" s="175"/>
      <c r="BO116" s="175"/>
      <c r="BP116" s="175"/>
      <c r="BQ116" s="175" t="s">
        <v>848</v>
      </c>
      <c r="BR116" s="175">
        <v>1</v>
      </c>
      <c r="BS116" s="235"/>
      <c r="BT116" s="236"/>
      <c r="BU116" s="237"/>
      <c r="BV116" s="237"/>
      <c r="BW116" s="237"/>
      <c r="BX116" s="237"/>
      <c r="BY116" s="237">
        <v>1</v>
      </c>
      <c r="BZ116" s="168"/>
      <c r="CA116" s="235"/>
    </row>
    <row r="117" spans="1:81" s="239" customFormat="1" ht="384">
      <c r="A117" s="301" t="s">
        <v>1128</v>
      </c>
      <c r="B117" s="301" t="s">
        <v>303</v>
      </c>
      <c r="C117" s="301" t="s">
        <v>340</v>
      </c>
      <c r="D117" s="301" t="s">
        <v>556</v>
      </c>
      <c r="E117" s="185">
        <v>3111.4780000000001</v>
      </c>
      <c r="F117" s="185">
        <v>3113.9780000000001</v>
      </c>
      <c r="G117" s="301" t="s">
        <v>556</v>
      </c>
      <c r="H117" s="185">
        <v>2546.5</v>
      </c>
      <c r="I117" s="185">
        <v>2549</v>
      </c>
      <c r="J117" s="178">
        <f t="shared" si="13"/>
        <v>2.5</v>
      </c>
      <c r="K117" s="178">
        <f t="shared" si="14"/>
        <v>2.5</v>
      </c>
      <c r="L117" s="301">
        <v>2.5</v>
      </c>
      <c r="M117" s="301"/>
      <c r="N117" s="301" t="s">
        <v>871</v>
      </c>
      <c r="O117" s="301">
        <v>9</v>
      </c>
      <c r="P117" s="301" t="s">
        <v>828</v>
      </c>
      <c r="Q117" s="301">
        <v>9</v>
      </c>
      <c r="R117" s="301"/>
      <c r="S117" s="301">
        <v>12</v>
      </c>
      <c r="T117" s="301"/>
      <c r="U117" s="301" t="s">
        <v>830</v>
      </c>
      <c r="V117" s="301" t="s">
        <v>829</v>
      </c>
      <c r="W117" s="301" t="s">
        <v>894</v>
      </c>
      <c r="X117" s="301" t="s">
        <v>831</v>
      </c>
      <c r="Y117" s="301" t="s">
        <v>832</v>
      </c>
      <c r="Z117" s="301"/>
      <c r="AA117" s="163" t="s">
        <v>833</v>
      </c>
      <c r="AB117" s="186">
        <f t="shared" si="21"/>
        <v>461.25</v>
      </c>
      <c r="AC117" s="432">
        <f t="shared" si="22"/>
        <v>461.25</v>
      </c>
      <c r="AD117" s="301">
        <v>2009</v>
      </c>
      <c r="AE117" s="301">
        <v>1</v>
      </c>
      <c r="AF117" s="301"/>
      <c r="AG117" s="301"/>
      <c r="AH117" s="301" t="s">
        <v>1193</v>
      </c>
      <c r="AI117" s="187" t="s">
        <v>1207</v>
      </c>
      <c r="AJ117" s="188"/>
      <c r="AK117" s="188"/>
      <c r="AL117" s="301" t="s">
        <v>837</v>
      </c>
      <c r="AM117" s="301" t="s">
        <v>828</v>
      </c>
      <c r="AN117" s="301" t="s">
        <v>1195</v>
      </c>
      <c r="AO117" s="301" t="s">
        <v>1208</v>
      </c>
      <c r="AP117" s="301" t="s">
        <v>1209</v>
      </c>
      <c r="AQ117" s="301" t="s">
        <v>1210</v>
      </c>
      <c r="AR117" s="301" t="s">
        <v>1211</v>
      </c>
      <c r="AS117" s="301" t="s">
        <v>1212</v>
      </c>
      <c r="AT117" s="301" t="s">
        <v>1213</v>
      </c>
      <c r="AU117" s="301" t="s">
        <v>1214</v>
      </c>
      <c r="AV117" s="301" t="s">
        <v>1215</v>
      </c>
      <c r="AW117" s="301" t="s">
        <v>1216</v>
      </c>
      <c r="AX117" s="301" t="s">
        <v>844</v>
      </c>
      <c r="AY117" s="301" t="s">
        <v>1217</v>
      </c>
      <c r="AZ117" s="301" t="s">
        <v>1218</v>
      </c>
      <c r="BA117" s="301">
        <v>1</v>
      </c>
      <c r="BB117" s="301">
        <v>1.5</v>
      </c>
      <c r="BC117" s="301"/>
      <c r="BD117" s="174" t="s">
        <v>1206</v>
      </c>
      <c r="BE117" s="174" t="s">
        <v>1193</v>
      </c>
      <c r="BF117" s="174"/>
      <c r="BG117" s="174"/>
      <c r="BH117" s="174"/>
      <c r="BI117" s="174"/>
      <c r="BJ117" s="174"/>
      <c r="BK117" s="175">
        <v>1</v>
      </c>
      <c r="BL117" s="175"/>
      <c r="BM117" s="175"/>
      <c r="BN117" s="175"/>
      <c r="BO117" s="175"/>
      <c r="BP117" s="175"/>
      <c r="BQ117" s="175" t="s">
        <v>848</v>
      </c>
      <c r="BR117" s="175">
        <v>1</v>
      </c>
      <c r="BS117" s="235"/>
      <c r="BT117" s="236"/>
      <c r="BU117" s="237"/>
      <c r="BV117" s="237"/>
      <c r="BW117" s="237"/>
      <c r="BX117" s="237"/>
      <c r="BY117" s="237">
        <v>1</v>
      </c>
      <c r="BZ117" s="168"/>
      <c r="CA117" s="235"/>
      <c r="CC117" s="239">
        <v>1</v>
      </c>
    </row>
    <row r="118" spans="1:81" s="239" customFormat="1" ht="384">
      <c r="A118" s="301" t="s">
        <v>1128</v>
      </c>
      <c r="B118" s="301" t="s">
        <v>303</v>
      </c>
      <c r="C118" s="301" t="s">
        <v>340</v>
      </c>
      <c r="D118" s="301" t="s">
        <v>556</v>
      </c>
      <c r="E118" s="185">
        <v>3113.9780000000001</v>
      </c>
      <c r="F118" s="185">
        <v>3114.913</v>
      </c>
      <c r="G118" s="301" t="s">
        <v>556</v>
      </c>
      <c r="H118" s="185">
        <v>2549</v>
      </c>
      <c r="I118" s="185">
        <v>2549.9349999999999</v>
      </c>
      <c r="J118" s="178">
        <f t="shared" si="13"/>
        <v>0.93499999999994543</v>
      </c>
      <c r="K118" s="178">
        <f t="shared" si="14"/>
        <v>0.93499999999994543</v>
      </c>
      <c r="L118" s="301">
        <v>0.93500000000000005</v>
      </c>
      <c r="M118" s="301"/>
      <c r="N118" s="301" t="s">
        <v>871</v>
      </c>
      <c r="O118" s="301">
        <v>9</v>
      </c>
      <c r="P118" s="301" t="s">
        <v>828</v>
      </c>
      <c r="Q118" s="301">
        <v>9</v>
      </c>
      <c r="R118" s="301"/>
      <c r="S118" s="301">
        <v>12</v>
      </c>
      <c r="T118" s="301"/>
      <c r="U118" s="301" t="s">
        <v>830</v>
      </c>
      <c r="V118" s="301" t="s">
        <v>829</v>
      </c>
      <c r="W118" s="301" t="s">
        <v>894</v>
      </c>
      <c r="X118" s="301" t="s">
        <v>831</v>
      </c>
      <c r="Y118" s="301" t="s">
        <v>832</v>
      </c>
      <c r="Z118" s="301"/>
      <c r="AA118" s="163" t="s">
        <v>833</v>
      </c>
      <c r="AB118" s="186">
        <f t="shared" si="21"/>
        <v>172.50750000000005</v>
      </c>
      <c r="AC118" s="432">
        <f t="shared" si="22"/>
        <v>120.75525000000003</v>
      </c>
      <c r="AD118" s="301">
        <v>2012</v>
      </c>
      <c r="AE118" s="301">
        <v>0.7</v>
      </c>
      <c r="AF118" s="301"/>
      <c r="AG118" s="301"/>
      <c r="AH118" s="301" t="s">
        <v>1193</v>
      </c>
      <c r="AI118" s="187" t="s">
        <v>1219</v>
      </c>
      <c r="AJ118" s="188"/>
      <c r="AK118" s="188"/>
      <c r="AL118" s="301" t="s">
        <v>837</v>
      </c>
      <c r="AM118" s="301" t="s">
        <v>828</v>
      </c>
      <c r="AN118" s="301" t="s">
        <v>1195</v>
      </c>
      <c r="AO118" s="301" t="s">
        <v>1208</v>
      </c>
      <c r="AP118" s="301" t="s">
        <v>1209</v>
      </c>
      <c r="AQ118" s="301" t="s">
        <v>1210</v>
      </c>
      <c r="AR118" s="301" t="s">
        <v>1211</v>
      </c>
      <c r="AS118" s="301" t="s">
        <v>1212</v>
      </c>
      <c r="AT118" s="301" t="s">
        <v>1213</v>
      </c>
      <c r="AU118" s="301" t="s">
        <v>1214</v>
      </c>
      <c r="AV118" s="301" t="s">
        <v>1215</v>
      </c>
      <c r="AW118" s="301" t="s">
        <v>1216</v>
      </c>
      <c r="AX118" s="301" t="s">
        <v>844</v>
      </c>
      <c r="AY118" s="301" t="s">
        <v>1220</v>
      </c>
      <c r="AZ118" s="301" t="s">
        <v>1221</v>
      </c>
      <c r="BA118" s="301"/>
      <c r="BB118" s="301">
        <f>L118</f>
        <v>0.93500000000000005</v>
      </c>
      <c r="BC118" s="301"/>
      <c r="BD118" s="174" t="s">
        <v>1206</v>
      </c>
      <c r="BE118" s="174" t="s">
        <v>870</v>
      </c>
      <c r="BF118" s="174"/>
      <c r="BG118" s="174"/>
      <c r="BH118" s="174"/>
      <c r="BI118" s="174"/>
      <c r="BJ118" s="174"/>
      <c r="BK118" s="175">
        <v>1</v>
      </c>
      <c r="BL118" s="175"/>
      <c r="BM118" s="175"/>
      <c r="BN118" s="175"/>
      <c r="BO118" s="175"/>
      <c r="BP118" s="175"/>
      <c r="BQ118" s="175" t="s">
        <v>848</v>
      </c>
      <c r="BR118" s="175">
        <v>1</v>
      </c>
      <c r="BS118" s="235"/>
      <c r="BT118" s="236"/>
      <c r="BU118" s="237"/>
      <c r="BV118" s="237"/>
      <c r="BW118" s="237"/>
      <c r="BX118" s="237"/>
      <c r="BY118" s="237">
        <v>1</v>
      </c>
      <c r="BZ118" s="168"/>
      <c r="CA118" s="235"/>
    </row>
    <row r="119" spans="1:81" s="239" customFormat="1" ht="396">
      <c r="A119" s="301" t="s">
        <v>1136</v>
      </c>
      <c r="B119" s="301" t="s">
        <v>303</v>
      </c>
      <c r="C119" s="301" t="s">
        <v>340</v>
      </c>
      <c r="D119" s="301" t="s">
        <v>556</v>
      </c>
      <c r="E119" s="185">
        <v>3118.9780000000001</v>
      </c>
      <c r="F119" s="185">
        <v>3121.1779999999999</v>
      </c>
      <c r="G119" s="301" t="s">
        <v>556</v>
      </c>
      <c r="H119" s="185">
        <v>2554</v>
      </c>
      <c r="I119" s="185">
        <v>2556.1999999999998</v>
      </c>
      <c r="J119" s="178">
        <f t="shared" si="13"/>
        <v>2.1999999999998181</v>
      </c>
      <c r="K119" s="178">
        <f t="shared" si="14"/>
        <v>2.1999999999998181</v>
      </c>
      <c r="L119" s="301">
        <v>2.2000000000000002</v>
      </c>
      <c r="M119" s="301"/>
      <c r="N119" s="301" t="s">
        <v>871</v>
      </c>
      <c r="O119" s="301">
        <v>9</v>
      </c>
      <c r="P119" s="301" t="s">
        <v>828</v>
      </c>
      <c r="Q119" s="301">
        <v>9</v>
      </c>
      <c r="R119" s="301"/>
      <c r="S119" s="301">
        <v>12</v>
      </c>
      <c r="T119" s="301"/>
      <c r="U119" s="301" t="s">
        <v>830</v>
      </c>
      <c r="V119" s="301" t="s">
        <v>829</v>
      </c>
      <c r="W119" s="301" t="s">
        <v>894</v>
      </c>
      <c r="X119" s="301" t="s">
        <v>831</v>
      </c>
      <c r="Y119" s="301" t="s">
        <v>832</v>
      </c>
      <c r="Z119" s="301"/>
      <c r="AA119" s="163">
        <v>205</v>
      </c>
      <c r="AB119" s="186">
        <f t="shared" si="21"/>
        <v>405.90000000000003</v>
      </c>
      <c r="AC119" s="432">
        <f t="shared" si="22"/>
        <v>405.90000000000003</v>
      </c>
      <c r="AD119" s="301">
        <v>2009</v>
      </c>
      <c r="AE119" s="301">
        <v>1</v>
      </c>
      <c r="AF119" s="301"/>
      <c r="AG119" s="301"/>
      <c r="AH119" s="301" t="s">
        <v>1193</v>
      </c>
      <c r="AI119" s="187" t="s">
        <v>1194</v>
      </c>
      <c r="AJ119" s="188"/>
      <c r="AK119" s="188"/>
      <c r="AL119" s="301" t="s">
        <v>837</v>
      </c>
      <c r="AM119" s="301" t="s">
        <v>828</v>
      </c>
      <c r="AN119" s="301" t="s">
        <v>1195</v>
      </c>
      <c r="AO119" s="301" t="s">
        <v>1222</v>
      </c>
      <c r="AP119" s="301"/>
      <c r="AQ119" s="301" t="s">
        <v>1223</v>
      </c>
      <c r="AR119" s="301" t="s">
        <v>1224</v>
      </c>
      <c r="AS119" s="301" t="s">
        <v>1225</v>
      </c>
      <c r="AT119" s="301" t="s">
        <v>1226</v>
      </c>
      <c r="AU119" s="301" t="s">
        <v>1227</v>
      </c>
      <c r="AV119" s="301" t="s">
        <v>1227</v>
      </c>
      <c r="AW119" s="301" t="s">
        <v>1228</v>
      </c>
      <c r="AX119" s="301" t="s">
        <v>844</v>
      </c>
      <c r="AY119" s="301" t="s">
        <v>1229</v>
      </c>
      <c r="AZ119" s="301" t="s">
        <v>1230</v>
      </c>
      <c r="BA119" s="301"/>
      <c r="BB119" s="301">
        <v>2.2000000000000002</v>
      </c>
      <c r="BC119" s="301"/>
      <c r="BD119" s="174" t="s">
        <v>1206</v>
      </c>
      <c r="BE119" s="174" t="s">
        <v>870</v>
      </c>
      <c r="BF119" s="174"/>
      <c r="BG119" s="174"/>
      <c r="BH119" s="174"/>
      <c r="BI119" s="174"/>
      <c r="BJ119" s="174"/>
      <c r="BK119" s="175"/>
      <c r="BL119" s="175">
        <v>1</v>
      </c>
      <c r="BM119" s="175"/>
      <c r="BN119" s="175"/>
      <c r="BO119" s="175"/>
      <c r="BP119" s="175"/>
      <c r="BQ119" s="175" t="s">
        <v>848</v>
      </c>
      <c r="BR119" s="175">
        <v>1</v>
      </c>
      <c r="BS119" s="235"/>
      <c r="BT119" s="236"/>
      <c r="BU119" s="237"/>
      <c r="BV119" s="237"/>
      <c r="BW119" s="237"/>
      <c r="BX119" s="237"/>
      <c r="BY119" s="237">
        <v>1</v>
      </c>
      <c r="BZ119" s="190" t="s">
        <v>1231</v>
      </c>
      <c r="CA119" s="235">
        <v>1</v>
      </c>
    </row>
    <row r="120" spans="1:81" s="239" customFormat="1" ht="48">
      <c r="A120" s="301">
        <v>9</v>
      </c>
      <c r="B120" s="301" t="s">
        <v>303</v>
      </c>
      <c r="C120" s="301" t="s">
        <v>333</v>
      </c>
      <c r="D120" s="301" t="s">
        <v>604</v>
      </c>
      <c r="E120" s="185">
        <v>117.575</v>
      </c>
      <c r="F120" s="185">
        <v>119.375</v>
      </c>
      <c r="G120" s="301" t="s">
        <v>1232</v>
      </c>
      <c r="H120" s="185">
        <v>203</v>
      </c>
      <c r="I120" s="185">
        <v>204.8</v>
      </c>
      <c r="J120" s="178">
        <f t="shared" si="13"/>
        <v>1.7999999999999972</v>
      </c>
      <c r="K120" s="178">
        <f t="shared" si="14"/>
        <v>1.8000000000000114</v>
      </c>
      <c r="L120" s="266">
        <v>1.8</v>
      </c>
      <c r="M120" s="240"/>
      <c r="N120" s="301" t="s">
        <v>1110</v>
      </c>
      <c r="O120" s="301">
        <v>6</v>
      </c>
      <c r="P120" s="301" t="s">
        <v>828</v>
      </c>
      <c r="Q120" s="301">
        <v>7</v>
      </c>
      <c r="R120" s="301"/>
      <c r="S120" s="301">
        <v>7.5</v>
      </c>
      <c r="T120" s="240"/>
      <c r="U120" s="301" t="s">
        <v>830</v>
      </c>
      <c r="V120" s="301" t="s">
        <v>829</v>
      </c>
      <c r="W120" s="301">
        <v>30</v>
      </c>
      <c r="X120" s="301" t="s">
        <v>831</v>
      </c>
      <c r="Y120" s="301">
        <v>9</v>
      </c>
      <c r="Z120" s="301"/>
      <c r="AA120" s="163">
        <v>205</v>
      </c>
      <c r="AB120" s="186">
        <f t="shared" si="21"/>
        <v>258.3</v>
      </c>
      <c r="AC120" s="432">
        <f t="shared" si="22"/>
        <v>258.3</v>
      </c>
      <c r="AD120" s="301">
        <v>2006</v>
      </c>
      <c r="AE120" s="301">
        <v>1</v>
      </c>
      <c r="AF120" s="301"/>
      <c r="AG120" s="301"/>
      <c r="AH120" s="187" t="s">
        <v>835</v>
      </c>
      <c r="AI120" s="301" t="s">
        <v>835</v>
      </c>
      <c r="AJ120" s="188"/>
      <c r="AK120" s="188"/>
      <c r="AL120" s="301" t="s">
        <v>837</v>
      </c>
      <c r="AM120" s="301" t="s">
        <v>828</v>
      </c>
      <c r="AN120" s="301" t="s">
        <v>1195</v>
      </c>
      <c r="AO120" s="168"/>
      <c r="AP120" s="301"/>
      <c r="AQ120" s="301"/>
      <c r="AR120" s="301"/>
      <c r="AS120" s="301"/>
      <c r="AT120" s="301"/>
      <c r="AU120" s="301"/>
      <c r="AV120" s="301"/>
      <c r="AW120" s="301"/>
      <c r="AX120" s="301"/>
      <c r="AY120" s="301"/>
      <c r="AZ120" s="301"/>
      <c r="BA120" s="301"/>
      <c r="BB120" s="301"/>
      <c r="BC120" s="301">
        <v>1.8</v>
      </c>
      <c r="BD120" s="218" t="s">
        <v>1233</v>
      </c>
      <c r="BE120" s="174"/>
      <c r="BF120" s="174"/>
      <c r="BG120" s="174"/>
      <c r="BH120" s="174"/>
      <c r="BI120" s="174"/>
      <c r="BJ120" s="174"/>
      <c r="BK120" s="175"/>
      <c r="BL120" s="175"/>
      <c r="BM120" s="175"/>
      <c r="BN120" s="175"/>
      <c r="BO120" s="175"/>
      <c r="BP120" s="175"/>
      <c r="BQ120" s="175"/>
      <c r="BR120" s="175"/>
      <c r="BS120" s="235"/>
      <c r="BT120" s="236"/>
      <c r="BU120" s="237"/>
      <c r="BV120" s="237"/>
      <c r="BW120" s="237"/>
      <c r="BX120" s="237"/>
      <c r="BY120" s="237">
        <v>1</v>
      </c>
      <c r="BZ120" s="168"/>
      <c r="CA120" s="235"/>
      <c r="CB120" s="261" t="s">
        <v>1234</v>
      </c>
    </row>
    <row r="121" spans="1:81" s="239" customFormat="1" ht="14.25" customHeight="1">
      <c r="A121" s="301">
        <v>10</v>
      </c>
      <c r="B121" s="301" t="s">
        <v>303</v>
      </c>
      <c r="C121" s="301" t="s">
        <v>333</v>
      </c>
      <c r="D121" s="301" t="s">
        <v>604</v>
      </c>
      <c r="E121" s="185">
        <v>127.63</v>
      </c>
      <c r="F121" s="185">
        <f>E121+L121</f>
        <v>129.57499999999999</v>
      </c>
      <c r="G121" s="301" t="s">
        <v>1232</v>
      </c>
      <c r="H121" s="185">
        <v>213.05500000000001</v>
      </c>
      <c r="I121" s="185">
        <f>H121+L121</f>
        <v>215</v>
      </c>
      <c r="J121" s="178">
        <f t="shared" si="13"/>
        <v>1.9449999999999932</v>
      </c>
      <c r="K121" s="178">
        <f t="shared" si="14"/>
        <v>1.9449999999999932</v>
      </c>
      <c r="L121" s="266">
        <v>1.9450000000000001</v>
      </c>
      <c r="M121" s="240"/>
      <c r="N121" s="301" t="s">
        <v>1110</v>
      </c>
      <c r="O121" s="301">
        <v>6</v>
      </c>
      <c r="P121" s="301" t="s">
        <v>828</v>
      </c>
      <c r="Q121" s="301">
        <v>7</v>
      </c>
      <c r="R121" s="301"/>
      <c r="S121" s="301">
        <v>7.5</v>
      </c>
      <c r="T121" s="240"/>
      <c r="U121" s="301" t="s">
        <v>830</v>
      </c>
      <c r="V121" s="301" t="s">
        <v>829</v>
      </c>
      <c r="W121" s="301">
        <v>30</v>
      </c>
      <c r="X121" s="301" t="s">
        <v>831</v>
      </c>
      <c r="Y121" s="301">
        <v>9</v>
      </c>
      <c r="Z121" s="301"/>
      <c r="AA121" s="163">
        <v>205</v>
      </c>
      <c r="AB121" s="186">
        <f t="shared" si="21"/>
        <v>279.10750000000002</v>
      </c>
      <c r="AC121" s="432">
        <f t="shared" si="22"/>
        <v>279.10750000000002</v>
      </c>
      <c r="AD121" s="301">
        <v>2006</v>
      </c>
      <c r="AE121" s="301">
        <v>1</v>
      </c>
      <c r="AF121" s="301"/>
      <c r="AG121" s="301"/>
      <c r="AH121" s="187" t="s">
        <v>835</v>
      </c>
      <c r="AI121" s="301" t="s">
        <v>835</v>
      </c>
      <c r="AJ121" s="188"/>
      <c r="AK121" s="188"/>
      <c r="AL121" s="301" t="s">
        <v>837</v>
      </c>
      <c r="AM121" s="301" t="s">
        <v>828</v>
      </c>
      <c r="AN121" s="301" t="s">
        <v>1195</v>
      </c>
      <c r="AO121" s="168"/>
      <c r="AP121" s="301"/>
      <c r="AQ121" s="301"/>
      <c r="AR121" s="301"/>
      <c r="AS121" s="301"/>
      <c r="AT121" s="301"/>
      <c r="AU121" s="301"/>
      <c r="AV121" s="301"/>
      <c r="AW121" s="301"/>
      <c r="AX121" s="301"/>
      <c r="AY121" s="301"/>
      <c r="AZ121" s="301"/>
      <c r="BA121" s="301"/>
      <c r="BB121" s="301"/>
      <c r="BC121" s="301">
        <v>1.9450000000000001</v>
      </c>
      <c r="BD121" s="218" t="s">
        <v>1233</v>
      </c>
      <c r="BE121" s="174"/>
      <c r="BF121" s="174"/>
      <c r="BG121" s="174"/>
      <c r="BH121" s="174"/>
      <c r="BI121" s="174"/>
      <c r="BJ121" s="174"/>
      <c r="BK121" s="175"/>
      <c r="BL121" s="175"/>
      <c r="BM121" s="175"/>
      <c r="BN121" s="175"/>
      <c r="BO121" s="175"/>
      <c r="BP121" s="175"/>
      <c r="BQ121" s="175"/>
      <c r="BR121" s="175"/>
      <c r="BS121" s="235"/>
      <c r="BT121" s="236"/>
      <c r="BU121" s="237"/>
      <c r="BV121" s="237"/>
      <c r="BW121" s="237"/>
      <c r="BX121" s="237"/>
      <c r="BY121" s="237">
        <v>1</v>
      </c>
      <c r="BZ121" s="168"/>
      <c r="CA121" s="235"/>
      <c r="CB121" s="261" t="s">
        <v>1235</v>
      </c>
    </row>
    <row r="122" spans="1:81" s="238" customFormat="1" ht="14.25" customHeight="1">
      <c r="A122" s="466" t="s">
        <v>868</v>
      </c>
      <c r="B122" s="466"/>
      <c r="C122" s="466"/>
      <c r="D122" s="466"/>
      <c r="E122" s="158"/>
      <c r="F122" s="158"/>
      <c r="G122" s="157"/>
      <c r="H122" s="158"/>
      <c r="I122" s="158"/>
      <c r="J122" s="178">
        <f t="shared" si="13"/>
        <v>0</v>
      </c>
      <c r="K122" s="178">
        <f t="shared" si="14"/>
        <v>0</v>
      </c>
      <c r="L122" s="157"/>
      <c r="M122" s="157"/>
      <c r="N122" s="157"/>
      <c r="O122" s="157"/>
      <c r="P122" s="157"/>
      <c r="Q122" s="157"/>
      <c r="R122" s="157"/>
      <c r="S122" s="157"/>
      <c r="T122" s="157"/>
      <c r="U122" s="157"/>
      <c r="V122" s="157"/>
      <c r="W122" s="157"/>
      <c r="X122" s="157"/>
      <c r="Y122" s="157"/>
      <c r="Z122" s="157"/>
      <c r="AA122" s="160"/>
      <c r="AB122" s="240"/>
      <c r="AC122" s="240"/>
      <c r="AD122" s="157"/>
      <c r="AE122" s="157"/>
      <c r="AF122" s="176"/>
      <c r="AG122" s="160"/>
      <c r="AH122" s="157"/>
      <c r="AI122" s="161"/>
      <c r="AJ122" s="162"/>
      <c r="AK122" s="162"/>
      <c r="AL122" s="157"/>
      <c r="AM122" s="157"/>
      <c r="AN122" s="157"/>
      <c r="AO122" s="157"/>
      <c r="AP122" s="157"/>
      <c r="AQ122" s="157"/>
      <c r="AR122" s="157"/>
      <c r="AS122" s="157"/>
      <c r="AT122" s="157"/>
      <c r="AU122" s="157"/>
      <c r="AV122" s="157"/>
      <c r="AW122" s="157"/>
      <c r="AX122" s="157"/>
      <c r="AY122" s="157"/>
      <c r="AZ122" s="157"/>
      <c r="BA122" s="157"/>
      <c r="BB122" s="157"/>
      <c r="BC122" s="157"/>
      <c r="BD122" s="173"/>
      <c r="BE122" s="171"/>
      <c r="BF122" s="171"/>
      <c r="BG122" s="171"/>
      <c r="BH122" s="174"/>
      <c r="BI122" s="174"/>
      <c r="BJ122" s="174"/>
      <c r="BK122" s="175"/>
      <c r="BL122" s="175"/>
      <c r="BM122" s="175"/>
      <c r="BN122" s="175"/>
      <c r="BO122" s="175"/>
      <c r="BP122" s="175"/>
      <c r="BQ122" s="175" t="s">
        <v>820</v>
      </c>
      <c r="BR122" s="175">
        <v>2</v>
      </c>
      <c r="BS122" s="235"/>
      <c r="BT122" s="236"/>
      <c r="BU122" s="237"/>
      <c r="BV122" s="237"/>
      <c r="BW122" s="237"/>
      <c r="BX122" s="237"/>
      <c r="BY122" s="237"/>
      <c r="BZ122" s="168"/>
      <c r="CA122" s="235"/>
    </row>
    <row r="123" spans="1:81" s="238" customFormat="1" ht="14.25" customHeight="1">
      <c r="A123" s="466" t="s">
        <v>869</v>
      </c>
      <c r="B123" s="466"/>
      <c r="C123" s="466"/>
      <c r="D123" s="466"/>
      <c r="E123" s="158"/>
      <c r="F123" s="158"/>
      <c r="G123" s="157"/>
      <c r="H123" s="158"/>
      <c r="I123" s="158"/>
      <c r="J123" s="178">
        <f t="shared" si="13"/>
        <v>0</v>
      </c>
      <c r="K123" s="178">
        <f t="shared" si="14"/>
        <v>0</v>
      </c>
      <c r="L123" s="157">
        <f>SUM(L124,L133,L134)</f>
        <v>12.952999999999998</v>
      </c>
      <c r="M123" s="157"/>
      <c r="N123" s="157"/>
      <c r="O123" s="157"/>
      <c r="P123" s="157"/>
      <c r="Q123" s="157"/>
      <c r="R123" s="157"/>
      <c r="S123" s="157"/>
      <c r="T123" s="157"/>
      <c r="U123" s="157"/>
      <c r="V123" s="157"/>
      <c r="W123" s="157"/>
      <c r="X123" s="157"/>
      <c r="Y123" s="157"/>
      <c r="Z123" s="157"/>
      <c r="AA123" s="160"/>
      <c r="AB123" s="160">
        <f>SUM(AB124,AB133,AB134)</f>
        <v>2363.1385</v>
      </c>
      <c r="AC123" s="160">
        <f>SUM(AC124,AC133,AC134)</f>
        <v>2351.9985000000001</v>
      </c>
      <c r="AD123" s="157"/>
      <c r="AE123" s="157"/>
      <c r="AF123" s="157"/>
      <c r="AG123" s="157"/>
      <c r="AH123" s="157"/>
      <c r="AI123" s="161"/>
      <c r="AJ123" s="162"/>
      <c r="AK123" s="162"/>
      <c r="AL123" s="157"/>
      <c r="AM123" s="157"/>
      <c r="AN123" s="157"/>
      <c r="AO123" s="157"/>
      <c r="AP123" s="157"/>
      <c r="AQ123" s="157"/>
      <c r="AR123" s="157"/>
      <c r="AS123" s="157"/>
      <c r="AT123" s="157"/>
      <c r="AU123" s="157"/>
      <c r="AV123" s="157"/>
      <c r="AW123" s="157"/>
      <c r="AX123" s="157"/>
      <c r="AY123" s="157"/>
      <c r="AZ123" s="157"/>
      <c r="BA123" s="157"/>
      <c r="BB123" s="157"/>
      <c r="BC123" s="157"/>
      <c r="BD123" s="173"/>
      <c r="BE123" s="171"/>
      <c r="BF123" s="171"/>
      <c r="BG123" s="171"/>
      <c r="BH123" s="174"/>
      <c r="BI123" s="174"/>
      <c r="BJ123" s="174"/>
      <c r="BK123" s="175"/>
      <c r="BL123" s="175"/>
      <c r="BM123" s="175"/>
      <c r="BN123" s="175"/>
      <c r="BO123" s="175"/>
      <c r="BP123" s="175"/>
      <c r="BQ123" s="175" t="s">
        <v>820</v>
      </c>
      <c r="BR123" s="175">
        <v>2</v>
      </c>
      <c r="BS123" s="235"/>
      <c r="BT123" s="236"/>
      <c r="BU123" s="237"/>
      <c r="BV123" s="237"/>
      <c r="BW123" s="237"/>
      <c r="BX123" s="237"/>
      <c r="BY123" s="237"/>
      <c r="BZ123" s="168"/>
      <c r="CA123" s="235"/>
    </row>
    <row r="124" spans="1:81" s="238" customFormat="1">
      <c r="A124" s="466" t="s">
        <v>823</v>
      </c>
      <c r="B124" s="466"/>
      <c r="C124" s="466"/>
      <c r="D124" s="466"/>
      <c r="E124" s="158"/>
      <c r="F124" s="158"/>
      <c r="G124" s="157"/>
      <c r="H124" s="158"/>
      <c r="I124" s="158"/>
      <c r="J124" s="178">
        <f t="shared" si="13"/>
        <v>0</v>
      </c>
      <c r="K124" s="178">
        <f t="shared" si="14"/>
        <v>0</v>
      </c>
      <c r="L124" s="157">
        <f>SUM(L125:L132)</f>
        <v>12.952999999999998</v>
      </c>
      <c r="M124" s="157"/>
      <c r="N124" s="157"/>
      <c r="O124" s="157"/>
      <c r="P124" s="157"/>
      <c r="Q124" s="157"/>
      <c r="R124" s="157"/>
      <c r="S124" s="157"/>
      <c r="T124" s="157"/>
      <c r="U124" s="157"/>
      <c r="V124" s="157"/>
      <c r="W124" s="157"/>
      <c r="X124" s="157"/>
      <c r="Y124" s="157"/>
      <c r="Z124" s="157"/>
      <c r="AA124" s="160"/>
      <c r="AB124" s="160">
        <f>SUM(AB125:AB132)</f>
        <v>2363.1385</v>
      </c>
      <c r="AC124" s="160">
        <f>SUM(AC125:AC132)-0.5</f>
        <v>2351.9985000000001</v>
      </c>
      <c r="AD124" s="157"/>
      <c r="AE124" s="157"/>
      <c r="AF124" s="157"/>
      <c r="AG124" s="157"/>
      <c r="AH124" s="157"/>
      <c r="AI124" s="161"/>
      <c r="AJ124" s="162"/>
      <c r="AK124" s="162"/>
      <c r="AL124" s="157"/>
      <c r="AM124" s="157"/>
      <c r="AN124" s="157"/>
      <c r="AO124" s="157"/>
      <c r="AP124" s="157"/>
      <c r="AQ124" s="157"/>
      <c r="AR124" s="157"/>
      <c r="AS124" s="157"/>
      <c r="AT124" s="157"/>
      <c r="AU124" s="157"/>
      <c r="AV124" s="157"/>
      <c r="AW124" s="157"/>
      <c r="AX124" s="157"/>
      <c r="AY124" s="157"/>
      <c r="AZ124" s="157"/>
      <c r="BA124" s="157"/>
      <c r="BB124" s="157"/>
      <c r="BC124" s="157"/>
      <c r="BD124" s="173"/>
      <c r="BE124" s="171"/>
      <c r="BF124" s="171"/>
      <c r="BG124" s="171"/>
      <c r="BH124" s="174"/>
      <c r="BI124" s="174"/>
      <c r="BJ124" s="174"/>
      <c r="BK124" s="175"/>
      <c r="BL124" s="175"/>
      <c r="BM124" s="175"/>
      <c r="BN124" s="175"/>
      <c r="BO124" s="175"/>
      <c r="BP124" s="175"/>
      <c r="BQ124" s="175" t="s">
        <v>820</v>
      </c>
      <c r="BR124" s="175">
        <v>2</v>
      </c>
      <c r="BS124" s="235"/>
      <c r="BT124" s="236"/>
      <c r="BU124" s="237"/>
      <c r="BV124" s="237"/>
      <c r="BW124" s="237"/>
      <c r="BX124" s="237"/>
      <c r="BY124" s="237"/>
      <c r="BZ124" s="168"/>
      <c r="CA124" s="235"/>
    </row>
    <row r="125" spans="1:81" s="239" customFormat="1" ht="36">
      <c r="A125" s="301" t="s">
        <v>858</v>
      </c>
      <c r="B125" s="301" t="s">
        <v>303</v>
      </c>
      <c r="C125" s="301" t="s">
        <v>336</v>
      </c>
      <c r="D125" s="301" t="s">
        <v>540</v>
      </c>
      <c r="E125" s="185">
        <v>2623.2310000000002</v>
      </c>
      <c r="F125" s="185">
        <v>2624.973</v>
      </c>
      <c r="G125" s="301" t="s">
        <v>1236</v>
      </c>
      <c r="H125" s="185">
        <v>74.108000000000004</v>
      </c>
      <c r="I125" s="185">
        <v>75.849999999999994</v>
      </c>
      <c r="J125" s="178">
        <f t="shared" si="13"/>
        <v>1.7419999999997344</v>
      </c>
      <c r="K125" s="178">
        <f t="shared" si="14"/>
        <v>1.7419999999999902</v>
      </c>
      <c r="L125" s="301">
        <v>1.742</v>
      </c>
      <c r="M125" s="301"/>
      <c r="N125" s="301" t="s">
        <v>871</v>
      </c>
      <c r="O125" s="301" t="s">
        <v>827</v>
      </c>
      <c r="P125" s="301" t="s">
        <v>873</v>
      </c>
      <c r="Q125" s="301" t="s">
        <v>1172</v>
      </c>
      <c r="R125" s="301"/>
      <c r="S125" s="301">
        <v>8.5</v>
      </c>
      <c r="T125" s="301"/>
      <c r="U125" s="301"/>
      <c r="V125" s="301" t="s">
        <v>829</v>
      </c>
      <c r="W125" s="301" t="s">
        <v>894</v>
      </c>
      <c r="X125" s="301" t="s">
        <v>831</v>
      </c>
      <c r="Y125" s="301">
        <v>9</v>
      </c>
      <c r="Z125" s="301"/>
      <c r="AA125" s="163" t="s">
        <v>951</v>
      </c>
      <c r="AB125" s="186">
        <f t="shared" ref="AB125:AB132" si="23">L125*Q125*AA125*0.1</f>
        <v>250.84800000000001</v>
      </c>
      <c r="AC125" s="163">
        <f t="shared" ref="AC125:AC132" si="24">IF(AL125="中修",AB125*AG125,IF(AL125="预防性养护",AB125,AB125*AE125))</f>
        <v>250.84800000000001</v>
      </c>
      <c r="AD125" s="301" t="s">
        <v>1192</v>
      </c>
      <c r="AE125" s="301">
        <v>1</v>
      </c>
      <c r="AF125" s="301"/>
      <c r="AG125" s="301"/>
      <c r="AH125" s="301" t="s">
        <v>1193</v>
      </c>
      <c r="AI125" s="187" t="s">
        <v>1194</v>
      </c>
      <c r="AJ125" s="188"/>
      <c r="AK125" s="188"/>
      <c r="AL125" s="301" t="s">
        <v>837</v>
      </c>
      <c r="AM125" s="301" t="s">
        <v>873</v>
      </c>
      <c r="AN125" s="301" t="s">
        <v>1195</v>
      </c>
      <c r="AO125" s="301" t="s">
        <v>1237</v>
      </c>
      <c r="AP125" s="301"/>
      <c r="AQ125" s="301" t="s">
        <v>1238</v>
      </c>
      <c r="AR125" s="301"/>
      <c r="AS125" s="301"/>
      <c r="AT125" s="301"/>
      <c r="AU125" s="301"/>
      <c r="AV125" s="301"/>
      <c r="AW125" s="301"/>
      <c r="AX125" s="301" t="s">
        <v>844</v>
      </c>
      <c r="AY125" s="301" t="s">
        <v>1239</v>
      </c>
      <c r="AZ125" s="301" t="s">
        <v>1240</v>
      </c>
      <c r="BA125" s="301">
        <v>0.74199999999999999</v>
      </c>
      <c r="BB125" s="301">
        <v>1</v>
      </c>
      <c r="BC125" s="301"/>
      <c r="BD125" s="174"/>
      <c r="BE125" s="174" t="s">
        <v>1095</v>
      </c>
      <c r="BF125" s="174"/>
      <c r="BG125" s="174"/>
      <c r="BH125" s="174"/>
      <c r="BI125" s="174"/>
      <c r="BJ125" s="174"/>
      <c r="BK125" s="175">
        <v>1</v>
      </c>
      <c r="BL125" s="175"/>
      <c r="BM125" s="175"/>
      <c r="BN125" s="175"/>
      <c r="BO125" s="175"/>
      <c r="BP125" s="175"/>
      <c r="BQ125" s="175" t="s">
        <v>904</v>
      </c>
      <c r="BR125" s="175">
        <v>1</v>
      </c>
      <c r="BS125" s="235"/>
      <c r="BT125" s="236"/>
      <c r="BU125" s="237"/>
      <c r="BV125" s="237"/>
      <c r="BW125" s="237"/>
      <c r="BX125" s="237"/>
      <c r="BY125" s="237"/>
      <c r="BZ125" s="168"/>
      <c r="CA125" s="235"/>
      <c r="CC125" s="239">
        <v>1</v>
      </c>
    </row>
    <row r="126" spans="1:81" s="239" customFormat="1" ht="132">
      <c r="A126" s="301" t="s">
        <v>1172</v>
      </c>
      <c r="B126" s="301" t="s">
        <v>303</v>
      </c>
      <c r="C126" s="301" t="s">
        <v>1241</v>
      </c>
      <c r="D126" s="301" t="s">
        <v>589</v>
      </c>
      <c r="E126" s="185">
        <v>1286.289</v>
      </c>
      <c r="F126" s="185">
        <v>1287.989</v>
      </c>
      <c r="G126" s="301" t="s">
        <v>1242</v>
      </c>
      <c r="H126" s="185">
        <v>124.3</v>
      </c>
      <c r="I126" s="185">
        <v>126</v>
      </c>
      <c r="J126" s="178">
        <f t="shared" si="13"/>
        <v>1.7000000000000455</v>
      </c>
      <c r="K126" s="178">
        <f t="shared" si="14"/>
        <v>1.7000000000000028</v>
      </c>
      <c r="L126" s="301">
        <v>1.7</v>
      </c>
      <c r="M126" s="301"/>
      <c r="N126" s="301" t="s">
        <v>1110</v>
      </c>
      <c r="O126" s="301" t="s">
        <v>1152</v>
      </c>
      <c r="P126" s="301" t="s">
        <v>828</v>
      </c>
      <c r="Q126" s="301">
        <v>6</v>
      </c>
      <c r="R126" s="301"/>
      <c r="S126" s="301">
        <v>6</v>
      </c>
      <c r="T126" s="301"/>
      <c r="U126" s="301" t="s">
        <v>830</v>
      </c>
      <c r="V126" s="301" t="s">
        <v>829</v>
      </c>
      <c r="W126" s="301" t="s">
        <v>894</v>
      </c>
      <c r="X126" s="301" t="s">
        <v>831</v>
      </c>
      <c r="Y126" s="301">
        <v>9</v>
      </c>
      <c r="Z126" s="301"/>
      <c r="AA126" s="163" t="s">
        <v>833</v>
      </c>
      <c r="AB126" s="186">
        <f t="shared" si="23"/>
        <v>209.10000000000002</v>
      </c>
      <c r="AC126" s="163">
        <f t="shared" si="24"/>
        <v>209.10000000000002</v>
      </c>
      <c r="AD126" s="301">
        <v>2005</v>
      </c>
      <c r="AE126" s="301">
        <v>1</v>
      </c>
      <c r="AF126" s="301"/>
      <c r="AG126" s="301"/>
      <c r="AH126" s="301" t="s">
        <v>1193</v>
      </c>
      <c r="AI126" s="187" t="s">
        <v>1188</v>
      </c>
      <c r="AJ126" s="188" t="s">
        <v>1243</v>
      </c>
      <c r="AK126" s="188"/>
      <c r="AL126" s="301" t="s">
        <v>837</v>
      </c>
      <c r="AM126" s="301" t="s">
        <v>828</v>
      </c>
      <c r="AN126" s="301" t="s">
        <v>1195</v>
      </c>
      <c r="AO126" s="301" t="s">
        <v>1244</v>
      </c>
      <c r="AP126" s="301" t="s">
        <v>1245</v>
      </c>
      <c r="AQ126" s="301" t="s">
        <v>1246</v>
      </c>
      <c r="AR126" s="301" t="s">
        <v>1247</v>
      </c>
      <c r="AS126" s="301"/>
      <c r="AT126" s="301" t="s">
        <v>1248</v>
      </c>
      <c r="AU126" s="301" t="s">
        <v>1249</v>
      </c>
      <c r="AV126" s="301" t="s">
        <v>1250</v>
      </c>
      <c r="AW126" s="301" t="s">
        <v>1250</v>
      </c>
      <c r="AX126" s="301" t="s">
        <v>844</v>
      </c>
      <c r="AY126" s="301" t="s">
        <v>1251</v>
      </c>
      <c r="AZ126" s="301" t="s">
        <v>870</v>
      </c>
      <c r="BA126" s="301"/>
      <c r="BB126" s="301">
        <v>1</v>
      </c>
      <c r="BC126" s="301">
        <v>0.7</v>
      </c>
      <c r="BD126" s="174"/>
      <c r="BE126" s="174" t="s">
        <v>887</v>
      </c>
      <c r="BF126" s="174"/>
      <c r="BG126" s="174"/>
      <c r="BH126" s="174"/>
      <c r="BI126" s="174"/>
      <c r="BJ126" s="174"/>
      <c r="BK126" s="175">
        <v>1</v>
      </c>
      <c r="BL126" s="175"/>
      <c r="BM126" s="175"/>
      <c r="BN126" s="175"/>
      <c r="BO126" s="175"/>
      <c r="BP126" s="175"/>
      <c r="BQ126" s="175" t="s">
        <v>904</v>
      </c>
      <c r="BR126" s="175">
        <v>1</v>
      </c>
      <c r="BS126" s="235"/>
      <c r="BT126" s="236"/>
      <c r="BU126" s="237"/>
      <c r="BV126" s="237"/>
      <c r="BW126" s="237"/>
      <c r="BX126" s="237"/>
      <c r="BY126" s="237"/>
      <c r="BZ126" s="168"/>
      <c r="CA126" s="235"/>
    </row>
    <row r="127" spans="1:81" s="259" customFormat="1" ht="72">
      <c r="A127" s="301">
        <v>17</v>
      </c>
      <c r="B127" s="301" t="s">
        <v>303</v>
      </c>
      <c r="C127" s="301" t="s">
        <v>339</v>
      </c>
      <c r="D127" s="301" t="s">
        <v>734</v>
      </c>
      <c r="E127" s="185">
        <v>0</v>
      </c>
      <c r="F127" s="185">
        <v>1.6419999999999999</v>
      </c>
      <c r="G127" s="301" t="s">
        <v>1252</v>
      </c>
      <c r="H127" s="185">
        <v>90.614000000000004</v>
      </c>
      <c r="I127" s="185">
        <v>92.256</v>
      </c>
      <c r="J127" s="178">
        <f t="shared" si="13"/>
        <v>1.6419999999999999</v>
      </c>
      <c r="K127" s="178">
        <f t="shared" si="14"/>
        <v>1.6419999999999959</v>
      </c>
      <c r="L127" s="301">
        <v>1.6419999999999999</v>
      </c>
      <c r="M127" s="301"/>
      <c r="N127" s="301" t="s">
        <v>871</v>
      </c>
      <c r="O127" s="301" t="s">
        <v>893</v>
      </c>
      <c r="P127" s="301" t="s">
        <v>828</v>
      </c>
      <c r="Q127" s="301" t="s">
        <v>893</v>
      </c>
      <c r="R127" s="301"/>
      <c r="S127" s="301">
        <v>18</v>
      </c>
      <c r="T127" s="301"/>
      <c r="U127" s="301" t="s">
        <v>830</v>
      </c>
      <c r="V127" s="301" t="s">
        <v>829</v>
      </c>
      <c r="W127" s="301" t="s">
        <v>894</v>
      </c>
      <c r="X127" s="301" t="s">
        <v>831</v>
      </c>
      <c r="Y127" s="301">
        <v>9</v>
      </c>
      <c r="Z127" s="301"/>
      <c r="AA127" s="163" t="s">
        <v>833</v>
      </c>
      <c r="AB127" s="186">
        <f t="shared" si="23"/>
        <v>504.91499999999996</v>
      </c>
      <c r="AC127" s="163">
        <f t="shared" si="24"/>
        <v>504.91499999999996</v>
      </c>
      <c r="AD127" s="301">
        <v>1999</v>
      </c>
      <c r="AE127" s="301">
        <v>1</v>
      </c>
      <c r="AF127" s="301"/>
      <c r="AG127" s="301"/>
      <c r="AH127" s="301" t="s">
        <v>1193</v>
      </c>
      <c r="AI127" s="187" t="s">
        <v>1253</v>
      </c>
      <c r="AJ127" s="188" t="s">
        <v>1254</v>
      </c>
      <c r="AK127" s="188"/>
      <c r="AL127" s="301" t="s">
        <v>837</v>
      </c>
      <c r="AM127" s="301" t="s">
        <v>828</v>
      </c>
      <c r="AN127" s="301" t="s">
        <v>1195</v>
      </c>
      <c r="AO127" s="301" t="s">
        <v>1255</v>
      </c>
      <c r="AP127" s="301" t="s">
        <v>1256</v>
      </c>
      <c r="AQ127" s="301" t="s">
        <v>1257</v>
      </c>
      <c r="AR127" s="301"/>
      <c r="AS127" s="301"/>
      <c r="AT127" s="301"/>
      <c r="AU127" s="301"/>
      <c r="AV127" s="301"/>
      <c r="AW127" s="301"/>
      <c r="AX127" s="301" t="s">
        <v>844</v>
      </c>
      <c r="AY127" s="301" t="s">
        <v>1258</v>
      </c>
      <c r="AZ127" s="301" t="s">
        <v>879</v>
      </c>
      <c r="BA127" s="301"/>
      <c r="BB127" s="301"/>
      <c r="BC127" s="301">
        <f>L127</f>
        <v>1.6419999999999999</v>
      </c>
      <c r="BD127" s="174"/>
      <c r="BE127" s="174" t="s">
        <v>879</v>
      </c>
      <c r="BF127" s="174"/>
      <c r="BG127" s="174"/>
      <c r="BH127" s="174"/>
      <c r="BI127" s="174"/>
      <c r="BJ127" s="174"/>
      <c r="BK127" s="175"/>
      <c r="BL127" s="175"/>
      <c r="BM127" s="175">
        <v>1</v>
      </c>
      <c r="BN127" s="175"/>
      <c r="BO127" s="175"/>
      <c r="BP127" s="175">
        <v>1</v>
      </c>
      <c r="BQ127" s="175" t="s">
        <v>904</v>
      </c>
      <c r="BR127" s="175"/>
      <c r="BS127" s="175"/>
      <c r="BT127" s="255"/>
      <c r="BU127" s="256"/>
      <c r="BV127" s="256"/>
      <c r="BW127" s="256"/>
      <c r="BX127" s="256"/>
      <c r="BY127" s="256"/>
      <c r="BZ127" s="257"/>
      <c r="CA127" s="175"/>
    </row>
    <row r="128" spans="1:81" s="239" customFormat="1" ht="72">
      <c r="A128" s="301">
        <v>19</v>
      </c>
      <c r="B128" s="301" t="s">
        <v>303</v>
      </c>
      <c r="C128" s="301" t="s">
        <v>339</v>
      </c>
      <c r="D128" s="301" t="s">
        <v>589</v>
      </c>
      <c r="E128" s="185">
        <v>1534</v>
      </c>
      <c r="F128" s="185">
        <v>1536.5139999999999</v>
      </c>
      <c r="G128" s="301" t="s">
        <v>1252</v>
      </c>
      <c r="H128" s="185">
        <v>88.1</v>
      </c>
      <c r="I128" s="185">
        <v>90.614000000000004</v>
      </c>
      <c r="J128" s="178">
        <f t="shared" si="13"/>
        <v>2.5139999999998963</v>
      </c>
      <c r="K128" s="178">
        <f t="shared" si="14"/>
        <v>2.51400000000001</v>
      </c>
      <c r="L128" s="301">
        <v>2.5139999999999998</v>
      </c>
      <c r="M128" s="301"/>
      <c r="N128" s="301" t="s">
        <v>871</v>
      </c>
      <c r="O128" s="301" t="s">
        <v>832</v>
      </c>
      <c r="P128" s="301" t="s">
        <v>828</v>
      </c>
      <c r="Q128" s="301" t="s">
        <v>832</v>
      </c>
      <c r="R128" s="301"/>
      <c r="S128" s="301">
        <v>12</v>
      </c>
      <c r="T128" s="301"/>
      <c r="U128" s="301" t="s">
        <v>830</v>
      </c>
      <c r="V128" s="301" t="s">
        <v>829</v>
      </c>
      <c r="W128" s="301" t="s">
        <v>894</v>
      </c>
      <c r="X128" s="301" t="s">
        <v>831</v>
      </c>
      <c r="Y128" s="301">
        <v>9</v>
      </c>
      <c r="Z128" s="301"/>
      <c r="AA128" s="163" t="s">
        <v>833</v>
      </c>
      <c r="AB128" s="186">
        <f t="shared" si="23"/>
        <v>463.83300000000003</v>
      </c>
      <c r="AC128" s="163">
        <f t="shared" si="24"/>
        <v>463.83300000000003</v>
      </c>
      <c r="AD128" s="301" t="s">
        <v>1259</v>
      </c>
      <c r="AE128" s="301">
        <v>1</v>
      </c>
      <c r="AF128" s="301"/>
      <c r="AG128" s="301"/>
      <c r="AH128" s="301" t="s">
        <v>1193</v>
      </c>
      <c r="AI128" s="187" t="s">
        <v>1067</v>
      </c>
      <c r="AJ128" s="188" t="s">
        <v>1260</v>
      </c>
      <c r="AK128" s="188"/>
      <c r="AL128" s="301" t="s">
        <v>837</v>
      </c>
      <c r="AM128" s="301" t="s">
        <v>828</v>
      </c>
      <c r="AN128" s="301" t="s">
        <v>1195</v>
      </c>
      <c r="AO128" s="301" t="s">
        <v>1261</v>
      </c>
      <c r="AP128" s="301" t="s">
        <v>1262</v>
      </c>
      <c r="AQ128" s="301"/>
      <c r="AR128" s="301"/>
      <c r="AS128" s="301" t="s">
        <v>1263</v>
      </c>
      <c r="AT128" s="301"/>
      <c r="AU128" s="301"/>
      <c r="AV128" s="301"/>
      <c r="AW128" s="301"/>
      <c r="AX128" s="301" t="s">
        <v>844</v>
      </c>
      <c r="AY128" s="301" t="s">
        <v>1264</v>
      </c>
      <c r="AZ128" s="301" t="s">
        <v>879</v>
      </c>
      <c r="BA128" s="301"/>
      <c r="BB128" s="301"/>
      <c r="BC128" s="301">
        <f>L128</f>
        <v>2.5139999999999998</v>
      </c>
      <c r="BD128" s="174"/>
      <c r="BE128" s="174" t="s">
        <v>879</v>
      </c>
      <c r="BF128" s="174"/>
      <c r="BG128" s="174"/>
      <c r="BH128" s="174"/>
      <c r="BI128" s="174"/>
      <c r="BJ128" s="174"/>
      <c r="BK128" s="175">
        <v>1</v>
      </c>
      <c r="BL128" s="175"/>
      <c r="BM128" s="175"/>
      <c r="BN128" s="175"/>
      <c r="BO128" s="175"/>
      <c r="BP128" s="175">
        <v>1</v>
      </c>
      <c r="BQ128" s="175" t="s">
        <v>848</v>
      </c>
      <c r="BR128" s="175">
        <v>1</v>
      </c>
      <c r="BS128" s="235"/>
      <c r="BT128" s="236"/>
      <c r="BU128" s="237"/>
      <c r="BV128" s="237"/>
      <c r="BW128" s="237"/>
      <c r="BX128" s="237"/>
      <c r="BY128" s="237"/>
      <c r="BZ128" s="168"/>
      <c r="CA128" s="235"/>
    </row>
    <row r="129" spans="1:16384" s="239" customFormat="1" ht="33" customHeight="1">
      <c r="A129" s="301">
        <v>10</v>
      </c>
      <c r="B129" s="301" t="s">
        <v>303</v>
      </c>
      <c r="C129" s="301" t="s">
        <v>333</v>
      </c>
      <c r="D129" s="301" t="s">
        <v>604</v>
      </c>
      <c r="E129" s="185">
        <v>127.375</v>
      </c>
      <c r="F129" s="185">
        <v>127.575</v>
      </c>
      <c r="G129" s="301" t="s">
        <v>1232</v>
      </c>
      <c r="H129" s="185">
        <v>212.8</v>
      </c>
      <c r="I129" s="185">
        <v>213</v>
      </c>
      <c r="J129" s="178">
        <f t="shared" si="13"/>
        <v>0.20000000000000284</v>
      </c>
      <c r="K129" s="178">
        <f t="shared" si="14"/>
        <v>0.19999999999998863</v>
      </c>
      <c r="L129" s="266">
        <v>0.2</v>
      </c>
      <c r="M129" s="240"/>
      <c r="N129" s="301" t="s">
        <v>1110</v>
      </c>
      <c r="O129" s="301">
        <v>6</v>
      </c>
      <c r="P129" s="301" t="s">
        <v>873</v>
      </c>
      <c r="Q129" s="411">
        <v>7</v>
      </c>
      <c r="R129" s="411"/>
      <c r="S129" s="411">
        <v>7.5</v>
      </c>
      <c r="T129" s="433">
        <v>20</v>
      </c>
      <c r="U129" s="411"/>
      <c r="V129" s="411" t="s">
        <v>829</v>
      </c>
      <c r="W129" s="411">
        <v>20</v>
      </c>
      <c r="X129" s="411" t="s">
        <v>831</v>
      </c>
      <c r="Y129" s="411">
        <v>9</v>
      </c>
      <c r="Z129" s="411"/>
      <c r="AA129" s="163">
        <v>190</v>
      </c>
      <c r="AB129" s="186">
        <f t="shared" si="23"/>
        <v>26.6</v>
      </c>
      <c r="AC129" s="163">
        <f t="shared" si="24"/>
        <v>15.96</v>
      </c>
      <c r="AD129" s="301">
        <v>2013</v>
      </c>
      <c r="AE129" s="301">
        <v>0.6</v>
      </c>
      <c r="AF129" s="301"/>
      <c r="AG129" s="301"/>
      <c r="AH129" s="187" t="s">
        <v>835</v>
      </c>
      <c r="AI129" s="301" t="s">
        <v>1086</v>
      </c>
      <c r="AJ129" s="188"/>
      <c r="AK129" s="188"/>
      <c r="AL129" s="301" t="s">
        <v>837</v>
      </c>
      <c r="AM129" s="301" t="s">
        <v>873</v>
      </c>
      <c r="AN129" s="301" t="s">
        <v>1195</v>
      </c>
      <c r="AO129" s="168"/>
      <c r="AP129" s="301"/>
      <c r="AQ129" s="301"/>
      <c r="AR129" s="301"/>
      <c r="AS129" s="301"/>
      <c r="AT129" s="301"/>
      <c r="AU129" s="301"/>
      <c r="AV129" s="301"/>
      <c r="AW129" s="301"/>
      <c r="AX129" s="301"/>
      <c r="AY129" s="301"/>
      <c r="AZ129" s="301"/>
      <c r="BA129" s="301"/>
      <c r="BB129" s="301"/>
      <c r="BC129" s="301">
        <v>0.2</v>
      </c>
      <c r="BD129" s="218" t="s">
        <v>1233</v>
      </c>
      <c r="BE129" s="174"/>
      <c r="BF129" s="174"/>
      <c r="BG129" s="174"/>
      <c r="BH129" s="174"/>
      <c r="BI129" s="174"/>
      <c r="BJ129" s="174"/>
      <c r="BK129" s="175"/>
      <c r="BL129" s="175"/>
      <c r="BM129" s="175"/>
      <c r="BN129" s="175"/>
      <c r="BO129" s="175"/>
      <c r="BP129" s="175"/>
      <c r="BQ129" s="175"/>
      <c r="BR129" s="175"/>
      <c r="BS129" s="235"/>
      <c r="BT129" s="236"/>
      <c r="BU129" s="237"/>
      <c r="BV129" s="237"/>
      <c r="BW129" s="237"/>
      <c r="BX129" s="237"/>
      <c r="BY129" s="237"/>
      <c r="BZ129" s="168"/>
      <c r="CA129" s="235"/>
      <c r="CB129" s="261" t="s">
        <v>1235</v>
      </c>
    </row>
    <row r="130" spans="1:16384" s="239" customFormat="1" ht="33" customHeight="1">
      <c r="A130" s="301">
        <v>10</v>
      </c>
      <c r="B130" s="301" t="s">
        <v>303</v>
      </c>
      <c r="C130" s="301" t="s">
        <v>333</v>
      </c>
      <c r="D130" s="301" t="s">
        <v>604</v>
      </c>
      <c r="E130" s="185">
        <v>127.575</v>
      </c>
      <c r="F130" s="185">
        <f>E130+L130</f>
        <v>127.63000000000001</v>
      </c>
      <c r="G130" s="301" t="s">
        <v>1232</v>
      </c>
      <c r="H130" s="185">
        <v>213</v>
      </c>
      <c r="I130" s="185">
        <f>H130+L130</f>
        <v>213.05500000000001</v>
      </c>
      <c r="J130" s="178">
        <f t="shared" si="13"/>
        <v>5.5000000000006821E-2</v>
      </c>
      <c r="K130" s="178">
        <f t="shared" si="14"/>
        <v>5.5000000000006821E-2</v>
      </c>
      <c r="L130" s="266">
        <v>5.5E-2</v>
      </c>
      <c r="M130" s="240"/>
      <c r="N130" s="301" t="s">
        <v>1110</v>
      </c>
      <c r="O130" s="301">
        <v>6</v>
      </c>
      <c r="P130" s="301" t="s">
        <v>828</v>
      </c>
      <c r="Q130" s="301">
        <v>7</v>
      </c>
      <c r="R130" s="301"/>
      <c r="S130" s="301">
        <v>7.5</v>
      </c>
      <c r="T130" s="240"/>
      <c r="U130" s="301" t="s">
        <v>830</v>
      </c>
      <c r="V130" s="301" t="s">
        <v>829</v>
      </c>
      <c r="W130" s="301">
        <v>30</v>
      </c>
      <c r="X130" s="301" t="s">
        <v>831</v>
      </c>
      <c r="Y130" s="301">
        <v>9</v>
      </c>
      <c r="Z130" s="301"/>
      <c r="AA130" s="163">
        <v>205</v>
      </c>
      <c r="AB130" s="186">
        <f t="shared" si="23"/>
        <v>7.8925000000000001</v>
      </c>
      <c r="AC130" s="163">
        <f t="shared" si="24"/>
        <v>7.8925000000000001</v>
      </c>
      <c r="AD130" s="301">
        <v>2006</v>
      </c>
      <c r="AE130" s="301">
        <v>1</v>
      </c>
      <c r="AF130" s="301"/>
      <c r="AG130" s="301"/>
      <c r="AH130" s="187" t="s">
        <v>835</v>
      </c>
      <c r="AI130" s="301" t="s">
        <v>835</v>
      </c>
      <c r="AJ130" s="188"/>
      <c r="AK130" s="188"/>
      <c r="AL130" s="301" t="s">
        <v>837</v>
      </c>
      <c r="AM130" s="301" t="s">
        <v>828</v>
      </c>
      <c r="AN130" s="301" t="s">
        <v>1195</v>
      </c>
      <c r="AO130" s="168"/>
      <c r="AP130" s="301"/>
      <c r="AQ130" s="301"/>
      <c r="AR130" s="301"/>
      <c r="AS130" s="301"/>
      <c r="AT130" s="301"/>
      <c r="AU130" s="301"/>
      <c r="AV130" s="301"/>
      <c r="AW130" s="301"/>
      <c r="AX130" s="301"/>
      <c r="AY130" s="301"/>
      <c r="AZ130" s="301"/>
      <c r="BA130" s="301"/>
      <c r="BB130" s="301"/>
      <c r="BC130" s="301">
        <v>5.5E-2</v>
      </c>
      <c r="BD130" s="218" t="s">
        <v>1233</v>
      </c>
      <c r="BE130" s="174"/>
      <c r="BF130" s="174"/>
      <c r="BG130" s="174"/>
      <c r="BH130" s="174"/>
      <c r="BI130" s="174"/>
      <c r="BJ130" s="174"/>
      <c r="BK130" s="175"/>
      <c r="BL130" s="175"/>
      <c r="BM130" s="175"/>
      <c r="BN130" s="175"/>
      <c r="BO130" s="175"/>
      <c r="BP130" s="175"/>
      <c r="BQ130" s="175"/>
      <c r="BR130" s="175"/>
      <c r="BS130" s="235"/>
      <c r="BT130" s="236"/>
      <c r="BU130" s="237"/>
      <c r="BV130" s="237"/>
      <c r="BW130" s="237"/>
      <c r="BX130" s="237"/>
      <c r="BY130" s="237"/>
      <c r="BZ130" s="168"/>
      <c r="CA130" s="235"/>
      <c r="CB130" s="261" t="s">
        <v>1235</v>
      </c>
    </row>
    <row r="131" spans="1:16384" s="239" customFormat="1" ht="33" customHeight="1">
      <c r="A131" s="301">
        <v>11</v>
      </c>
      <c r="B131" s="301" t="s">
        <v>303</v>
      </c>
      <c r="C131" s="301" t="s">
        <v>333</v>
      </c>
      <c r="D131" s="301" t="s">
        <v>604</v>
      </c>
      <c r="E131" s="185">
        <v>130.57499999999999</v>
      </c>
      <c r="F131" s="185">
        <v>131.57499999999999</v>
      </c>
      <c r="G131" s="301" t="s">
        <v>1232</v>
      </c>
      <c r="H131" s="185">
        <v>216</v>
      </c>
      <c r="I131" s="185">
        <v>217</v>
      </c>
      <c r="J131" s="178">
        <f t="shared" si="13"/>
        <v>1</v>
      </c>
      <c r="K131" s="178">
        <f t="shared" si="14"/>
        <v>1</v>
      </c>
      <c r="L131" s="266">
        <v>1</v>
      </c>
      <c r="M131" s="240"/>
      <c r="N131" s="301" t="s">
        <v>1110</v>
      </c>
      <c r="O131" s="301">
        <v>6</v>
      </c>
      <c r="P131" s="301" t="s">
        <v>828</v>
      </c>
      <c r="Q131" s="301">
        <v>7</v>
      </c>
      <c r="R131" s="301"/>
      <c r="S131" s="240">
        <v>7.5</v>
      </c>
      <c r="T131" s="240"/>
      <c r="U131" s="301" t="s">
        <v>830</v>
      </c>
      <c r="V131" s="301" t="s">
        <v>829</v>
      </c>
      <c r="W131" s="301">
        <v>30</v>
      </c>
      <c r="X131" s="301" t="s">
        <v>831</v>
      </c>
      <c r="Y131" s="301">
        <v>9</v>
      </c>
      <c r="Z131" s="301"/>
      <c r="AA131" s="163">
        <v>205</v>
      </c>
      <c r="AB131" s="186">
        <f t="shared" si="23"/>
        <v>143.5</v>
      </c>
      <c r="AC131" s="163">
        <f t="shared" si="24"/>
        <v>143.5</v>
      </c>
      <c r="AD131" s="301">
        <v>2006</v>
      </c>
      <c r="AE131" s="301">
        <v>1</v>
      </c>
      <c r="AF131" s="301"/>
      <c r="AG131" s="301"/>
      <c r="AH131" s="187" t="s">
        <v>835</v>
      </c>
      <c r="AI131" s="301" t="s">
        <v>835</v>
      </c>
      <c r="AJ131" s="188"/>
      <c r="AK131" s="188"/>
      <c r="AL131" s="301" t="s">
        <v>837</v>
      </c>
      <c r="AM131" s="301" t="s">
        <v>828</v>
      </c>
      <c r="AN131" s="301" t="s">
        <v>1195</v>
      </c>
      <c r="AO131" s="267" t="s">
        <v>1265</v>
      </c>
      <c r="AP131" s="189" t="s">
        <v>1266</v>
      </c>
      <c r="AQ131" s="189" t="s">
        <v>1267</v>
      </c>
      <c r="AR131" s="189"/>
      <c r="AS131" s="189"/>
      <c r="AT131" s="189"/>
      <c r="AU131" s="189"/>
      <c r="AV131" s="189"/>
      <c r="AW131" s="189"/>
      <c r="AX131" s="189"/>
      <c r="AY131" s="189"/>
      <c r="AZ131" s="189"/>
      <c r="BA131" s="301"/>
      <c r="BB131" s="301"/>
      <c r="BC131" s="301">
        <v>1</v>
      </c>
      <c r="BD131" s="218" t="s">
        <v>1233</v>
      </c>
      <c r="BE131" s="174"/>
      <c r="BF131" s="174"/>
      <c r="BG131" s="174"/>
      <c r="BH131" s="174"/>
      <c r="BI131" s="174"/>
      <c r="BJ131" s="174"/>
      <c r="BK131" s="175"/>
      <c r="BL131" s="175"/>
      <c r="BM131" s="175"/>
      <c r="BN131" s="175"/>
      <c r="BO131" s="175"/>
      <c r="BP131" s="175"/>
      <c r="BQ131" s="175"/>
      <c r="BR131" s="175"/>
      <c r="BS131" s="235"/>
      <c r="BT131" s="236"/>
      <c r="BU131" s="237"/>
      <c r="BV131" s="237"/>
      <c r="BW131" s="237"/>
      <c r="BX131" s="237"/>
      <c r="BY131" s="237"/>
      <c r="BZ131" s="168"/>
      <c r="CA131" s="235"/>
      <c r="CB131" s="261"/>
    </row>
    <row r="132" spans="1:16384" s="239" customFormat="1" ht="33" customHeight="1">
      <c r="A132" s="301">
        <v>22</v>
      </c>
      <c r="B132" s="301" t="s">
        <v>303</v>
      </c>
      <c r="C132" s="301" t="s">
        <v>335</v>
      </c>
      <c r="D132" s="240" t="s">
        <v>494</v>
      </c>
      <c r="E132" s="268">
        <v>104.64700000000001</v>
      </c>
      <c r="F132" s="268">
        <v>108.747</v>
      </c>
      <c r="G132" s="269" t="s">
        <v>1268</v>
      </c>
      <c r="H132" s="268">
        <v>86</v>
      </c>
      <c r="I132" s="268">
        <v>90.1</v>
      </c>
      <c r="J132" s="178">
        <f t="shared" si="13"/>
        <v>4.0999999999999943</v>
      </c>
      <c r="K132" s="178">
        <f t="shared" si="14"/>
        <v>4.0999999999999943</v>
      </c>
      <c r="L132" s="268">
        <v>4.0999999999999996</v>
      </c>
      <c r="M132" s="240"/>
      <c r="N132" s="301" t="s">
        <v>871</v>
      </c>
      <c r="O132" s="301">
        <v>9</v>
      </c>
      <c r="P132" s="301" t="s">
        <v>828</v>
      </c>
      <c r="Q132" s="301">
        <v>9</v>
      </c>
      <c r="R132" s="301"/>
      <c r="S132" s="240">
        <v>12</v>
      </c>
      <c r="T132" s="240"/>
      <c r="U132" s="301" t="s">
        <v>830</v>
      </c>
      <c r="V132" s="301" t="s">
        <v>829</v>
      </c>
      <c r="W132" s="301">
        <v>30</v>
      </c>
      <c r="X132" s="301" t="s">
        <v>831</v>
      </c>
      <c r="Y132" s="301">
        <v>9</v>
      </c>
      <c r="Z132" s="301"/>
      <c r="AA132" s="163">
        <v>205</v>
      </c>
      <c r="AB132" s="186">
        <f t="shared" si="23"/>
        <v>756.45</v>
      </c>
      <c r="AC132" s="163">
        <f t="shared" si="24"/>
        <v>756.45</v>
      </c>
      <c r="AD132" s="301">
        <v>2006</v>
      </c>
      <c r="AE132" s="301">
        <v>1</v>
      </c>
      <c r="AF132" s="301"/>
      <c r="AG132" s="301"/>
      <c r="AH132" s="187" t="s">
        <v>835</v>
      </c>
      <c r="AI132" s="301" t="s">
        <v>835</v>
      </c>
      <c r="AJ132" s="188"/>
      <c r="AK132" s="188"/>
      <c r="AL132" s="301" t="s">
        <v>837</v>
      </c>
      <c r="AM132" s="301" t="s">
        <v>828</v>
      </c>
      <c r="AN132" s="301" t="s">
        <v>1195</v>
      </c>
      <c r="AO132" s="168"/>
      <c r="AP132" s="301"/>
      <c r="AQ132" s="301"/>
      <c r="AR132" s="301"/>
      <c r="AS132" s="301"/>
      <c r="AT132" s="301"/>
      <c r="AU132" s="301"/>
      <c r="AV132" s="301"/>
      <c r="AW132" s="301"/>
      <c r="AX132" s="301"/>
      <c r="AY132" s="301"/>
      <c r="AZ132" s="301"/>
      <c r="BA132" s="301"/>
      <c r="BB132" s="301"/>
      <c r="BC132" s="301">
        <v>4.0999999999999996</v>
      </c>
      <c r="BD132" s="218" t="s">
        <v>1233</v>
      </c>
      <c r="BE132" s="174"/>
      <c r="BF132" s="174"/>
      <c r="BG132" s="174"/>
      <c r="BH132" s="174"/>
      <c r="BI132" s="174"/>
      <c r="BJ132" s="174"/>
      <c r="BK132" s="175"/>
      <c r="BL132" s="175"/>
      <c r="BM132" s="175"/>
      <c r="BN132" s="175"/>
      <c r="BO132" s="175"/>
      <c r="BP132" s="175"/>
      <c r="BQ132" s="175"/>
      <c r="BR132" s="175"/>
      <c r="BS132" s="235"/>
      <c r="BT132" s="236"/>
      <c r="BU132" s="237"/>
      <c r="BV132" s="237"/>
      <c r="BW132" s="237"/>
      <c r="BX132" s="237"/>
      <c r="BY132" s="237"/>
      <c r="BZ132" s="168"/>
      <c r="CA132" s="235"/>
      <c r="CB132" s="261" t="s">
        <v>1269</v>
      </c>
    </row>
    <row r="133" spans="1:16384" s="238" customFormat="1" ht="33" customHeight="1">
      <c r="A133" s="466" t="s">
        <v>868</v>
      </c>
      <c r="B133" s="466"/>
      <c r="C133" s="466"/>
      <c r="D133" s="466"/>
      <c r="E133" s="158"/>
      <c r="F133" s="158"/>
      <c r="G133" s="157"/>
      <c r="H133" s="158"/>
      <c r="I133" s="158"/>
      <c r="J133" s="178">
        <f t="shared" ref="J133:J136" si="25">F133-E133</f>
        <v>0</v>
      </c>
      <c r="K133" s="178">
        <f t="shared" ref="K133:K136" si="26">I133-H133</f>
        <v>0</v>
      </c>
      <c r="L133" s="157"/>
      <c r="M133" s="157"/>
      <c r="N133" s="157"/>
      <c r="O133" s="157"/>
      <c r="P133" s="157"/>
      <c r="Q133" s="157"/>
      <c r="R133" s="157"/>
      <c r="S133" s="157"/>
      <c r="T133" s="157"/>
      <c r="U133" s="157"/>
      <c r="V133" s="157"/>
      <c r="W133" s="157"/>
      <c r="X133" s="157"/>
      <c r="Y133" s="157"/>
      <c r="Z133" s="157"/>
      <c r="AA133" s="160"/>
      <c r="AB133" s="176"/>
      <c r="AC133" s="160"/>
      <c r="AD133" s="160"/>
      <c r="AE133" s="157"/>
      <c r="AF133" s="157"/>
      <c r="AG133" s="157"/>
      <c r="AH133" s="157"/>
      <c r="AI133" s="161"/>
      <c r="AJ133" s="162"/>
      <c r="AK133" s="162"/>
      <c r="AL133" s="157"/>
      <c r="AM133" s="157"/>
      <c r="AN133" s="157"/>
      <c r="AO133" s="157"/>
      <c r="AP133" s="157"/>
      <c r="AQ133" s="157"/>
      <c r="AR133" s="157"/>
      <c r="AS133" s="157"/>
      <c r="AT133" s="157"/>
      <c r="AU133" s="157"/>
      <c r="AV133" s="157"/>
      <c r="AW133" s="157"/>
      <c r="AX133" s="157"/>
      <c r="AY133" s="157"/>
      <c r="AZ133" s="157"/>
      <c r="BA133" s="157"/>
      <c r="BB133" s="157"/>
      <c r="BC133" s="157"/>
      <c r="BD133" s="173"/>
      <c r="BE133" s="171"/>
      <c r="BF133" s="171"/>
      <c r="BG133" s="171"/>
      <c r="BH133" s="174"/>
      <c r="BI133" s="174"/>
      <c r="BJ133" s="174"/>
      <c r="BK133" s="175"/>
      <c r="BL133" s="175"/>
      <c r="BM133" s="175"/>
      <c r="BN133" s="175"/>
      <c r="BO133" s="175"/>
      <c r="BP133" s="175"/>
      <c r="BQ133" s="175" t="s">
        <v>820</v>
      </c>
      <c r="BR133" s="175">
        <v>2</v>
      </c>
      <c r="BS133" s="235"/>
      <c r="BT133" s="236"/>
      <c r="BU133" s="237"/>
      <c r="BV133" s="237"/>
      <c r="BW133" s="237"/>
      <c r="BX133" s="237"/>
      <c r="BY133" s="237"/>
      <c r="BZ133" s="168"/>
      <c r="CA133" s="235"/>
    </row>
    <row r="134" spans="1:16384" s="238" customFormat="1" ht="33" customHeight="1">
      <c r="A134" s="466" t="s">
        <v>978</v>
      </c>
      <c r="B134" s="466"/>
      <c r="C134" s="466"/>
      <c r="D134" s="466"/>
      <c r="E134" s="158"/>
      <c r="F134" s="158"/>
      <c r="G134" s="157"/>
      <c r="H134" s="158"/>
      <c r="I134" s="158"/>
      <c r="J134" s="178">
        <f t="shared" si="25"/>
        <v>0</v>
      </c>
      <c r="K134" s="178">
        <f t="shared" si="26"/>
        <v>0</v>
      </c>
      <c r="L134" s="157"/>
      <c r="M134" s="157"/>
      <c r="N134" s="157"/>
      <c r="O134" s="157"/>
      <c r="P134" s="157"/>
      <c r="Q134" s="157"/>
      <c r="R134" s="157"/>
      <c r="S134" s="157"/>
      <c r="T134" s="157"/>
      <c r="U134" s="157"/>
      <c r="V134" s="157"/>
      <c r="W134" s="157"/>
      <c r="X134" s="157"/>
      <c r="Y134" s="157"/>
      <c r="Z134" s="157"/>
      <c r="AA134" s="160"/>
      <c r="AB134" s="176"/>
      <c r="AC134" s="160"/>
      <c r="AD134" s="157"/>
      <c r="AE134" s="157"/>
      <c r="AF134" s="157"/>
      <c r="AG134" s="157"/>
      <c r="AH134" s="157"/>
      <c r="AI134" s="161"/>
      <c r="AJ134" s="162"/>
      <c r="AK134" s="162"/>
      <c r="AL134" s="157"/>
      <c r="AM134" s="157"/>
      <c r="AN134" s="157"/>
      <c r="AO134" s="157"/>
      <c r="AP134" s="157"/>
      <c r="AQ134" s="157"/>
      <c r="AR134" s="157"/>
      <c r="AS134" s="157"/>
      <c r="AT134" s="157"/>
      <c r="AU134" s="157"/>
      <c r="AV134" s="157"/>
      <c r="AW134" s="157"/>
      <c r="AX134" s="157"/>
      <c r="AY134" s="157"/>
      <c r="AZ134" s="157"/>
      <c r="BA134" s="157"/>
      <c r="BB134" s="157"/>
      <c r="BC134" s="157"/>
      <c r="BD134" s="173"/>
      <c r="BE134" s="171"/>
      <c r="BF134" s="171"/>
      <c r="BG134" s="171"/>
      <c r="BH134" s="174"/>
      <c r="BI134" s="174"/>
      <c r="BJ134" s="174"/>
      <c r="BK134" s="175"/>
      <c r="BL134" s="175"/>
      <c r="BM134" s="175"/>
      <c r="BN134" s="175"/>
      <c r="BO134" s="175"/>
      <c r="BP134" s="175"/>
      <c r="BQ134" s="175" t="s">
        <v>820</v>
      </c>
      <c r="BR134" s="175">
        <v>2</v>
      </c>
      <c r="BS134" s="235"/>
      <c r="BT134" s="236"/>
      <c r="BU134" s="237"/>
      <c r="BV134" s="237"/>
      <c r="BW134" s="237"/>
      <c r="BX134" s="237"/>
      <c r="BY134" s="237"/>
      <c r="BZ134" s="168"/>
      <c r="CA134" s="235"/>
    </row>
    <row r="135" spans="1:16384" s="238" customFormat="1" ht="33" customHeight="1">
      <c r="A135" s="466" t="s">
        <v>1015</v>
      </c>
      <c r="B135" s="466"/>
      <c r="C135" s="466"/>
      <c r="D135" s="466"/>
      <c r="E135" s="158"/>
      <c r="F135" s="158"/>
      <c r="G135" s="157"/>
      <c r="H135" s="158"/>
      <c r="I135" s="158"/>
      <c r="J135" s="178">
        <f t="shared" si="25"/>
        <v>0</v>
      </c>
      <c r="K135" s="178">
        <f t="shared" si="26"/>
        <v>0</v>
      </c>
      <c r="L135" s="157">
        <f>L136</f>
        <v>3</v>
      </c>
      <c r="M135" s="157"/>
      <c r="N135" s="157"/>
      <c r="O135" s="157"/>
      <c r="P135" s="157"/>
      <c r="Q135" s="157"/>
      <c r="R135" s="157"/>
      <c r="S135" s="157"/>
      <c r="T135" s="157"/>
      <c r="U135" s="157"/>
      <c r="V135" s="157"/>
      <c r="W135" s="157"/>
      <c r="X135" s="157"/>
      <c r="Y135" s="157"/>
      <c r="Z135" s="157"/>
      <c r="AA135" s="160"/>
      <c r="AB135" s="160">
        <f>AB136</f>
        <v>522.75</v>
      </c>
      <c r="AC135" s="160">
        <f>AC136</f>
        <v>522.75</v>
      </c>
      <c r="AD135" s="157"/>
      <c r="AE135" s="157"/>
      <c r="AF135" s="157"/>
      <c r="AG135" s="157"/>
      <c r="AH135" s="157"/>
      <c r="AI135" s="161"/>
      <c r="AJ135" s="162"/>
      <c r="AK135" s="162"/>
      <c r="AL135" s="157"/>
      <c r="AM135" s="157"/>
      <c r="AN135" s="157"/>
      <c r="AO135" s="157"/>
      <c r="AP135" s="157"/>
      <c r="AQ135" s="157"/>
      <c r="AR135" s="157"/>
      <c r="AS135" s="157"/>
      <c r="AT135" s="157"/>
      <c r="AU135" s="157"/>
      <c r="AV135" s="157"/>
      <c r="AW135" s="157"/>
      <c r="AX135" s="157"/>
      <c r="AY135" s="157"/>
      <c r="AZ135" s="157"/>
      <c r="BA135" s="157"/>
      <c r="BB135" s="157"/>
      <c r="BC135" s="157"/>
      <c r="BD135" s="173"/>
      <c r="BE135" s="171"/>
      <c r="BF135" s="171"/>
      <c r="BG135" s="171"/>
      <c r="BH135" s="174"/>
      <c r="BI135" s="174"/>
      <c r="BJ135" s="174"/>
      <c r="BK135" s="175"/>
      <c r="BL135" s="175"/>
      <c r="BM135" s="175"/>
      <c r="BN135" s="175"/>
      <c r="BO135" s="175"/>
      <c r="BP135" s="175"/>
      <c r="BQ135" s="175" t="s">
        <v>820</v>
      </c>
      <c r="BR135" s="175">
        <v>2</v>
      </c>
      <c r="BS135" s="235"/>
      <c r="BT135" s="236"/>
      <c r="BU135" s="237"/>
      <c r="BV135" s="237"/>
      <c r="BW135" s="237"/>
      <c r="BX135" s="237"/>
      <c r="BY135" s="237"/>
      <c r="BZ135" s="168"/>
      <c r="CA135" s="235"/>
    </row>
    <row r="136" spans="1:16384" s="238" customFormat="1" ht="33" customHeight="1">
      <c r="A136" s="468" t="s">
        <v>823</v>
      </c>
      <c r="B136" s="468"/>
      <c r="C136" s="468"/>
      <c r="D136" s="468"/>
      <c r="E136" s="209"/>
      <c r="F136" s="209"/>
      <c r="G136" s="210"/>
      <c r="H136" s="209"/>
      <c r="I136" s="209"/>
      <c r="J136" s="211">
        <f t="shared" si="25"/>
        <v>0</v>
      </c>
      <c r="K136" s="211">
        <f t="shared" si="26"/>
        <v>0</v>
      </c>
      <c r="L136" s="210">
        <f>L137</f>
        <v>3</v>
      </c>
      <c r="M136" s="210"/>
      <c r="N136" s="210"/>
      <c r="O136" s="210"/>
      <c r="P136" s="210"/>
      <c r="Q136" s="210"/>
      <c r="R136" s="210"/>
      <c r="S136" s="210"/>
      <c r="T136" s="210"/>
      <c r="U136" s="210"/>
      <c r="V136" s="210"/>
      <c r="W136" s="210"/>
      <c r="X136" s="210"/>
      <c r="Y136" s="210"/>
      <c r="Z136" s="210"/>
      <c r="AA136" s="212"/>
      <c r="AB136" s="212">
        <f>AB137</f>
        <v>522.75</v>
      </c>
      <c r="AC136" s="212">
        <f>AC137</f>
        <v>522.75</v>
      </c>
      <c r="AD136" s="210"/>
      <c r="AE136" s="210"/>
      <c r="AF136" s="210"/>
      <c r="AG136" s="210"/>
      <c r="AH136" s="210"/>
      <c r="AI136" s="214"/>
      <c r="AJ136" s="215"/>
      <c r="AK136" s="215"/>
      <c r="AL136" s="210"/>
      <c r="AM136" s="210"/>
      <c r="AN136" s="210"/>
      <c r="AO136" s="210"/>
      <c r="AP136" s="210"/>
      <c r="AQ136" s="210"/>
      <c r="AR136" s="210"/>
      <c r="AS136" s="210"/>
      <c r="AT136" s="210"/>
      <c r="AU136" s="210"/>
      <c r="AV136" s="210"/>
      <c r="AW136" s="210"/>
      <c r="AX136" s="210"/>
      <c r="AY136" s="210"/>
      <c r="AZ136" s="210"/>
      <c r="BA136" s="210"/>
      <c r="BB136" s="210"/>
      <c r="BC136" s="210"/>
      <c r="BD136" s="216"/>
      <c r="BE136" s="217"/>
      <c r="BF136" s="217"/>
      <c r="BG136" s="217"/>
      <c r="BH136" s="218"/>
      <c r="BI136" s="218"/>
      <c r="BJ136" s="218"/>
      <c r="BK136" s="219"/>
      <c r="BL136" s="219"/>
      <c r="BM136" s="219"/>
      <c r="BN136" s="219"/>
      <c r="BO136" s="219"/>
      <c r="BP136" s="219"/>
      <c r="BQ136" s="219" t="s">
        <v>820</v>
      </c>
      <c r="BR136" s="219">
        <v>2</v>
      </c>
      <c r="BS136" s="243"/>
      <c r="BT136" s="236"/>
      <c r="BU136" s="237"/>
      <c r="BV136" s="237"/>
      <c r="BW136" s="237"/>
      <c r="BX136" s="237"/>
      <c r="BY136" s="237"/>
      <c r="BZ136" s="168"/>
      <c r="CA136" s="243"/>
    </row>
    <row r="137" spans="1:16384" s="245" customFormat="1" ht="33" customHeight="1">
      <c r="A137" s="301"/>
      <c r="B137" s="301" t="s">
        <v>303</v>
      </c>
      <c r="C137" s="301" t="s">
        <v>1270</v>
      </c>
      <c r="D137" s="301" t="s">
        <v>502</v>
      </c>
      <c r="E137" s="301">
        <v>104.352</v>
      </c>
      <c r="F137" s="301">
        <v>107.352</v>
      </c>
      <c r="G137" s="301" t="s">
        <v>1268</v>
      </c>
      <c r="H137" s="301">
        <v>192.8</v>
      </c>
      <c r="I137" s="301">
        <v>195.8</v>
      </c>
      <c r="J137" s="244"/>
      <c r="K137" s="244"/>
      <c r="L137" s="301">
        <f>F137-E137</f>
        <v>3</v>
      </c>
      <c r="M137" s="244"/>
      <c r="N137" s="301" t="s">
        <v>871</v>
      </c>
      <c r="O137" s="301">
        <v>8</v>
      </c>
      <c r="P137" s="301" t="s">
        <v>828</v>
      </c>
      <c r="Q137" s="301">
        <v>8.5</v>
      </c>
      <c r="R137" s="301"/>
      <c r="S137" s="244"/>
      <c r="T137" s="244"/>
      <c r="U137" s="301" t="s">
        <v>830</v>
      </c>
      <c r="V137" s="301" t="s">
        <v>829</v>
      </c>
      <c r="W137" s="301" t="s">
        <v>894</v>
      </c>
      <c r="X137" s="301" t="s">
        <v>831</v>
      </c>
      <c r="Y137" s="301">
        <v>9</v>
      </c>
      <c r="Z137" s="301"/>
      <c r="AA137" s="301" t="s">
        <v>833</v>
      </c>
      <c r="AB137" s="301">
        <f>AA137*Q137*L137/10</f>
        <v>522.75</v>
      </c>
      <c r="AC137" s="163">
        <f>AB137*AE137</f>
        <v>522.75</v>
      </c>
      <c r="AD137" s="301">
        <v>2008</v>
      </c>
      <c r="AE137" s="301">
        <v>1</v>
      </c>
      <c r="AF137" s="301"/>
      <c r="AG137" s="301"/>
      <c r="AH137" s="301" t="s">
        <v>1056</v>
      </c>
      <c r="AI137" s="301"/>
      <c r="AJ137" s="222"/>
      <c r="AL137" s="222" t="s">
        <v>837</v>
      </c>
      <c r="AM137" s="222" t="s">
        <v>828</v>
      </c>
      <c r="AN137" s="222" t="s">
        <v>1195</v>
      </c>
      <c r="AO137" s="222"/>
      <c r="AP137" s="222"/>
      <c r="AQ137" s="222"/>
      <c r="AR137" s="222"/>
      <c r="AS137" s="222"/>
      <c r="AT137" s="222"/>
      <c r="AU137" s="222"/>
      <c r="AV137" s="222"/>
      <c r="AW137" s="222"/>
      <c r="AX137" s="222"/>
      <c r="AY137" s="222"/>
      <c r="AZ137" s="222"/>
      <c r="BA137" s="222"/>
      <c r="BB137" s="222"/>
      <c r="BC137" s="222">
        <v>3</v>
      </c>
      <c r="BD137" s="222"/>
      <c r="BE137" s="222"/>
      <c r="BF137" s="222"/>
      <c r="BG137" s="222"/>
      <c r="BH137" s="222"/>
      <c r="BI137" s="222"/>
      <c r="BJ137" s="222"/>
      <c r="BK137" s="222"/>
      <c r="BL137" s="222"/>
      <c r="BM137" s="222"/>
      <c r="BN137" s="222"/>
      <c r="BO137" s="222"/>
      <c r="BP137" s="222"/>
      <c r="BQ137" s="222"/>
      <c r="BR137" s="222"/>
      <c r="BS137" s="222"/>
      <c r="BT137" s="222"/>
      <c r="BU137" s="222"/>
      <c r="BV137" s="222"/>
      <c r="BW137" s="222"/>
      <c r="BX137" s="222"/>
      <c r="BY137" s="222"/>
      <c r="BZ137" s="222"/>
      <c r="CA137" s="222"/>
      <c r="CB137" s="222"/>
      <c r="CC137" s="222"/>
      <c r="CD137" s="222"/>
      <c r="CE137" s="222"/>
      <c r="CF137" s="222"/>
      <c r="CG137" s="222"/>
      <c r="CH137" s="222"/>
      <c r="CI137" s="222"/>
      <c r="CJ137" s="222"/>
      <c r="CK137" s="222"/>
      <c r="CL137" s="222"/>
      <c r="CM137" s="222"/>
      <c r="CN137" s="222"/>
      <c r="CO137" s="222"/>
      <c r="CP137" s="222"/>
      <c r="CQ137" s="222"/>
      <c r="CR137" s="222"/>
      <c r="CS137" s="222"/>
      <c r="CT137" s="222"/>
      <c r="CU137" s="222"/>
      <c r="CV137" s="222"/>
      <c r="CW137" s="222"/>
      <c r="CX137" s="222"/>
      <c r="CY137" s="222"/>
      <c r="CZ137" s="222"/>
      <c r="DA137" s="222"/>
      <c r="DB137" s="222"/>
      <c r="DC137" s="222"/>
      <c r="DD137" s="222"/>
      <c r="DE137" s="222"/>
      <c r="DF137" s="222"/>
      <c r="DG137" s="222"/>
      <c r="DH137" s="222"/>
      <c r="DI137" s="222"/>
      <c r="DJ137" s="222"/>
      <c r="DK137" s="222"/>
      <c r="DL137" s="222"/>
      <c r="DM137" s="222"/>
      <c r="DN137" s="222"/>
      <c r="DO137" s="222"/>
      <c r="DP137" s="222"/>
      <c r="DQ137" s="222"/>
      <c r="DR137" s="222"/>
      <c r="DS137" s="222"/>
      <c r="DT137" s="222"/>
      <c r="DU137" s="222"/>
      <c r="DV137" s="222"/>
      <c r="DW137" s="222"/>
      <c r="DX137" s="222"/>
      <c r="DY137" s="222"/>
      <c r="DZ137" s="222"/>
      <c r="EA137" s="222"/>
      <c r="EB137" s="222"/>
      <c r="EC137" s="222"/>
      <c r="ED137" s="222"/>
      <c r="EE137" s="222"/>
      <c r="EF137" s="222"/>
      <c r="EG137" s="222"/>
      <c r="EH137" s="222"/>
      <c r="EI137" s="222"/>
      <c r="EJ137" s="222"/>
      <c r="EK137" s="222"/>
      <c r="EL137" s="222"/>
      <c r="EM137" s="222"/>
      <c r="EN137" s="222"/>
      <c r="EO137" s="222"/>
      <c r="EP137" s="222"/>
      <c r="EQ137" s="222"/>
      <c r="ER137" s="222"/>
      <c r="ES137" s="222"/>
      <c r="ET137" s="222"/>
      <c r="EU137" s="222"/>
      <c r="EV137" s="222"/>
      <c r="EW137" s="222"/>
      <c r="EX137" s="222"/>
      <c r="EY137" s="222"/>
      <c r="EZ137" s="222"/>
      <c r="FA137" s="222"/>
      <c r="FB137" s="222"/>
      <c r="FC137" s="222"/>
      <c r="FD137" s="222"/>
      <c r="FE137" s="222"/>
      <c r="FF137" s="222"/>
      <c r="FG137" s="222"/>
      <c r="FH137" s="222"/>
      <c r="FI137" s="222"/>
      <c r="FJ137" s="222"/>
      <c r="FK137" s="222"/>
      <c r="FL137" s="222"/>
      <c r="FM137" s="222"/>
      <c r="FN137" s="222"/>
      <c r="FO137" s="222"/>
      <c r="FP137" s="222"/>
      <c r="FQ137" s="222"/>
      <c r="FR137" s="222"/>
      <c r="FS137" s="222"/>
      <c r="FT137" s="222"/>
      <c r="FU137" s="222"/>
      <c r="FV137" s="222"/>
      <c r="FW137" s="222"/>
      <c r="FX137" s="222"/>
      <c r="FY137" s="222"/>
      <c r="FZ137" s="222"/>
      <c r="GA137" s="222"/>
      <c r="GB137" s="222"/>
      <c r="GC137" s="222"/>
      <c r="GD137" s="222"/>
      <c r="GE137" s="222"/>
      <c r="GF137" s="222"/>
      <c r="GG137" s="222"/>
      <c r="GH137" s="222"/>
      <c r="GI137" s="222"/>
      <c r="GJ137" s="222"/>
      <c r="GK137" s="222"/>
      <c r="GL137" s="222"/>
      <c r="GM137" s="222"/>
      <c r="GN137" s="222"/>
      <c r="GO137" s="222"/>
      <c r="GP137" s="222"/>
      <c r="GQ137" s="222"/>
      <c r="GR137" s="222"/>
      <c r="GS137" s="222"/>
      <c r="GT137" s="222"/>
      <c r="GU137" s="222"/>
      <c r="GV137" s="222"/>
      <c r="GW137" s="222"/>
      <c r="GX137" s="222"/>
      <c r="GY137" s="222"/>
      <c r="GZ137" s="222"/>
      <c r="HA137" s="222"/>
      <c r="HB137" s="222"/>
      <c r="HC137" s="222"/>
      <c r="HD137" s="222"/>
      <c r="HE137" s="222"/>
      <c r="HF137" s="222"/>
      <c r="HG137" s="222"/>
      <c r="HH137" s="222"/>
      <c r="HI137" s="222"/>
      <c r="HJ137" s="222"/>
      <c r="HK137" s="222"/>
      <c r="HL137" s="222"/>
      <c r="HM137" s="222"/>
      <c r="HN137" s="222"/>
      <c r="HO137" s="222"/>
      <c r="HP137" s="222"/>
      <c r="HQ137" s="222"/>
      <c r="HR137" s="222"/>
      <c r="HS137" s="222"/>
      <c r="HT137" s="222"/>
      <c r="HU137" s="222"/>
      <c r="HV137" s="222"/>
      <c r="HW137" s="222"/>
      <c r="HX137" s="222"/>
      <c r="HY137" s="222"/>
      <c r="HZ137" s="222"/>
      <c r="IA137" s="222"/>
      <c r="IB137" s="222"/>
      <c r="IC137" s="222"/>
      <c r="ID137" s="222"/>
      <c r="IE137" s="222"/>
      <c r="IF137" s="222"/>
      <c r="IG137" s="222"/>
      <c r="IH137" s="222"/>
      <c r="II137" s="222"/>
      <c r="IJ137" s="222"/>
      <c r="IK137" s="222"/>
      <c r="IL137" s="222"/>
      <c r="IM137" s="222"/>
      <c r="IN137" s="222"/>
      <c r="IO137" s="222"/>
      <c r="IP137" s="222"/>
      <c r="IQ137" s="222"/>
      <c r="IR137" s="222"/>
      <c r="IS137" s="222"/>
      <c r="IT137" s="222"/>
      <c r="IU137" s="222"/>
      <c r="IV137" s="222"/>
      <c r="IW137" s="222"/>
      <c r="IX137" s="222"/>
      <c r="IY137" s="222"/>
      <c r="IZ137" s="222"/>
      <c r="JA137" s="222"/>
      <c r="JB137" s="222"/>
      <c r="JC137" s="222"/>
      <c r="JD137" s="222"/>
      <c r="JE137" s="222"/>
      <c r="JF137" s="222"/>
      <c r="JG137" s="222"/>
      <c r="JH137" s="222"/>
      <c r="JI137" s="222"/>
      <c r="JJ137" s="222"/>
      <c r="JK137" s="222"/>
      <c r="JL137" s="222"/>
      <c r="JM137" s="222"/>
      <c r="JN137" s="222"/>
      <c r="JO137" s="222"/>
      <c r="JP137" s="222"/>
      <c r="JQ137" s="222"/>
      <c r="JR137" s="222"/>
      <c r="JS137" s="222"/>
      <c r="JT137" s="222"/>
      <c r="JU137" s="222"/>
      <c r="JV137" s="222"/>
      <c r="JW137" s="222"/>
      <c r="JX137" s="222"/>
      <c r="JY137" s="222"/>
      <c r="JZ137" s="222"/>
      <c r="KA137" s="222"/>
      <c r="KB137" s="222"/>
      <c r="KC137" s="222"/>
      <c r="KD137" s="222"/>
      <c r="KE137" s="222"/>
      <c r="KF137" s="222"/>
      <c r="KG137" s="222"/>
      <c r="KH137" s="222"/>
      <c r="KI137" s="222"/>
      <c r="KJ137" s="222"/>
      <c r="KK137" s="222"/>
      <c r="KL137" s="222"/>
      <c r="KM137" s="222"/>
      <c r="KN137" s="222"/>
      <c r="KO137" s="222"/>
      <c r="KP137" s="222"/>
      <c r="KQ137" s="222"/>
      <c r="KR137" s="222"/>
      <c r="KS137" s="222"/>
      <c r="KT137" s="222"/>
      <c r="KU137" s="222"/>
      <c r="KV137" s="222"/>
      <c r="KW137" s="222"/>
      <c r="KX137" s="222"/>
      <c r="KY137" s="222"/>
      <c r="KZ137" s="222"/>
      <c r="LA137" s="222"/>
      <c r="LB137" s="222"/>
      <c r="LC137" s="222"/>
      <c r="LD137" s="222"/>
      <c r="LE137" s="222"/>
      <c r="LF137" s="222"/>
      <c r="LG137" s="222"/>
      <c r="LH137" s="222"/>
      <c r="LI137" s="222"/>
      <c r="LJ137" s="222"/>
      <c r="LK137" s="222"/>
      <c r="LL137" s="222"/>
      <c r="LM137" s="222"/>
      <c r="LN137" s="222"/>
      <c r="LO137" s="222"/>
      <c r="LP137" s="222"/>
      <c r="LQ137" s="222"/>
      <c r="LR137" s="222"/>
      <c r="LS137" s="222"/>
      <c r="LT137" s="222"/>
      <c r="LU137" s="222"/>
      <c r="LV137" s="222"/>
      <c r="LW137" s="222"/>
      <c r="LX137" s="222"/>
      <c r="LY137" s="222"/>
      <c r="LZ137" s="222"/>
      <c r="MA137" s="222"/>
      <c r="MB137" s="222"/>
      <c r="MC137" s="222"/>
      <c r="MD137" s="222"/>
      <c r="ME137" s="222"/>
      <c r="MF137" s="222"/>
      <c r="MG137" s="222"/>
      <c r="MH137" s="222"/>
      <c r="MI137" s="222"/>
      <c r="MJ137" s="222"/>
      <c r="MK137" s="222"/>
      <c r="ML137" s="222"/>
      <c r="MM137" s="222"/>
      <c r="MN137" s="222"/>
      <c r="MO137" s="222"/>
      <c r="MP137" s="222"/>
      <c r="MQ137" s="222"/>
      <c r="MR137" s="222"/>
      <c r="MS137" s="222"/>
      <c r="MT137" s="222"/>
      <c r="MU137" s="222"/>
      <c r="MV137" s="222"/>
      <c r="MW137" s="222"/>
      <c r="MX137" s="222"/>
      <c r="MY137" s="222"/>
      <c r="MZ137" s="222"/>
      <c r="NA137" s="222"/>
      <c r="NB137" s="222"/>
      <c r="NC137" s="222"/>
      <c r="ND137" s="222"/>
      <c r="NE137" s="222"/>
      <c r="NF137" s="222"/>
      <c r="NG137" s="222"/>
      <c r="NH137" s="222"/>
      <c r="NI137" s="222"/>
      <c r="NJ137" s="222"/>
      <c r="NK137" s="222"/>
      <c r="NL137" s="222"/>
      <c r="NM137" s="222"/>
      <c r="NN137" s="222"/>
      <c r="NO137" s="222"/>
      <c r="NP137" s="222"/>
      <c r="NQ137" s="222"/>
      <c r="NR137" s="222"/>
      <c r="NS137" s="222"/>
      <c r="NT137" s="222"/>
      <c r="NU137" s="222"/>
      <c r="NV137" s="222"/>
      <c r="NW137" s="222"/>
      <c r="NX137" s="222"/>
      <c r="NY137" s="222"/>
      <c r="NZ137" s="222"/>
      <c r="OA137" s="222"/>
      <c r="OB137" s="222"/>
      <c r="OC137" s="222"/>
      <c r="OD137" s="222"/>
      <c r="OE137" s="222"/>
      <c r="OF137" s="222"/>
      <c r="OG137" s="222"/>
      <c r="OH137" s="222"/>
      <c r="OI137" s="222"/>
      <c r="OJ137" s="222"/>
      <c r="OK137" s="222"/>
      <c r="OL137" s="222"/>
      <c r="OM137" s="222"/>
      <c r="ON137" s="222"/>
      <c r="OO137" s="222"/>
      <c r="OP137" s="222"/>
      <c r="OQ137" s="222"/>
      <c r="OR137" s="222"/>
      <c r="OS137" s="222"/>
      <c r="OT137" s="222"/>
      <c r="OU137" s="222"/>
      <c r="OV137" s="222"/>
      <c r="OW137" s="222"/>
      <c r="OX137" s="222"/>
      <c r="OY137" s="222"/>
      <c r="OZ137" s="222"/>
      <c r="PA137" s="222"/>
      <c r="PB137" s="222"/>
      <c r="PC137" s="222"/>
      <c r="PD137" s="222"/>
      <c r="PE137" s="222"/>
      <c r="PF137" s="222"/>
      <c r="PG137" s="222"/>
      <c r="PH137" s="222"/>
      <c r="PI137" s="222"/>
      <c r="PJ137" s="222"/>
      <c r="PK137" s="222"/>
      <c r="PL137" s="222"/>
      <c r="PM137" s="222"/>
      <c r="PN137" s="222"/>
      <c r="PO137" s="222"/>
      <c r="PP137" s="222"/>
      <c r="PQ137" s="222"/>
      <c r="PR137" s="222"/>
      <c r="PS137" s="222"/>
      <c r="PT137" s="222"/>
      <c r="PU137" s="222"/>
      <c r="PV137" s="222"/>
      <c r="PW137" s="222"/>
      <c r="PX137" s="222"/>
      <c r="PY137" s="222"/>
      <c r="PZ137" s="222"/>
      <c r="QA137" s="222"/>
      <c r="QB137" s="222"/>
      <c r="QC137" s="222"/>
      <c r="QD137" s="222"/>
      <c r="QE137" s="222"/>
      <c r="QF137" s="222"/>
      <c r="QG137" s="222"/>
      <c r="QH137" s="222"/>
      <c r="QI137" s="222"/>
      <c r="QJ137" s="222"/>
      <c r="QK137" s="222"/>
      <c r="QL137" s="222"/>
      <c r="QM137" s="222"/>
      <c r="QN137" s="222"/>
      <c r="QO137" s="222"/>
      <c r="QP137" s="222"/>
      <c r="QQ137" s="222"/>
      <c r="QR137" s="222"/>
      <c r="QS137" s="222"/>
      <c r="QT137" s="222"/>
      <c r="QU137" s="222"/>
      <c r="QV137" s="222"/>
      <c r="QW137" s="222"/>
      <c r="QX137" s="222"/>
      <c r="QY137" s="222"/>
      <c r="QZ137" s="222"/>
      <c r="RA137" s="222"/>
      <c r="RB137" s="222"/>
      <c r="RC137" s="222"/>
      <c r="RD137" s="222"/>
      <c r="RE137" s="222"/>
      <c r="RF137" s="222"/>
      <c r="RG137" s="222"/>
      <c r="RH137" s="222"/>
      <c r="RI137" s="222"/>
      <c r="RJ137" s="222"/>
      <c r="RK137" s="222"/>
      <c r="RL137" s="222"/>
      <c r="RM137" s="222"/>
      <c r="RN137" s="222"/>
      <c r="RO137" s="222"/>
      <c r="RP137" s="222"/>
      <c r="RQ137" s="222"/>
      <c r="RR137" s="222"/>
      <c r="RS137" s="222"/>
      <c r="RT137" s="222"/>
      <c r="RU137" s="222"/>
      <c r="RV137" s="222"/>
      <c r="RW137" s="222"/>
      <c r="RX137" s="222"/>
      <c r="RY137" s="222"/>
      <c r="RZ137" s="222"/>
      <c r="SA137" s="222"/>
      <c r="SB137" s="222"/>
      <c r="SC137" s="222"/>
      <c r="SD137" s="222"/>
      <c r="SE137" s="222"/>
      <c r="SF137" s="222"/>
      <c r="SG137" s="222"/>
      <c r="SH137" s="222"/>
      <c r="SI137" s="222"/>
      <c r="SJ137" s="222"/>
      <c r="SK137" s="222"/>
      <c r="SL137" s="222"/>
      <c r="SM137" s="222"/>
      <c r="SN137" s="222"/>
      <c r="SO137" s="222"/>
      <c r="SP137" s="222"/>
      <c r="SQ137" s="222"/>
      <c r="SR137" s="222"/>
      <c r="SS137" s="222"/>
      <c r="ST137" s="222"/>
      <c r="SU137" s="222"/>
      <c r="SV137" s="222"/>
      <c r="SW137" s="222"/>
      <c r="SX137" s="222"/>
      <c r="SY137" s="222"/>
      <c r="SZ137" s="222"/>
      <c r="TA137" s="222"/>
      <c r="TB137" s="222"/>
      <c r="TC137" s="222"/>
      <c r="TD137" s="222"/>
      <c r="TE137" s="222"/>
      <c r="TF137" s="222"/>
      <c r="TG137" s="222"/>
      <c r="TH137" s="222"/>
      <c r="TI137" s="222"/>
      <c r="TJ137" s="222"/>
      <c r="TK137" s="222"/>
      <c r="TL137" s="222"/>
      <c r="TM137" s="222"/>
      <c r="TN137" s="222"/>
      <c r="TO137" s="222"/>
      <c r="TP137" s="222"/>
      <c r="TQ137" s="222"/>
      <c r="TR137" s="222"/>
      <c r="TS137" s="222"/>
      <c r="TT137" s="222"/>
      <c r="TU137" s="222"/>
      <c r="TV137" s="222"/>
      <c r="TW137" s="222"/>
      <c r="TX137" s="222"/>
      <c r="TY137" s="222"/>
      <c r="TZ137" s="222"/>
      <c r="UA137" s="222"/>
      <c r="UB137" s="222"/>
      <c r="UC137" s="222"/>
      <c r="UD137" s="222"/>
      <c r="UE137" s="222"/>
      <c r="UF137" s="222"/>
      <c r="UG137" s="222"/>
      <c r="UH137" s="222"/>
      <c r="UI137" s="222"/>
      <c r="UJ137" s="222"/>
      <c r="UK137" s="222"/>
      <c r="UL137" s="222"/>
      <c r="UM137" s="222"/>
      <c r="UN137" s="222"/>
      <c r="UO137" s="222"/>
      <c r="UP137" s="222"/>
      <c r="UQ137" s="222"/>
      <c r="UR137" s="222"/>
      <c r="US137" s="222"/>
      <c r="UT137" s="222"/>
      <c r="UU137" s="222"/>
      <c r="UV137" s="222"/>
      <c r="UW137" s="222"/>
      <c r="UX137" s="222"/>
      <c r="UY137" s="222"/>
      <c r="UZ137" s="222"/>
      <c r="VA137" s="222"/>
      <c r="VB137" s="222"/>
      <c r="VC137" s="222"/>
      <c r="VD137" s="222"/>
      <c r="VE137" s="222"/>
      <c r="VF137" s="222"/>
      <c r="VG137" s="222"/>
      <c r="VH137" s="222"/>
      <c r="VI137" s="222"/>
      <c r="VJ137" s="222"/>
      <c r="VK137" s="222"/>
      <c r="VL137" s="222"/>
      <c r="VM137" s="222"/>
      <c r="VN137" s="222"/>
      <c r="VO137" s="222"/>
      <c r="VP137" s="222"/>
      <c r="VQ137" s="222"/>
      <c r="VR137" s="222"/>
      <c r="VS137" s="222"/>
      <c r="VT137" s="222"/>
      <c r="VU137" s="222"/>
      <c r="VV137" s="222"/>
      <c r="VW137" s="222"/>
      <c r="VX137" s="222"/>
      <c r="VY137" s="222"/>
      <c r="VZ137" s="222"/>
      <c r="WA137" s="222"/>
      <c r="WB137" s="222"/>
      <c r="WC137" s="222"/>
      <c r="WD137" s="222"/>
      <c r="WE137" s="222"/>
      <c r="WF137" s="222"/>
      <c r="WG137" s="222"/>
      <c r="WH137" s="222"/>
      <c r="WI137" s="222"/>
      <c r="WJ137" s="222"/>
      <c r="WK137" s="222"/>
      <c r="WL137" s="222"/>
      <c r="WM137" s="222"/>
      <c r="WN137" s="222"/>
      <c r="WO137" s="222"/>
      <c r="WP137" s="222"/>
      <c r="WQ137" s="222"/>
      <c r="WR137" s="222"/>
      <c r="WS137" s="222"/>
      <c r="WT137" s="222"/>
      <c r="WU137" s="222"/>
      <c r="WV137" s="222"/>
      <c r="WW137" s="222"/>
      <c r="WX137" s="222"/>
      <c r="WY137" s="222"/>
      <c r="WZ137" s="222"/>
      <c r="XA137" s="222"/>
      <c r="XB137" s="222"/>
      <c r="XC137" s="222"/>
      <c r="XD137" s="222"/>
      <c r="XE137" s="222"/>
      <c r="XF137" s="222"/>
      <c r="XG137" s="222"/>
      <c r="XH137" s="222"/>
      <c r="XI137" s="222"/>
      <c r="XJ137" s="222"/>
      <c r="XK137" s="222"/>
      <c r="XL137" s="222"/>
      <c r="XM137" s="222"/>
      <c r="XN137" s="222"/>
      <c r="XO137" s="222"/>
      <c r="XP137" s="222"/>
      <c r="XQ137" s="222"/>
      <c r="XR137" s="222"/>
      <c r="XS137" s="222"/>
      <c r="XT137" s="222"/>
      <c r="XU137" s="222"/>
      <c r="XV137" s="222"/>
      <c r="XW137" s="222"/>
      <c r="XX137" s="222"/>
      <c r="XY137" s="222"/>
      <c r="XZ137" s="222"/>
      <c r="YA137" s="222"/>
      <c r="YB137" s="222"/>
      <c r="YC137" s="222"/>
      <c r="YD137" s="222"/>
      <c r="YE137" s="222"/>
      <c r="YF137" s="222"/>
      <c r="YG137" s="222"/>
      <c r="YH137" s="222"/>
      <c r="YI137" s="222"/>
      <c r="YJ137" s="222"/>
      <c r="YK137" s="222"/>
      <c r="YL137" s="222"/>
      <c r="YM137" s="222"/>
      <c r="YN137" s="222"/>
      <c r="YO137" s="222"/>
      <c r="YP137" s="222"/>
      <c r="YQ137" s="222"/>
      <c r="YR137" s="222"/>
      <c r="YS137" s="222"/>
      <c r="YT137" s="222"/>
      <c r="YU137" s="222"/>
      <c r="YV137" s="222"/>
      <c r="YW137" s="222"/>
      <c r="YX137" s="222"/>
      <c r="YY137" s="222"/>
      <c r="YZ137" s="222"/>
      <c r="ZA137" s="222"/>
      <c r="ZB137" s="222"/>
      <c r="ZC137" s="222"/>
      <c r="ZD137" s="222"/>
      <c r="ZE137" s="222"/>
      <c r="ZF137" s="222"/>
      <c r="ZG137" s="222"/>
      <c r="ZH137" s="222"/>
      <c r="ZI137" s="222"/>
      <c r="ZJ137" s="222"/>
      <c r="ZK137" s="222"/>
      <c r="ZL137" s="222"/>
      <c r="ZM137" s="222"/>
      <c r="ZN137" s="222"/>
      <c r="ZO137" s="222"/>
      <c r="ZP137" s="222"/>
      <c r="ZQ137" s="222"/>
      <c r="ZR137" s="222"/>
      <c r="ZS137" s="222"/>
      <c r="ZT137" s="222"/>
      <c r="ZU137" s="222"/>
      <c r="ZV137" s="222"/>
      <c r="ZW137" s="222"/>
      <c r="ZX137" s="222"/>
      <c r="ZY137" s="222"/>
      <c r="ZZ137" s="222"/>
      <c r="AAA137" s="222"/>
      <c r="AAB137" s="222"/>
      <c r="AAC137" s="222"/>
      <c r="AAD137" s="222"/>
      <c r="AAE137" s="222"/>
      <c r="AAF137" s="222"/>
      <c r="AAG137" s="222"/>
      <c r="AAH137" s="222"/>
      <c r="AAI137" s="222"/>
      <c r="AAJ137" s="222"/>
      <c r="AAK137" s="222"/>
      <c r="AAL137" s="222"/>
      <c r="AAM137" s="222"/>
      <c r="AAN137" s="222"/>
      <c r="AAO137" s="222"/>
      <c r="AAP137" s="222"/>
      <c r="AAQ137" s="222"/>
      <c r="AAR137" s="222"/>
      <c r="AAS137" s="222"/>
      <c r="AAT137" s="222"/>
      <c r="AAU137" s="222"/>
      <c r="AAV137" s="222"/>
      <c r="AAW137" s="222"/>
      <c r="AAX137" s="222"/>
      <c r="AAY137" s="222"/>
      <c r="AAZ137" s="222"/>
      <c r="ABA137" s="222"/>
      <c r="ABB137" s="222"/>
      <c r="ABC137" s="222"/>
      <c r="ABD137" s="222"/>
      <c r="ABE137" s="222"/>
      <c r="ABF137" s="222"/>
      <c r="ABG137" s="222"/>
      <c r="ABH137" s="222"/>
      <c r="ABI137" s="222"/>
      <c r="ABJ137" s="222"/>
      <c r="ABK137" s="222"/>
      <c r="ABL137" s="222"/>
      <c r="ABM137" s="222"/>
      <c r="ABN137" s="222"/>
      <c r="ABO137" s="222"/>
      <c r="ABP137" s="222"/>
      <c r="ABQ137" s="222"/>
      <c r="ABR137" s="222"/>
      <c r="ABS137" s="222"/>
      <c r="ABT137" s="222"/>
      <c r="ABU137" s="222"/>
      <c r="ABV137" s="222"/>
      <c r="ABW137" s="222"/>
      <c r="ABX137" s="222"/>
      <c r="ABY137" s="222"/>
      <c r="ABZ137" s="222"/>
      <c r="ACA137" s="222"/>
      <c r="ACB137" s="222"/>
      <c r="ACC137" s="222"/>
      <c r="ACD137" s="222"/>
      <c r="ACE137" s="222"/>
      <c r="ACF137" s="222"/>
      <c r="ACG137" s="222"/>
      <c r="ACH137" s="222"/>
      <c r="ACI137" s="222"/>
      <c r="ACJ137" s="222"/>
      <c r="ACK137" s="222"/>
      <c r="ACL137" s="222"/>
      <c r="ACM137" s="222"/>
      <c r="ACN137" s="222"/>
      <c r="ACO137" s="222"/>
      <c r="ACP137" s="222"/>
      <c r="ACQ137" s="222"/>
      <c r="ACR137" s="222"/>
      <c r="ACS137" s="222"/>
      <c r="ACT137" s="222"/>
      <c r="ACU137" s="222"/>
      <c r="ACV137" s="222"/>
      <c r="ACW137" s="222"/>
      <c r="ACX137" s="222"/>
      <c r="ACY137" s="222"/>
      <c r="ACZ137" s="222"/>
      <c r="ADA137" s="222"/>
      <c r="ADB137" s="222"/>
      <c r="ADC137" s="222"/>
      <c r="ADD137" s="222"/>
      <c r="ADE137" s="222"/>
      <c r="ADF137" s="222"/>
      <c r="ADG137" s="222"/>
      <c r="ADH137" s="222"/>
      <c r="ADI137" s="222"/>
      <c r="ADJ137" s="222"/>
      <c r="ADK137" s="222"/>
      <c r="ADL137" s="222"/>
      <c r="ADM137" s="222"/>
      <c r="ADN137" s="222"/>
      <c r="ADO137" s="222"/>
      <c r="ADP137" s="222"/>
      <c r="ADQ137" s="222"/>
      <c r="ADR137" s="222"/>
      <c r="ADS137" s="222"/>
      <c r="ADT137" s="222"/>
      <c r="ADU137" s="222"/>
      <c r="ADV137" s="222"/>
      <c r="ADW137" s="222"/>
      <c r="ADX137" s="222"/>
      <c r="ADY137" s="222"/>
      <c r="ADZ137" s="222"/>
      <c r="AEA137" s="222"/>
      <c r="AEB137" s="222"/>
      <c r="AEC137" s="222"/>
      <c r="AED137" s="222"/>
      <c r="AEE137" s="222"/>
      <c r="AEF137" s="222"/>
      <c r="AEG137" s="222"/>
      <c r="AEH137" s="222"/>
      <c r="AEI137" s="222"/>
      <c r="AEJ137" s="222"/>
      <c r="AEK137" s="222"/>
      <c r="AEL137" s="222"/>
      <c r="AEM137" s="222"/>
      <c r="AEN137" s="222"/>
      <c r="AEO137" s="222"/>
      <c r="AEP137" s="222"/>
      <c r="AEQ137" s="222"/>
      <c r="AER137" s="222"/>
      <c r="AES137" s="222"/>
      <c r="AET137" s="222"/>
      <c r="AEU137" s="222"/>
      <c r="AEV137" s="222"/>
      <c r="AEW137" s="222"/>
      <c r="AEX137" s="222"/>
      <c r="AEY137" s="222"/>
      <c r="AEZ137" s="222"/>
      <c r="AFA137" s="222"/>
      <c r="AFB137" s="222"/>
      <c r="AFC137" s="222"/>
      <c r="AFD137" s="222"/>
      <c r="AFE137" s="222"/>
      <c r="AFF137" s="222"/>
      <c r="AFG137" s="222"/>
      <c r="AFH137" s="222"/>
      <c r="AFI137" s="222"/>
      <c r="AFJ137" s="222"/>
      <c r="AFK137" s="222"/>
      <c r="AFL137" s="222"/>
      <c r="AFM137" s="222"/>
      <c r="AFN137" s="222"/>
      <c r="AFO137" s="222"/>
      <c r="AFP137" s="222"/>
      <c r="AFQ137" s="222"/>
      <c r="AFR137" s="222"/>
      <c r="AFS137" s="222"/>
      <c r="AFT137" s="222"/>
      <c r="AFU137" s="222"/>
      <c r="AFV137" s="222"/>
      <c r="AFW137" s="222"/>
      <c r="AFX137" s="222"/>
      <c r="AFY137" s="222"/>
      <c r="AFZ137" s="222"/>
      <c r="AGA137" s="222"/>
      <c r="AGB137" s="222"/>
      <c r="AGC137" s="222"/>
      <c r="AGD137" s="222"/>
      <c r="AGE137" s="222"/>
      <c r="AGF137" s="222"/>
      <c r="AGG137" s="222"/>
      <c r="AGH137" s="222"/>
      <c r="AGI137" s="222"/>
      <c r="AGJ137" s="222"/>
      <c r="AGK137" s="222"/>
      <c r="AGL137" s="222"/>
      <c r="AGM137" s="222"/>
      <c r="AGN137" s="222"/>
      <c r="AGO137" s="222"/>
      <c r="AGP137" s="222"/>
      <c r="AGQ137" s="222"/>
      <c r="AGR137" s="222"/>
      <c r="AGS137" s="222"/>
      <c r="AGT137" s="222"/>
      <c r="AGU137" s="222"/>
      <c r="AGV137" s="222"/>
      <c r="AGW137" s="222"/>
      <c r="AGX137" s="222"/>
      <c r="AGY137" s="222"/>
      <c r="AGZ137" s="222"/>
      <c r="AHA137" s="222"/>
      <c r="AHB137" s="222"/>
      <c r="AHC137" s="222"/>
      <c r="AHD137" s="222"/>
      <c r="AHE137" s="222"/>
      <c r="AHF137" s="222"/>
      <c r="AHG137" s="222"/>
      <c r="AHH137" s="222"/>
      <c r="AHI137" s="222"/>
      <c r="AHJ137" s="222"/>
      <c r="AHK137" s="222"/>
      <c r="AHL137" s="222"/>
      <c r="AHM137" s="222"/>
      <c r="AHN137" s="222"/>
      <c r="AHO137" s="222"/>
      <c r="AHP137" s="222"/>
      <c r="AHQ137" s="222"/>
      <c r="AHR137" s="222"/>
      <c r="AHS137" s="222"/>
      <c r="AHT137" s="222"/>
      <c r="AHU137" s="222"/>
      <c r="AHV137" s="222"/>
      <c r="AHW137" s="222"/>
      <c r="AHX137" s="222"/>
      <c r="AHY137" s="222"/>
      <c r="AHZ137" s="222"/>
      <c r="AIA137" s="222"/>
      <c r="AIB137" s="222"/>
      <c r="AIC137" s="222"/>
      <c r="AID137" s="222"/>
      <c r="AIE137" s="222"/>
      <c r="AIF137" s="222"/>
      <c r="AIG137" s="222"/>
      <c r="AIH137" s="222"/>
      <c r="AII137" s="222"/>
      <c r="AIJ137" s="222"/>
      <c r="AIK137" s="222"/>
      <c r="AIL137" s="222"/>
      <c r="AIM137" s="222"/>
      <c r="AIN137" s="222"/>
      <c r="AIO137" s="222"/>
      <c r="AIP137" s="222"/>
      <c r="AIQ137" s="222"/>
      <c r="AIR137" s="222"/>
      <c r="AIS137" s="222"/>
      <c r="AIT137" s="222"/>
      <c r="AIU137" s="222"/>
      <c r="AIV137" s="222"/>
      <c r="AIW137" s="222"/>
      <c r="AIX137" s="222"/>
      <c r="AIY137" s="222"/>
      <c r="AIZ137" s="222"/>
      <c r="AJA137" s="222"/>
      <c r="AJB137" s="222"/>
      <c r="AJC137" s="222"/>
      <c r="AJD137" s="222"/>
      <c r="AJE137" s="222"/>
      <c r="AJF137" s="222"/>
      <c r="AJG137" s="222"/>
      <c r="AJH137" s="222"/>
      <c r="AJI137" s="222"/>
      <c r="AJJ137" s="222"/>
      <c r="AJK137" s="222"/>
      <c r="AJL137" s="222"/>
      <c r="AJM137" s="222"/>
      <c r="AJN137" s="222"/>
      <c r="AJO137" s="222"/>
      <c r="AJP137" s="222"/>
      <c r="AJQ137" s="222"/>
      <c r="AJR137" s="222"/>
      <c r="AJS137" s="222"/>
      <c r="AJT137" s="222"/>
      <c r="AJU137" s="222"/>
      <c r="AJV137" s="222"/>
      <c r="AJW137" s="222"/>
      <c r="AJX137" s="222"/>
      <c r="AJY137" s="222"/>
      <c r="AJZ137" s="222"/>
      <c r="AKA137" s="222"/>
      <c r="AKB137" s="222"/>
      <c r="AKC137" s="222"/>
      <c r="AKD137" s="222"/>
      <c r="AKE137" s="222"/>
      <c r="AKF137" s="222"/>
      <c r="AKG137" s="222"/>
      <c r="AKH137" s="222"/>
      <c r="AKI137" s="222"/>
      <c r="AKJ137" s="222"/>
      <c r="AKK137" s="222"/>
      <c r="AKL137" s="222"/>
      <c r="AKM137" s="222"/>
      <c r="AKN137" s="222"/>
      <c r="AKO137" s="222"/>
      <c r="AKP137" s="222"/>
      <c r="AKQ137" s="222"/>
      <c r="AKR137" s="222"/>
      <c r="AKS137" s="222"/>
      <c r="AKT137" s="222"/>
      <c r="AKU137" s="222"/>
      <c r="AKV137" s="222"/>
      <c r="AKW137" s="222"/>
      <c r="AKX137" s="222"/>
      <c r="AKY137" s="222"/>
      <c r="AKZ137" s="222"/>
      <c r="ALA137" s="222"/>
      <c r="ALB137" s="222"/>
      <c r="ALC137" s="222"/>
      <c r="ALD137" s="222"/>
      <c r="ALE137" s="222"/>
      <c r="ALF137" s="222"/>
      <c r="ALG137" s="222"/>
      <c r="ALH137" s="222"/>
      <c r="ALI137" s="222"/>
      <c r="ALJ137" s="222"/>
      <c r="ALK137" s="222"/>
      <c r="ALL137" s="222"/>
      <c r="ALM137" s="222"/>
      <c r="ALN137" s="222"/>
      <c r="ALO137" s="222"/>
      <c r="ALP137" s="222"/>
      <c r="ALQ137" s="222"/>
      <c r="ALR137" s="222"/>
      <c r="ALS137" s="222"/>
      <c r="ALT137" s="222"/>
      <c r="ALU137" s="222"/>
      <c r="ALV137" s="222"/>
      <c r="ALW137" s="222"/>
      <c r="ALX137" s="222"/>
      <c r="ALY137" s="222"/>
      <c r="ALZ137" s="222"/>
      <c r="AMA137" s="222"/>
      <c r="AMB137" s="222"/>
      <c r="AMC137" s="222"/>
      <c r="AMD137" s="222"/>
      <c r="AME137" s="222"/>
      <c r="AMF137" s="222"/>
      <c r="AMG137" s="222"/>
      <c r="AMH137" s="222"/>
      <c r="AMI137" s="222"/>
      <c r="AMJ137" s="222"/>
      <c r="AMK137" s="222"/>
      <c r="AML137" s="222"/>
      <c r="AMM137" s="222"/>
      <c r="AMN137" s="222"/>
      <c r="AMO137" s="222"/>
      <c r="AMP137" s="222"/>
      <c r="AMQ137" s="222"/>
      <c r="AMR137" s="222"/>
      <c r="AMS137" s="222"/>
      <c r="AMT137" s="222"/>
      <c r="AMU137" s="222"/>
      <c r="AMV137" s="222"/>
      <c r="AMW137" s="222"/>
      <c r="AMX137" s="222"/>
      <c r="AMY137" s="222"/>
      <c r="AMZ137" s="222"/>
      <c r="ANA137" s="222"/>
      <c r="ANB137" s="222"/>
      <c r="ANC137" s="222"/>
      <c r="AND137" s="222"/>
      <c r="ANE137" s="222"/>
      <c r="ANF137" s="222"/>
      <c r="ANG137" s="222"/>
      <c r="ANH137" s="222"/>
      <c r="ANI137" s="222"/>
      <c r="ANJ137" s="222"/>
      <c r="ANK137" s="222"/>
      <c r="ANL137" s="222"/>
      <c r="ANM137" s="222"/>
      <c r="ANN137" s="222"/>
      <c r="ANO137" s="222"/>
      <c r="ANP137" s="222"/>
      <c r="ANQ137" s="222"/>
      <c r="ANR137" s="222"/>
      <c r="ANS137" s="222"/>
      <c r="ANT137" s="222"/>
      <c r="ANU137" s="222"/>
      <c r="ANV137" s="222"/>
      <c r="ANW137" s="222"/>
      <c r="ANX137" s="222"/>
      <c r="ANY137" s="222"/>
      <c r="ANZ137" s="222"/>
      <c r="AOA137" s="222"/>
      <c r="AOB137" s="222"/>
      <c r="AOC137" s="222"/>
      <c r="AOD137" s="222"/>
      <c r="AOE137" s="222"/>
      <c r="AOF137" s="222"/>
      <c r="AOG137" s="222"/>
      <c r="AOH137" s="222"/>
      <c r="AOI137" s="222"/>
      <c r="AOJ137" s="222"/>
      <c r="AOK137" s="222"/>
      <c r="AOL137" s="222"/>
      <c r="AOM137" s="222"/>
      <c r="AON137" s="222"/>
      <c r="AOO137" s="222"/>
      <c r="AOP137" s="222"/>
      <c r="AOQ137" s="222"/>
      <c r="AOR137" s="222"/>
      <c r="AOS137" s="222"/>
      <c r="AOT137" s="222"/>
      <c r="AOU137" s="222"/>
      <c r="AOV137" s="222"/>
      <c r="AOW137" s="222"/>
      <c r="AOX137" s="222"/>
      <c r="AOY137" s="222"/>
      <c r="AOZ137" s="222"/>
      <c r="APA137" s="222"/>
      <c r="APB137" s="222"/>
      <c r="APC137" s="222"/>
      <c r="APD137" s="222"/>
      <c r="APE137" s="222"/>
      <c r="APF137" s="222"/>
      <c r="APG137" s="222"/>
      <c r="APH137" s="222"/>
      <c r="API137" s="222"/>
      <c r="APJ137" s="222"/>
      <c r="APK137" s="222"/>
      <c r="APL137" s="222"/>
      <c r="APM137" s="222"/>
      <c r="APN137" s="222"/>
      <c r="APO137" s="222"/>
      <c r="APP137" s="222"/>
      <c r="APQ137" s="222"/>
      <c r="APR137" s="222"/>
      <c r="APS137" s="222"/>
      <c r="APT137" s="222"/>
      <c r="APU137" s="222"/>
      <c r="APV137" s="222"/>
      <c r="APW137" s="222"/>
      <c r="APX137" s="222"/>
      <c r="APY137" s="222"/>
      <c r="APZ137" s="222"/>
      <c r="AQA137" s="222"/>
      <c r="AQB137" s="222"/>
      <c r="AQC137" s="222"/>
      <c r="AQD137" s="222"/>
      <c r="AQE137" s="222"/>
      <c r="AQF137" s="222"/>
      <c r="AQG137" s="222"/>
      <c r="AQH137" s="222"/>
      <c r="AQI137" s="222"/>
      <c r="AQJ137" s="222"/>
      <c r="AQK137" s="222"/>
      <c r="AQL137" s="222"/>
      <c r="AQM137" s="222"/>
      <c r="AQN137" s="222"/>
      <c r="AQO137" s="222"/>
      <c r="AQP137" s="222"/>
      <c r="AQQ137" s="222"/>
      <c r="AQR137" s="222"/>
      <c r="AQS137" s="222"/>
      <c r="AQT137" s="222"/>
      <c r="AQU137" s="222"/>
      <c r="AQV137" s="222"/>
      <c r="AQW137" s="222"/>
      <c r="AQX137" s="222"/>
      <c r="AQY137" s="222"/>
      <c r="AQZ137" s="222"/>
      <c r="ARA137" s="222"/>
      <c r="ARB137" s="222"/>
      <c r="ARC137" s="222"/>
      <c r="ARD137" s="222"/>
      <c r="ARE137" s="222"/>
      <c r="ARF137" s="222"/>
      <c r="ARG137" s="222"/>
      <c r="ARH137" s="222"/>
      <c r="ARI137" s="222"/>
      <c r="ARJ137" s="222"/>
      <c r="ARK137" s="222"/>
      <c r="ARL137" s="222"/>
      <c r="ARM137" s="222"/>
      <c r="ARN137" s="222"/>
      <c r="ARO137" s="222"/>
      <c r="ARP137" s="222"/>
      <c r="ARQ137" s="222"/>
      <c r="ARR137" s="222"/>
      <c r="ARS137" s="222"/>
      <c r="ART137" s="222"/>
      <c r="ARU137" s="222"/>
      <c r="ARV137" s="222"/>
      <c r="ARW137" s="222"/>
      <c r="ARX137" s="222"/>
      <c r="ARY137" s="222"/>
      <c r="ARZ137" s="222"/>
      <c r="ASA137" s="222"/>
      <c r="ASB137" s="222"/>
      <c r="ASC137" s="222"/>
      <c r="ASD137" s="222"/>
      <c r="ASE137" s="222"/>
      <c r="ASF137" s="222"/>
      <c r="ASG137" s="222"/>
      <c r="ASH137" s="222"/>
      <c r="ASI137" s="222"/>
      <c r="ASJ137" s="222"/>
      <c r="ASK137" s="222"/>
      <c r="ASL137" s="222"/>
      <c r="ASM137" s="222"/>
      <c r="ASN137" s="222"/>
      <c r="ASO137" s="222"/>
      <c r="ASP137" s="222"/>
      <c r="ASQ137" s="222"/>
      <c r="ASR137" s="222"/>
      <c r="ASS137" s="222"/>
      <c r="AST137" s="222"/>
      <c r="ASU137" s="222"/>
      <c r="ASV137" s="222"/>
      <c r="ASW137" s="222"/>
      <c r="ASX137" s="222"/>
      <c r="ASY137" s="222"/>
      <c r="ASZ137" s="222"/>
      <c r="ATA137" s="222"/>
      <c r="ATB137" s="222"/>
      <c r="ATC137" s="222"/>
      <c r="ATD137" s="222"/>
      <c r="ATE137" s="222"/>
      <c r="ATF137" s="222"/>
      <c r="ATG137" s="222"/>
      <c r="ATH137" s="222"/>
      <c r="ATI137" s="222"/>
      <c r="ATJ137" s="222"/>
      <c r="ATK137" s="222"/>
      <c r="ATL137" s="222"/>
      <c r="ATM137" s="222"/>
      <c r="ATN137" s="222"/>
      <c r="ATO137" s="222"/>
      <c r="ATP137" s="222"/>
      <c r="ATQ137" s="222"/>
      <c r="ATR137" s="222"/>
      <c r="ATS137" s="222"/>
      <c r="ATT137" s="222"/>
      <c r="ATU137" s="222"/>
      <c r="ATV137" s="222"/>
      <c r="ATW137" s="222"/>
      <c r="ATX137" s="222"/>
      <c r="ATY137" s="222"/>
      <c r="ATZ137" s="222"/>
      <c r="AUA137" s="222"/>
      <c r="AUB137" s="222"/>
      <c r="AUC137" s="222"/>
      <c r="AUD137" s="222"/>
      <c r="AUE137" s="222"/>
      <c r="AUF137" s="222"/>
      <c r="AUG137" s="222"/>
      <c r="AUH137" s="222"/>
      <c r="AUI137" s="222"/>
      <c r="AUJ137" s="222"/>
      <c r="AUK137" s="222"/>
      <c r="AUL137" s="222"/>
      <c r="AUM137" s="222"/>
      <c r="AUN137" s="222"/>
      <c r="AUO137" s="222"/>
      <c r="AUP137" s="222"/>
      <c r="AUQ137" s="222"/>
      <c r="AUR137" s="222"/>
      <c r="AUS137" s="222"/>
      <c r="AUT137" s="222"/>
      <c r="AUU137" s="222"/>
      <c r="AUV137" s="222"/>
      <c r="AUW137" s="222"/>
      <c r="AUX137" s="222"/>
      <c r="AUY137" s="222"/>
      <c r="AUZ137" s="222"/>
      <c r="AVA137" s="222"/>
      <c r="AVB137" s="222"/>
      <c r="AVC137" s="222"/>
      <c r="AVD137" s="222"/>
      <c r="AVE137" s="222"/>
      <c r="AVF137" s="222"/>
      <c r="AVG137" s="222"/>
      <c r="AVH137" s="222"/>
      <c r="AVI137" s="222"/>
      <c r="AVJ137" s="222"/>
      <c r="AVK137" s="222"/>
      <c r="AVL137" s="222"/>
      <c r="AVM137" s="222"/>
      <c r="AVN137" s="222"/>
      <c r="AVO137" s="222"/>
      <c r="AVP137" s="222"/>
      <c r="AVQ137" s="222"/>
      <c r="AVR137" s="222"/>
      <c r="AVS137" s="222"/>
      <c r="AVT137" s="222"/>
      <c r="AVU137" s="222"/>
      <c r="AVV137" s="222"/>
      <c r="AVW137" s="222"/>
      <c r="AVX137" s="222"/>
      <c r="AVY137" s="222"/>
      <c r="AVZ137" s="222"/>
      <c r="AWA137" s="222"/>
      <c r="AWB137" s="222"/>
      <c r="AWC137" s="222"/>
      <c r="AWD137" s="222"/>
      <c r="AWE137" s="222"/>
      <c r="AWF137" s="222"/>
      <c r="AWG137" s="222"/>
      <c r="AWH137" s="222"/>
      <c r="AWI137" s="222"/>
      <c r="AWJ137" s="222"/>
      <c r="AWK137" s="222"/>
      <c r="AWL137" s="222"/>
      <c r="AWM137" s="222"/>
      <c r="AWN137" s="222"/>
      <c r="AWO137" s="222"/>
      <c r="AWP137" s="222"/>
      <c r="AWQ137" s="222"/>
      <c r="AWR137" s="222"/>
      <c r="AWS137" s="222"/>
      <c r="AWT137" s="222"/>
      <c r="AWU137" s="222"/>
      <c r="AWV137" s="222"/>
      <c r="AWW137" s="222"/>
      <c r="AWX137" s="222"/>
      <c r="AWY137" s="222"/>
      <c r="AWZ137" s="222"/>
      <c r="AXA137" s="222"/>
      <c r="AXB137" s="222"/>
      <c r="AXC137" s="222"/>
      <c r="AXD137" s="222"/>
      <c r="AXE137" s="222"/>
      <c r="AXF137" s="222"/>
      <c r="AXG137" s="222"/>
      <c r="AXH137" s="222"/>
      <c r="AXI137" s="222"/>
      <c r="AXJ137" s="222"/>
      <c r="AXK137" s="222"/>
      <c r="AXL137" s="222"/>
      <c r="AXM137" s="222"/>
      <c r="AXN137" s="222"/>
      <c r="AXO137" s="222"/>
      <c r="AXP137" s="222"/>
      <c r="AXQ137" s="222"/>
      <c r="AXR137" s="222"/>
      <c r="AXS137" s="222"/>
      <c r="AXT137" s="222"/>
      <c r="AXU137" s="222"/>
      <c r="AXV137" s="222"/>
      <c r="AXW137" s="222"/>
      <c r="AXX137" s="222"/>
      <c r="AXY137" s="222"/>
      <c r="AXZ137" s="222"/>
      <c r="AYA137" s="222"/>
      <c r="AYB137" s="222"/>
      <c r="AYC137" s="222"/>
      <c r="AYD137" s="222"/>
      <c r="AYE137" s="222"/>
      <c r="AYF137" s="222"/>
      <c r="AYG137" s="222"/>
      <c r="AYH137" s="222"/>
      <c r="AYI137" s="222"/>
      <c r="AYJ137" s="222"/>
      <c r="AYK137" s="222"/>
      <c r="AYL137" s="222"/>
      <c r="AYM137" s="222"/>
      <c r="AYN137" s="222"/>
      <c r="AYO137" s="222"/>
      <c r="AYP137" s="222"/>
      <c r="AYQ137" s="222"/>
      <c r="AYR137" s="222"/>
      <c r="AYS137" s="222"/>
      <c r="AYT137" s="222"/>
      <c r="AYU137" s="222"/>
      <c r="AYV137" s="222"/>
      <c r="AYW137" s="222"/>
      <c r="AYX137" s="222"/>
      <c r="AYY137" s="222"/>
      <c r="AYZ137" s="222"/>
      <c r="AZA137" s="222"/>
      <c r="AZB137" s="222"/>
      <c r="AZC137" s="222"/>
      <c r="AZD137" s="222"/>
      <c r="AZE137" s="222"/>
      <c r="AZF137" s="222"/>
      <c r="AZG137" s="222"/>
      <c r="AZH137" s="222"/>
      <c r="AZI137" s="222"/>
      <c r="AZJ137" s="222"/>
      <c r="AZK137" s="222"/>
      <c r="AZL137" s="222"/>
      <c r="AZM137" s="222"/>
      <c r="AZN137" s="222"/>
      <c r="AZO137" s="222"/>
      <c r="AZP137" s="222"/>
      <c r="AZQ137" s="222"/>
      <c r="AZR137" s="222"/>
      <c r="AZS137" s="222"/>
      <c r="AZT137" s="222"/>
      <c r="AZU137" s="222"/>
      <c r="AZV137" s="222"/>
      <c r="AZW137" s="222"/>
      <c r="AZX137" s="222"/>
      <c r="AZY137" s="222"/>
      <c r="AZZ137" s="222"/>
      <c r="BAA137" s="222"/>
      <c r="BAB137" s="222"/>
      <c r="BAC137" s="222"/>
      <c r="BAD137" s="222"/>
      <c r="BAE137" s="222"/>
      <c r="BAF137" s="222"/>
      <c r="BAG137" s="222"/>
      <c r="BAH137" s="222"/>
      <c r="BAI137" s="222"/>
      <c r="BAJ137" s="222"/>
      <c r="BAK137" s="222"/>
      <c r="BAL137" s="222"/>
      <c r="BAM137" s="222"/>
      <c r="BAN137" s="222"/>
      <c r="BAO137" s="222"/>
      <c r="BAP137" s="222"/>
      <c r="BAQ137" s="222"/>
      <c r="BAR137" s="222"/>
      <c r="BAS137" s="222"/>
      <c r="BAT137" s="222"/>
      <c r="BAU137" s="222"/>
      <c r="BAV137" s="222"/>
      <c r="BAW137" s="222"/>
      <c r="BAX137" s="222"/>
      <c r="BAY137" s="222"/>
      <c r="BAZ137" s="222"/>
      <c r="BBA137" s="222"/>
      <c r="BBB137" s="222"/>
      <c r="BBC137" s="222"/>
      <c r="BBD137" s="222"/>
      <c r="BBE137" s="222"/>
      <c r="BBF137" s="222"/>
      <c r="BBG137" s="222"/>
      <c r="BBH137" s="222"/>
      <c r="BBI137" s="222"/>
      <c r="BBJ137" s="222"/>
      <c r="BBK137" s="222"/>
      <c r="BBL137" s="222"/>
      <c r="BBM137" s="222"/>
      <c r="BBN137" s="222"/>
      <c r="BBO137" s="222"/>
      <c r="BBP137" s="222"/>
      <c r="BBQ137" s="222"/>
      <c r="BBR137" s="222"/>
      <c r="BBS137" s="222"/>
      <c r="BBT137" s="222"/>
      <c r="BBU137" s="222"/>
      <c r="BBV137" s="222"/>
      <c r="BBW137" s="222"/>
      <c r="BBX137" s="222"/>
      <c r="BBY137" s="222"/>
      <c r="BBZ137" s="222"/>
      <c r="BCA137" s="222"/>
      <c r="BCB137" s="222"/>
      <c r="BCC137" s="222"/>
      <c r="BCD137" s="222"/>
      <c r="BCE137" s="222"/>
      <c r="BCF137" s="222"/>
      <c r="BCG137" s="222"/>
      <c r="BCH137" s="222"/>
      <c r="BCI137" s="222"/>
      <c r="BCJ137" s="222"/>
      <c r="BCK137" s="222"/>
      <c r="BCL137" s="222"/>
      <c r="BCM137" s="222"/>
      <c r="BCN137" s="222"/>
      <c r="BCO137" s="222"/>
      <c r="BCP137" s="222"/>
      <c r="BCQ137" s="222"/>
      <c r="BCR137" s="222"/>
      <c r="BCS137" s="222"/>
      <c r="BCT137" s="222"/>
      <c r="BCU137" s="222"/>
      <c r="BCV137" s="222"/>
      <c r="BCW137" s="222"/>
      <c r="BCX137" s="222"/>
      <c r="BCY137" s="222"/>
      <c r="BCZ137" s="222"/>
      <c r="BDA137" s="222"/>
      <c r="BDB137" s="222"/>
      <c r="BDC137" s="222"/>
      <c r="BDD137" s="222"/>
      <c r="BDE137" s="222"/>
      <c r="BDF137" s="222"/>
      <c r="BDG137" s="222"/>
      <c r="BDH137" s="222"/>
      <c r="BDI137" s="222"/>
      <c r="BDJ137" s="222"/>
      <c r="BDK137" s="222"/>
      <c r="BDL137" s="222"/>
      <c r="BDM137" s="222"/>
      <c r="BDN137" s="222"/>
      <c r="BDO137" s="222"/>
      <c r="BDP137" s="222"/>
      <c r="BDQ137" s="222"/>
      <c r="BDR137" s="222"/>
      <c r="BDS137" s="222"/>
      <c r="BDT137" s="222"/>
      <c r="BDU137" s="222"/>
      <c r="BDV137" s="222"/>
      <c r="BDW137" s="222"/>
      <c r="BDX137" s="222"/>
      <c r="BDY137" s="222"/>
      <c r="BDZ137" s="222"/>
      <c r="BEA137" s="222"/>
      <c r="BEB137" s="222"/>
      <c r="BEC137" s="222"/>
      <c r="BED137" s="222"/>
      <c r="BEE137" s="222"/>
      <c r="BEF137" s="222"/>
      <c r="BEG137" s="222"/>
      <c r="BEH137" s="222"/>
      <c r="BEI137" s="222"/>
      <c r="BEJ137" s="222"/>
      <c r="BEK137" s="222"/>
      <c r="BEL137" s="222"/>
      <c r="BEM137" s="222"/>
      <c r="BEN137" s="222"/>
      <c r="BEO137" s="222"/>
      <c r="BEP137" s="222"/>
      <c r="BEQ137" s="222"/>
      <c r="BER137" s="222"/>
      <c r="BES137" s="222"/>
      <c r="BET137" s="222"/>
      <c r="BEU137" s="222"/>
      <c r="BEV137" s="222"/>
      <c r="BEW137" s="222"/>
      <c r="BEX137" s="222"/>
      <c r="BEY137" s="222"/>
      <c r="BEZ137" s="222"/>
      <c r="BFA137" s="222"/>
      <c r="BFB137" s="222"/>
      <c r="BFC137" s="222"/>
      <c r="BFD137" s="222"/>
      <c r="BFE137" s="222"/>
      <c r="BFF137" s="222"/>
      <c r="BFG137" s="222"/>
      <c r="BFH137" s="222"/>
      <c r="BFI137" s="222"/>
      <c r="BFJ137" s="222"/>
      <c r="BFK137" s="222"/>
      <c r="BFL137" s="222"/>
      <c r="BFM137" s="222"/>
      <c r="BFN137" s="222"/>
      <c r="BFO137" s="222"/>
      <c r="BFP137" s="222"/>
      <c r="BFQ137" s="222"/>
      <c r="BFR137" s="222"/>
      <c r="BFS137" s="222"/>
      <c r="BFT137" s="222"/>
      <c r="BFU137" s="222"/>
      <c r="BFV137" s="222"/>
      <c r="BFW137" s="222"/>
      <c r="BFX137" s="222"/>
      <c r="BFY137" s="222"/>
      <c r="BFZ137" s="222"/>
      <c r="BGA137" s="222"/>
      <c r="BGB137" s="222"/>
      <c r="BGC137" s="222"/>
      <c r="BGD137" s="222"/>
      <c r="BGE137" s="222"/>
      <c r="BGF137" s="222"/>
      <c r="BGG137" s="222"/>
      <c r="BGH137" s="222"/>
      <c r="BGI137" s="222"/>
      <c r="BGJ137" s="222"/>
      <c r="BGK137" s="222"/>
      <c r="BGL137" s="222"/>
      <c r="BGM137" s="222"/>
      <c r="BGN137" s="222"/>
      <c r="BGO137" s="222"/>
      <c r="BGP137" s="222"/>
      <c r="BGQ137" s="222"/>
      <c r="BGR137" s="222"/>
      <c r="BGS137" s="222"/>
      <c r="BGT137" s="222"/>
      <c r="BGU137" s="222"/>
      <c r="BGV137" s="222"/>
      <c r="BGW137" s="222"/>
      <c r="BGX137" s="222"/>
      <c r="BGY137" s="222"/>
      <c r="BGZ137" s="222"/>
      <c r="BHA137" s="222"/>
      <c r="BHB137" s="222"/>
      <c r="BHC137" s="222"/>
      <c r="BHD137" s="222"/>
      <c r="BHE137" s="222"/>
      <c r="BHF137" s="222"/>
      <c r="BHG137" s="222"/>
      <c r="BHH137" s="222"/>
      <c r="BHI137" s="222"/>
      <c r="BHJ137" s="222"/>
      <c r="BHK137" s="222"/>
      <c r="BHL137" s="222"/>
      <c r="BHM137" s="222"/>
      <c r="BHN137" s="222"/>
      <c r="BHO137" s="222"/>
      <c r="BHP137" s="222"/>
      <c r="BHQ137" s="222"/>
      <c r="BHR137" s="222"/>
      <c r="BHS137" s="222"/>
      <c r="BHT137" s="222"/>
      <c r="BHU137" s="222"/>
      <c r="BHV137" s="222"/>
      <c r="BHW137" s="222"/>
      <c r="BHX137" s="222"/>
      <c r="BHY137" s="222"/>
      <c r="BHZ137" s="222"/>
      <c r="BIA137" s="222"/>
      <c r="BIB137" s="222"/>
      <c r="BIC137" s="222"/>
      <c r="BID137" s="222"/>
      <c r="BIE137" s="222"/>
      <c r="BIF137" s="222"/>
      <c r="BIG137" s="222"/>
      <c r="BIH137" s="222"/>
      <c r="BII137" s="222"/>
      <c r="BIJ137" s="222"/>
      <c r="BIK137" s="222"/>
      <c r="BIL137" s="222"/>
      <c r="BIM137" s="222"/>
      <c r="BIN137" s="222"/>
      <c r="BIO137" s="222"/>
      <c r="BIP137" s="222"/>
      <c r="BIQ137" s="222"/>
      <c r="BIR137" s="222"/>
      <c r="BIS137" s="222"/>
      <c r="BIT137" s="222"/>
      <c r="BIU137" s="222"/>
      <c r="BIV137" s="222"/>
      <c r="BIW137" s="222"/>
      <c r="BIX137" s="222"/>
      <c r="BIY137" s="222"/>
      <c r="BIZ137" s="222"/>
      <c r="BJA137" s="222"/>
      <c r="BJB137" s="222"/>
      <c r="BJC137" s="222"/>
      <c r="BJD137" s="222"/>
      <c r="BJE137" s="222"/>
      <c r="BJF137" s="222"/>
      <c r="BJG137" s="222"/>
      <c r="BJH137" s="222"/>
      <c r="BJI137" s="222"/>
      <c r="BJJ137" s="222"/>
      <c r="BJK137" s="222"/>
      <c r="BJL137" s="222"/>
      <c r="BJM137" s="222"/>
      <c r="BJN137" s="222"/>
      <c r="BJO137" s="222"/>
      <c r="BJP137" s="222"/>
      <c r="BJQ137" s="222"/>
      <c r="BJR137" s="222"/>
      <c r="BJS137" s="222"/>
      <c r="BJT137" s="222"/>
      <c r="BJU137" s="222"/>
      <c r="BJV137" s="222"/>
      <c r="BJW137" s="222"/>
      <c r="BJX137" s="222"/>
      <c r="BJY137" s="222"/>
      <c r="BJZ137" s="222"/>
      <c r="BKA137" s="222"/>
      <c r="BKB137" s="222"/>
      <c r="BKC137" s="222"/>
      <c r="BKD137" s="222"/>
      <c r="BKE137" s="222"/>
      <c r="BKF137" s="222"/>
      <c r="BKG137" s="222"/>
      <c r="BKH137" s="222"/>
      <c r="BKI137" s="222"/>
      <c r="BKJ137" s="222"/>
      <c r="BKK137" s="222"/>
      <c r="BKL137" s="222"/>
      <c r="BKM137" s="222"/>
      <c r="BKN137" s="222"/>
      <c r="BKO137" s="222"/>
      <c r="BKP137" s="222"/>
      <c r="BKQ137" s="222"/>
      <c r="BKR137" s="222"/>
      <c r="BKS137" s="222"/>
      <c r="BKT137" s="222"/>
      <c r="BKU137" s="222"/>
      <c r="BKV137" s="222"/>
      <c r="BKW137" s="222"/>
      <c r="BKX137" s="222"/>
      <c r="BKY137" s="222"/>
      <c r="BKZ137" s="222"/>
      <c r="BLA137" s="222"/>
      <c r="BLB137" s="222"/>
      <c r="BLC137" s="222"/>
      <c r="BLD137" s="222"/>
      <c r="BLE137" s="222"/>
      <c r="BLF137" s="222"/>
      <c r="BLG137" s="222"/>
      <c r="BLH137" s="222"/>
      <c r="BLI137" s="222"/>
      <c r="BLJ137" s="222"/>
      <c r="BLK137" s="222"/>
      <c r="BLL137" s="222"/>
      <c r="BLM137" s="222"/>
      <c r="BLN137" s="222"/>
      <c r="BLO137" s="222"/>
      <c r="BLP137" s="222"/>
      <c r="BLQ137" s="222"/>
      <c r="BLR137" s="222"/>
      <c r="BLS137" s="222"/>
      <c r="BLT137" s="222"/>
      <c r="BLU137" s="222"/>
      <c r="BLV137" s="222"/>
      <c r="BLW137" s="222"/>
      <c r="BLX137" s="222"/>
      <c r="BLY137" s="222"/>
      <c r="BLZ137" s="222"/>
      <c r="BMA137" s="222"/>
      <c r="BMB137" s="222"/>
      <c r="BMC137" s="222"/>
      <c r="BMD137" s="222"/>
      <c r="BME137" s="222"/>
      <c r="BMF137" s="222"/>
      <c r="BMG137" s="222"/>
      <c r="BMH137" s="222"/>
      <c r="BMI137" s="222"/>
      <c r="BMJ137" s="222"/>
      <c r="BMK137" s="222"/>
      <c r="BML137" s="222"/>
      <c r="BMM137" s="222"/>
      <c r="BMN137" s="222"/>
      <c r="BMO137" s="222"/>
      <c r="BMP137" s="222"/>
      <c r="BMQ137" s="222"/>
      <c r="BMR137" s="222"/>
      <c r="BMS137" s="222"/>
      <c r="BMT137" s="222"/>
      <c r="BMU137" s="222"/>
      <c r="BMV137" s="222"/>
      <c r="BMW137" s="222"/>
      <c r="BMX137" s="222"/>
      <c r="BMY137" s="222"/>
      <c r="BMZ137" s="222"/>
      <c r="BNA137" s="222"/>
      <c r="BNB137" s="222"/>
      <c r="BNC137" s="222"/>
      <c r="BND137" s="222"/>
      <c r="BNE137" s="222"/>
      <c r="BNF137" s="222"/>
      <c r="BNG137" s="222"/>
      <c r="BNH137" s="222"/>
      <c r="BNI137" s="222"/>
      <c r="BNJ137" s="222"/>
      <c r="BNK137" s="222"/>
      <c r="BNL137" s="222"/>
      <c r="BNM137" s="222"/>
      <c r="BNN137" s="222"/>
      <c r="BNO137" s="222"/>
      <c r="BNP137" s="222"/>
      <c r="BNQ137" s="222"/>
      <c r="BNR137" s="222"/>
      <c r="BNS137" s="222"/>
      <c r="BNT137" s="222"/>
      <c r="BNU137" s="222"/>
      <c r="BNV137" s="222"/>
      <c r="BNW137" s="222"/>
      <c r="BNX137" s="222"/>
      <c r="BNY137" s="222"/>
      <c r="BNZ137" s="222"/>
      <c r="BOA137" s="222"/>
      <c r="BOB137" s="222"/>
      <c r="BOC137" s="222"/>
      <c r="BOD137" s="222"/>
      <c r="BOE137" s="222"/>
      <c r="BOF137" s="222"/>
      <c r="BOG137" s="222"/>
      <c r="BOH137" s="222"/>
      <c r="BOI137" s="222"/>
      <c r="BOJ137" s="222"/>
      <c r="BOK137" s="222"/>
      <c r="BOL137" s="222"/>
      <c r="BOM137" s="222"/>
      <c r="BON137" s="222"/>
      <c r="BOO137" s="222"/>
      <c r="BOP137" s="222"/>
      <c r="BOQ137" s="222"/>
      <c r="BOR137" s="222"/>
      <c r="BOS137" s="222"/>
      <c r="BOT137" s="222"/>
      <c r="BOU137" s="222"/>
      <c r="BOV137" s="222"/>
      <c r="BOW137" s="222"/>
      <c r="BOX137" s="222"/>
      <c r="BOY137" s="222"/>
      <c r="BOZ137" s="222"/>
      <c r="BPA137" s="222"/>
      <c r="BPB137" s="222"/>
      <c r="BPC137" s="222"/>
      <c r="BPD137" s="222"/>
      <c r="BPE137" s="222"/>
      <c r="BPF137" s="222"/>
      <c r="BPG137" s="222"/>
      <c r="BPH137" s="222"/>
      <c r="BPI137" s="222"/>
      <c r="BPJ137" s="222"/>
      <c r="BPK137" s="222"/>
      <c r="BPL137" s="222"/>
      <c r="BPM137" s="222"/>
      <c r="BPN137" s="222"/>
      <c r="BPO137" s="222"/>
      <c r="BPP137" s="222"/>
      <c r="BPQ137" s="222"/>
      <c r="BPR137" s="222"/>
      <c r="BPS137" s="222"/>
      <c r="BPT137" s="222"/>
      <c r="BPU137" s="222"/>
      <c r="BPV137" s="222"/>
      <c r="BPW137" s="222"/>
      <c r="BPX137" s="222"/>
      <c r="BPY137" s="222"/>
      <c r="BPZ137" s="222"/>
      <c r="BQA137" s="222"/>
      <c r="BQB137" s="222"/>
      <c r="BQC137" s="222"/>
      <c r="BQD137" s="222"/>
      <c r="BQE137" s="222"/>
      <c r="BQF137" s="222"/>
      <c r="BQG137" s="222"/>
      <c r="BQH137" s="222"/>
      <c r="BQI137" s="222"/>
      <c r="BQJ137" s="222"/>
      <c r="BQK137" s="222"/>
      <c r="BQL137" s="222"/>
      <c r="BQM137" s="222"/>
      <c r="BQN137" s="222"/>
      <c r="BQO137" s="222"/>
      <c r="BQP137" s="222"/>
      <c r="BQQ137" s="222"/>
      <c r="BQR137" s="222"/>
      <c r="BQS137" s="222"/>
      <c r="BQT137" s="222"/>
      <c r="BQU137" s="222"/>
      <c r="BQV137" s="222"/>
      <c r="BQW137" s="222"/>
      <c r="BQX137" s="222"/>
      <c r="BQY137" s="222"/>
      <c r="BQZ137" s="222"/>
      <c r="BRA137" s="222"/>
      <c r="BRB137" s="222"/>
      <c r="BRC137" s="222"/>
      <c r="BRD137" s="222"/>
      <c r="BRE137" s="222"/>
      <c r="BRF137" s="222"/>
      <c r="BRG137" s="222"/>
      <c r="BRH137" s="222"/>
      <c r="BRI137" s="222"/>
      <c r="BRJ137" s="222"/>
      <c r="BRK137" s="222"/>
      <c r="BRL137" s="222"/>
      <c r="BRM137" s="222"/>
      <c r="BRN137" s="222"/>
      <c r="BRO137" s="222"/>
      <c r="BRP137" s="222"/>
      <c r="BRQ137" s="222"/>
      <c r="BRR137" s="222"/>
      <c r="BRS137" s="222"/>
      <c r="BRT137" s="222"/>
      <c r="BRU137" s="222"/>
      <c r="BRV137" s="222"/>
      <c r="BRW137" s="222"/>
      <c r="BRX137" s="222"/>
      <c r="BRY137" s="222"/>
      <c r="BRZ137" s="222"/>
      <c r="BSA137" s="222"/>
      <c r="BSB137" s="222"/>
      <c r="BSC137" s="222"/>
      <c r="BSD137" s="222"/>
      <c r="BSE137" s="222"/>
      <c r="BSF137" s="222"/>
      <c r="BSG137" s="222"/>
      <c r="BSH137" s="222"/>
      <c r="BSI137" s="222"/>
      <c r="BSJ137" s="222"/>
      <c r="BSK137" s="222"/>
      <c r="BSL137" s="222"/>
      <c r="BSM137" s="222"/>
      <c r="BSN137" s="222"/>
      <c r="BSO137" s="222"/>
      <c r="BSP137" s="222"/>
      <c r="BSQ137" s="222"/>
      <c r="BSR137" s="222"/>
      <c r="BSS137" s="222"/>
      <c r="BST137" s="222"/>
      <c r="BSU137" s="222"/>
      <c r="BSV137" s="222"/>
      <c r="BSW137" s="222"/>
      <c r="BSX137" s="222"/>
      <c r="BSY137" s="222"/>
      <c r="BSZ137" s="222"/>
      <c r="BTA137" s="222"/>
      <c r="BTB137" s="222"/>
      <c r="BTC137" s="222"/>
      <c r="BTD137" s="222"/>
      <c r="BTE137" s="222"/>
      <c r="BTF137" s="222"/>
      <c r="BTG137" s="222"/>
      <c r="BTH137" s="222"/>
      <c r="BTI137" s="222"/>
      <c r="BTJ137" s="222"/>
      <c r="BTK137" s="222"/>
      <c r="BTL137" s="222"/>
      <c r="BTM137" s="222"/>
      <c r="BTN137" s="222"/>
      <c r="BTO137" s="222"/>
      <c r="BTP137" s="222"/>
      <c r="BTQ137" s="222"/>
      <c r="BTR137" s="222"/>
      <c r="BTS137" s="222"/>
      <c r="BTT137" s="222"/>
      <c r="BTU137" s="222"/>
      <c r="BTV137" s="222"/>
      <c r="BTW137" s="222"/>
      <c r="BTX137" s="222"/>
      <c r="BTY137" s="222"/>
      <c r="BTZ137" s="222"/>
      <c r="BUA137" s="222"/>
      <c r="BUB137" s="222"/>
      <c r="BUC137" s="222"/>
      <c r="BUD137" s="222"/>
      <c r="BUE137" s="222"/>
      <c r="BUF137" s="222"/>
      <c r="BUG137" s="222"/>
      <c r="BUH137" s="222"/>
      <c r="BUI137" s="222"/>
      <c r="BUJ137" s="222"/>
      <c r="BUK137" s="222"/>
      <c r="BUL137" s="222"/>
      <c r="BUM137" s="222"/>
      <c r="BUN137" s="222"/>
      <c r="BUO137" s="222"/>
      <c r="BUP137" s="222"/>
      <c r="BUQ137" s="222"/>
      <c r="BUR137" s="222"/>
      <c r="BUS137" s="222"/>
      <c r="BUT137" s="222"/>
      <c r="BUU137" s="222"/>
      <c r="BUV137" s="222"/>
      <c r="BUW137" s="222"/>
      <c r="BUX137" s="222"/>
      <c r="BUY137" s="222"/>
      <c r="BUZ137" s="222"/>
      <c r="BVA137" s="222"/>
      <c r="BVB137" s="222"/>
      <c r="BVC137" s="222"/>
      <c r="BVD137" s="222"/>
      <c r="BVE137" s="222"/>
      <c r="BVF137" s="222"/>
      <c r="BVG137" s="222"/>
      <c r="BVH137" s="222"/>
      <c r="BVI137" s="222"/>
      <c r="BVJ137" s="222"/>
      <c r="BVK137" s="222"/>
      <c r="BVL137" s="222"/>
      <c r="BVM137" s="222"/>
      <c r="BVN137" s="222"/>
      <c r="BVO137" s="222"/>
      <c r="BVP137" s="222"/>
      <c r="BVQ137" s="222"/>
      <c r="BVR137" s="222"/>
      <c r="BVS137" s="222"/>
      <c r="BVT137" s="222"/>
      <c r="BVU137" s="222"/>
      <c r="BVV137" s="222"/>
      <c r="BVW137" s="222"/>
      <c r="BVX137" s="222"/>
      <c r="BVY137" s="222"/>
      <c r="BVZ137" s="222"/>
      <c r="BWA137" s="222"/>
      <c r="BWB137" s="222"/>
      <c r="BWC137" s="222"/>
      <c r="BWD137" s="222"/>
      <c r="BWE137" s="222"/>
      <c r="BWF137" s="222"/>
      <c r="BWG137" s="222"/>
      <c r="BWH137" s="222"/>
      <c r="BWI137" s="222"/>
      <c r="BWJ137" s="222"/>
      <c r="BWK137" s="222"/>
      <c r="BWL137" s="222"/>
      <c r="BWM137" s="222"/>
      <c r="BWN137" s="222"/>
      <c r="BWO137" s="222"/>
      <c r="BWP137" s="222"/>
      <c r="BWQ137" s="222"/>
      <c r="BWR137" s="222"/>
      <c r="BWS137" s="222"/>
      <c r="BWT137" s="222"/>
      <c r="BWU137" s="222"/>
      <c r="BWV137" s="222"/>
      <c r="BWW137" s="222"/>
      <c r="BWX137" s="222"/>
      <c r="BWY137" s="222"/>
      <c r="BWZ137" s="222"/>
      <c r="BXA137" s="222"/>
      <c r="BXB137" s="222"/>
      <c r="BXC137" s="222"/>
      <c r="BXD137" s="222"/>
      <c r="BXE137" s="222"/>
      <c r="BXF137" s="222"/>
      <c r="BXG137" s="222"/>
      <c r="BXH137" s="222"/>
      <c r="BXI137" s="222"/>
      <c r="BXJ137" s="222"/>
      <c r="BXK137" s="222"/>
      <c r="BXL137" s="222"/>
      <c r="BXM137" s="222"/>
      <c r="BXN137" s="222"/>
      <c r="BXO137" s="222"/>
      <c r="BXP137" s="222"/>
      <c r="BXQ137" s="222"/>
      <c r="BXR137" s="222"/>
      <c r="BXS137" s="222"/>
      <c r="BXT137" s="222"/>
      <c r="BXU137" s="222"/>
      <c r="BXV137" s="222"/>
      <c r="BXW137" s="222"/>
      <c r="BXX137" s="222"/>
      <c r="BXY137" s="222"/>
      <c r="BXZ137" s="222"/>
      <c r="BYA137" s="222"/>
      <c r="BYB137" s="222"/>
      <c r="BYC137" s="222"/>
      <c r="BYD137" s="222"/>
      <c r="BYE137" s="222"/>
      <c r="BYF137" s="222"/>
      <c r="BYG137" s="222"/>
      <c r="BYH137" s="222"/>
      <c r="BYI137" s="222"/>
      <c r="BYJ137" s="222"/>
      <c r="BYK137" s="222"/>
      <c r="BYL137" s="222"/>
      <c r="BYM137" s="222"/>
      <c r="BYN137" s="222"/>
      <c r="BYO137" s="222"/>
      <c r="BYP137" s="222"/>
      <c r="BYQ137" s="222"/>
      <c r="BYR137" s="222"/>
      <c r="BYS137" s="222"/>
      <c r="BYT137" s="222"/>
      <c r="BYU137" s="222"/>
      <c r="BYV137" s="222"/>
      <c r="BYW137" s="222"/>
      <c r="BYX137" s="222"/>
      <c r="BYY137" s="222"/>
      <c r="BYZ137" s="222"/>
      <c r="BZA137" s="222"/>
      <c r="BZB137" s="222"/>
      <c r="BZC137" s="222"/>
      <c r="BZD137" s="222"/>
      <c r="BZE137" s="222"/>
      <c r="BZF137" s="222"/>
      <c r="BZG137" s="222"/>
      <c r="BZH137" s="222"/>
      <c r="BZI137" s="222"/>
      <c r="BZJ137" s="222"/>
      <c r="BZK137" s="222"/>
      <c r="BZL137" s="222"/>
      <c r="BZM137" s="222"/>
      <c r="BZN137" s="222"/>
      <c r="BZO137" s="222"/>
      <c r="BZP137" s="222"/>
      <c r="BZQ137" s="222"/>
      <c r="BZR137" s="222"/>
      <c r="BZS137" s="222"/>
      <c r="BZT137" s="222"/>
      <c r="BZU137" s="222"/>
      <c r="BZV137" s="222"/>
      <c r="BZW137" s="222"/>
      <c r="BZX137" s="222"/>
      <c r="BZY137" s="222"/>
      <c r="BZZ137" s="222"/>
      <c r="CAA137" s="222"/>
      <c r="CAB137" s="222"/>
      <c r="CAC137" s="222"/>
      <c r="CAD137" s="222"/>
      <c r="CAE137" s="222"/>
      <c r="CAF137" s="222"/>
      <c r="CAG137" s="222"/>
      <c r="CAH137" s="222"/>
      <c r="CAI137" s="222"/>
      <c r="CAJ137" s="222"/>
      <c r="CAK137" s="222"/>
      <c r="CAL137" s="222"/>
      <c r="CAM137" s="222"/>
      <c r="CAN137" s="222"/>
      <c r="CAO137" s="222"/>
      <c r="CAP137" s="222"/>
      <c r="CAQ137" s="222"/>
      <c r="CAR137" s="222"/>
      <c r="CAS137" s="222"/>
      <c r="CAT137" s="222"/>
      <c r="CAU137" s="222"/>
      <c r="CAV137" s="222"/>
      <c r="CAW137" s="222"/>
      <c r="CAX137" s="222"/>
      <c r="CAY137" s="222"/>
      <c r="CAZ137" s="222"/>
      <c r="CBA137" s="222"/>
      <c r="CBB137" s="222"/>
      <c r="CBC137" s="222"/>
      <c r="CBD137" s="222"/>
      <c r="CBE137" s="222"/>
      <c r="CBF137" s="222"/>
      <c r="CBG137" s="222"/>
      <c r="CBH137" s="222"/>
      <c r="CBI137" s="222"/>
      <c r="CBJ137" s="222"/>
      <c r="CBK137" s="222"/>
      <c r="CBL137" s="222"/>
      <c r="CBM137" s="222"/>
      <c r="CBN137" s="222"/>
      <c r="CBO137" s="222"/>
      <c r="CBP137" s="222"/>
      <c r="CBQ137" s="222"/>
      <c r="CBR137" s="222"/>
      <c r="CBS137" s="222"/>
      <c r="CBT137" s="222"/>
      <c r="CBU137" s="222"/>
      <c r="CBV137" s="222"/>
      <c r="CBW137" s="222"/>
      <c r="CBX137" s="222"/>
      <c r="CBY137" s="222"/>
      <c r="CBZ137" s="222"/>
      <c r="CCA137" s="222"/>
      <c r="CCB137" s="222"/>
      <c r="CCC137" s="222"/>
      <c r="CCD137" s="222"/>
      <c r="CCE137" s="222"/>
      <c r="CCF137" s="222"/>
      <c r="CCG137" s="222"/>
      <c r="CCH137" s="222"/>
      <c r="CCI137" s="222"/>
      <c r="CCJ137" s="222"/>
      <c r="CCK137" s="222"/>
      <c r="CCL137" s="222"/>
      <c r="CCM137" s="222"/>
      <c r="CCN137" s="222"/>
      <c r="CCO137" s="222"/>
      <c r="CCP137" s="222"/>
      <c r="CCQ137" s="222"/>
      <c r="CCR137" s="222"/>
      <c r="CCS137" s="222"/>
      <c r="CCT137" s="222"/>
      <c r="CCU137" s="222"/>
      <c r="CCV137" s="222"/>
      <c r="CCW137" s="222"/>
      <c r="CCX137" s="222"/>
      <c r="CCY137" s="222"/>
      <c r="CCZ137" s="222"/>
      <c r="CDA137" s="222"/>
      <c r="CDB137" s="222"/>
      <c r="CDC137" s="222"/>
      <c r="CDD137" s="222"/>
      <c r="CDE137" s="222"/>
      <c r="CDF137" s="222"/>
      <c r="CDG137" s="222"/>
      <c r="CDH137" s="222"/>
      <c r="CDI137" s="222"/>
      <c r="CDJ137" s="222"/>
      <c r="CDK137" s="222"/>
      <c r="CDL137" s="222"/>
      <c r="CDM137" s="222"/>
      <c r="CDN137" s="222"/>
      <c r="CDO137" s="222"/>
      <c r="CDP137" s="222"/>
      <c r="CDQ137" s="222"/>
      <c r="CDR137" s="222"/>
      <c r="CDS137" s="222"/>
      <c r="CDT137" s="222"/>
      <c r="CDU137" s="222"/>
      <c r="CDV137" s="222"/>
      <c r="CDW137" s="222"/>
      <c r="CDX137" s="222"/>
      <c r="CDY137" s="222"/>
      <c r="CDZ137" s="222"/>
      <c r="CEA137" s="222"/>
      <c r="CEB137" s="222"/>
      <c r="CEC137" s="222"/>
      <c r="CED137" s="222"/>
      <c r="CEE137" s="222"/>
      <c r="CEF137" s="222"/>
      <c r="CEG137" s="222"/>
      <c r="CEH137" s="222"/>
      <c r="CEI137" s="222"/>
      <c r="CEJ137" s="222"/>
      <c r="CEK137" s="222"/>
      <c r="CEL137" s="222"/>
      <c r="CEM137" s="222"/>
      <c r="CEN137" s="222"/>
      <c r="CEO137" s="222"/>
      <c r="CEP137" s="222"/>
      <c r="CEQ137" s="222"/>
      <c r="CER137" s="222"/>
      <c r="CES137" s="222"/>
      <c r="CET137" s="222"/>
      <c r="CEU137" s="222"/>
      <c r="CEV137" s="222"/>
      <c r="CEW137" s="222"/>
      <c r="CEX137" s="222"/>
      <c r="CEY137" s="222"/>
      <c r="CEZ137" s="222"/>
      <c r="CFA137" s="222"/>
      <c r="CFB137" s="222"/>
      <c r="CFC137" s="222"/>
      <c r="CFD137" s="222"/>
      <c r="CFE137" s="222"/>
      <c r="CFF137" s="222"/>
      <c r="CFG137" s="222"/>
      <c r="CFH137" s="222"/>
      <c r="CFI137" s="222"/>
      <c r="CFJ137" s="222"/>
      <c r="CFK137" s="222"/>
      <c r="CFL137" s="222"/>
      <c r="CFM137" s="222"/>
      <c r="CFN137" s="222"/>
      <c r="CFO137" s="222"/>
      <c r="CFP137" s="222"/>
      <c r="CFQ137" s="222"/>
      <c r="CFR137" s="222"/>
      <c r="CFS137" s="222"/>
      <c r="CFT137" s="222"/>
      <c r="CFU137" s="222"/>
      <c r="CFV137" s="222"/>
      <c r="CFW137" s="222"/>
      <c r="CFX137" s="222"/>
      <c r="CFY137" s="222"/>
      <c r="CFZ137" s="222"/>
      <c r="CGA137" s="222"/>
      <c r="CGB137" s="222"/>
      <c r="CGC137" s="222"/>
      <c r="CGD137" s="222"/>
      <c r="CGE137" s="222"/>
      <c r="CGF137" s="222"/>
      <c r="CGG137" s="222"/>
      <c r="CGH137" s="222"/>
      <c r="CGI137" s="222"/>
      <c r="CGJ137" s="222"/>
      <c r="CGK137" s="222"/>
      <c r="CGL137" s="222"/>
      <c r="CGM137" s="222"/>
      <c r="CGN137" s="222"/>
      <c r="CGO137" s="222"/>
      <c r="CGP137" s="222"/>
      <c r="CGQ137" s="222"/>
      <c r="CGR137" s="222"/>
      <c r="CGS137" s="222"/>
      <c r="CGT137" s="222"/>
      <c r="CGU137" s="222"/>
      <c r="CGV137" s="222"/>
      <c r="CGW137" s="222"/>
      <c r="CGX137" s="222"/>
      <c r="CGY137" s="222"/>
      <c r="CGZ137" s="222"/>
      <c r="CHA137" s="222"/>
      <c r="CHB137" s="222"/>
      <c r="CHC137" s="222"/>
      <c r="CHD137" s="222"/>
      <c r="CHE137" s="222"/>
      <c r="CHF137" s="222"/>
      <c r="CHG137" s="222"/>
      <c r="CHH137" s="222"/>
      <c r="CHI137" s="222"/>
      <c r="CHJ137" s="222"/>
      <c r="CHK137" s="222"/>
      <c r="CHL137" s="222"/>
      <c r="CHM137" s="222"/>
      <c r="CHN137" s="222"/>
      <c r="CHO137" s="222"/>
      <c r="CHP137" s="222"/>
      <c r="CHQ137" s="222"/>
      <c r="CHR137" s="222"/>
      <c r="CHS137" s="222"/>
      <c r="CHT137" s="222"/>
      <c r="CHU137" s="222"/>
      <c r="CHV137" s="222"/>
      <c r="CHW137" s="222"/>
      <c r="CHX137" s="222"/>
      <c r="CHY137" s="222"/>
      <c r="CHZ137" s="222"/>
      <c r="CIA137" s="222"/>
      <c r="CIB137" s="222"/>
      <c r="CIC137" s="222"/>
      <c r="CID137" s="222"/>
      <c r="CIE137" s="222"/>
      <c r="CIF137" s="222"/>
      <c r="CIG137" s="222"/>
      <c r="CIH137" s="222"/>
      <c r="CII137" s="222"/>
      <c r="CIJ137" s="222"/>
      <c r="CIK137" s="222"/>
      <c r="CIL137" s="222"/>
      <c r="CIM137" s="222"/>
      <c r="CIN137" s="222"/>
      <c r="CIO137" s="222"/>
      <c r="CIP137" s="222"/>
      <c r="CIQ137" s="222"/>
      <c r="CIR137" s="222"/>
      <c r="CIS137" s="222"/>
      <c r="CIT137" s="222"/>
      <c r="CIU137" s="222"/>
      <c r="CIV137" s="222"/>
      <c r="CIW137" s="222"/>
      <c r="CIX137" s="222"/>
      <c r="CIY137" s="222"/>
      <c r="CIZ137" s="222"/>
      <c r="CJA137" s="222"/>
      <c r="CJB137" s="222"/>
      <c r="CJC137" s="222"/>
      <c r="CJD137" s="222"/>
      <c r="CJE137" s="222"/>
      <c r="CJF137" s="222"/>
      <c r="CJG137" s="222"/>
      <c r="CJH137" s="222"/>
      <c r="CJI137" s="222"/>
      <c r="CJJ137" s="222"/>
      <c r="CJK137" s="222"/>
      <c r="CJL137" s="222"/>
      <c r="CJM137" s="222"/>
      <c r="CJN137" s="222"/>
      <c r="CJO137" s="222"/>
      <c r="CJP137" s="222"/>
      <c r="CJQ137" s="222"/>
      <c r="CJR137" s="222"/>
      <c r="CJS137" s="222"/>
      <c r="CJT137" s="222"/>
      <c r="CJU137" s="222"/>
      <c r="CJV137" s="222"/>
      <c r="CJW137" s="222"/>
      <c r="CJX137" s="222"/>
      <c r="CJY137" s="222"/>
      <c r="CJZ137" s="222"/>
      <c r="CKA137" s="222"/>
      <c r="CKB137" s="222"/>
      <c r="CKC137" s="222"/>
      <c r="CKD137" s="222"/>
      <c r="CKE137" s="222"/>
      <c r="CKF137" s="222"/>
      <c r="CKG137" s="222"/>
      <c r="CKH137" s="222"/>
      <c r="CKI137" s="222"/>
      <c r="CKJ137" s="222"/>
      <c r="CKK137" s="222"/>
      <c r="CKL137" s="222"/>
      <c r="CKM137" s="222"/>
      <c r="CKN137" s="222"/>
      <c r="CKO137" s="222"/>
      <c r="CKP137" s="222"/>
      <c r="CKQ137" s="222"/>
      <c r="CKR137" s="222"/>
      <c r="CKS137" s="222"/>
      <c r="CKT137" s="222"/>
      <c r="CKU137" s="222"/>
      <c r="CKV137" s="222"/>
      <c r="CKW137" s="222"/>
      <c r="CKX137" s="222"/>
      <c r="CKY137" s="222"/>
      <c r="CKZ137" s="222"/>
      <c r="CLA137" s="222"/>
      <c r="CLB137" s="222"/>
      <c r="CLC137" s="222"/>
      <c r="CLD137" s="222"/>
      <c r="CLE137" s="222"/>
      <c r="CLF137" s="222"/>
      <c r="CLG137" s="222"/>
      <c r="CLH137" s="222"/>
      <c r="CLI137" s="222"/>
      <c r="CLJ137" s="222"/>
      <c r="CLK137" s="222"/>
      <c r="CLL137" s="222"/>
      <c r="CLM137" s="222"/>
      <c r="CLN137" s="222"/>
      <c r="CLO137" s="222"/>
      <c r="CLP137" s="222"/>
      <c r="CLQ137" s="222"/>
      <c r="CLR137" s="222"/>
      <c r="CLS137" s="222"/>
      <c r="CLT137" s="222"/>
      <c r="CLU137" s="222"/>
      <c r="CLV137" s="222"/>
      <c r="CLW137" s="222"/>
      <c r="CLX137" s="222"/>
      <c r="CLY137" s="222"/>
      <c r="CLZ137" s="222"/>
      <c r="CMA137" s="222"/>
      <c r="CMB137" s="222"/>
      <c r="CMC137" s="222"/>
      <c r="CMD137" s="222"/>
      <c r="CME137" s="222"/>
      <c r="CMF137" s="222"/>
      <c r="CMG137" s="222"/>
      <c r="CMH137" s="222"/>
      <c r="CMI137" s="222"/>
      <c r="CMJ137" s="222"/>
      <c r="CMK137" s="222"/>
      <c r="CML137" s="222"/>
      <c r="CMM137" s="222"/>
      <c r="CMN137" s="222"/>
      <c r="CMO137" s="222"/>
      <c r="CMP137" s="222"/>
      <c r="CMQ137" s="222"/>
      <c r="CMR137" s="222"/>
      <c r="CMS137" s="222"/>
      <c r="CMT137" s="222"/>
      <c r="CMU137" s="222"/>
      <c r="CMV137" s="222"/>
      <c r="CMW137" s="222"/>
      <c r="CMX137" s="222"/>
      <c r="CMY137" s="222"/>
      <c r="CMZ137" s="222"/>
      <c r="CNA137" s="222"/>
      <c r="CNB137" s="222"/>
      <c r="CNC137" s="222"/>
      <c r="CND137" s="222"/>
      <c r="CNE137" s="222"/>
      <c r="CNF137" s="222"/>
      <c r="CNG137" s="222"/>
      <c r="CNH137" s="222"/>
      <c r="CNI137" s="222"/>
      <c r="CNJ137" s="222"/>
      <c r="CNK137" s="222"/>
      <c r="CNL137" s="222"/>
      <c r="CNM137" s="222"/>
      <c r="CNN137" s="222"/>
      <c r="CNO137" s="222"/>
      <c r="CNP137" s="222"/>
      <c r="CNQ137" s="222"/>
      <c r="CNR137" s="222"/>
      <c r="CNS137" s="222"/>
      <c r="CNT137" s="222"/>
      <c r="CNU137" s="222"/>
      <c r="CNV137" s="222"/>
      <c r="CNW137" s="222"/>
      <c r="CNX137" s="222"/>
      <c r="CNY137" s="222"/>
      <c r="CNZ137" s="222"/>
      <c r="COA137" s="222"/>
      <c r="COB137" s="222"/>
      <c r="COC137" s="222"/>
      <c r="COD137" s="222"/>
      <c r="COE137" s="222"/>
      <c r="COF137" s="222"/>
      <c r="COG137" s="222"/>
      <c r="COH137" s="222"/>
      <c r="COI137" s="222"/>
      <c r="COJ137" s="222"/>
      <c r="COK137" s="222"/>
      <c r="COL137" s="222"/>
      <c r="COM137" s="222"/>
      <c r="CON137" s="222"/>
      <c r="COO137" s="222"/>
      <c r="COP137" s="222"/>
      <c r="COQ137" s="222"/>
      <c r="COR137" s="222"/>
      <c r="COS137" s="222"/>
      <c r="COT137" s="222"/>
      <c r="COU137" s="222"/>
      <c r="COV137" s="222"/>
      <c r="COW137" s="222"/>
      <c r="COX137" s="222"/>
      <c r="COY137" s="222"/>
      <c r="COZ137" s="222"/>
      <c r="CPA137" s="222"/>
      <c r="CPB137" s="222"/>
      <c r="CPC137" s="222"/>
      <c r="CPD137" s="222"/>
      <c r="CPE137" s="222"/>
      <c r="CPF137" s="222"/>
      <c r="CPG137" s="222"/>
      <c r="CPH137" s="222"/>
      <c r="CPI137" s="222"/>
      <c r="CPJ137" s="222"/>
      <c r="CPK137" s="222"/>
      <c r="CPL137" s="222"/>
      <c r="CPM137" s="222"/>
      <c r="CPN137" s="222"/>
      <c r="CPO137" s="222"/>
      <c r="CPP137" s="222"/>
      <c r="CPQ137" s="222"/>
      <c r="CPR137" s="222"/>
      <c r="CPS137" s="222"/>
      <c r="CPT137" s="222"/>
      <c r="CPU137" s="222"/>
      <c r="CPV137" s="222"/>
      <c r="CPW137" s="222"/>
      <c r="CPX137" s="222"/>
      <c r="CPY137" s="222"/>
      <c r="CPZ137" s="222"/>
      <c r="CQA137" s="222"/>
      <c r="CQB137" s="222"/>
      <c r="CQC137" s="222"/>
      <c r="CQD137" s="222"/>
      <c r="CQE137" s="222"/>
      <c r="CQF137" s="222"/>
      <c r="CQG137" s="222"/>
      <c r="CQH137" s="222"/>
      <c r="CQI137" s="222"/>
      <c r="CQJ137" s="222"/>
      <c r="CQK137" s="222"/>
      <c r="CQL137" s="222"/>
      <c r="CQM137" s="222"/>
      <c r="CQN137" s="222"/>
      <c r="CQO137" s="222"/>
      <c r="CQP137" s="222"/>
      <c r="CQQ137" s="222"/>
      <c r="CQR137" s="222"/>
      <c r="CQS137" s="222"/>
      <c r="CQT137" s="222"/>
      <c r="CQU137" s="222"/>
      <c r="CQV137" s="222"/>
      <c r="CQW137" s="222"/>
      <c r="CQX137" s="222"/>
      <c r="CQY137" s="222"/>
      <c r="CQZ137" s="222"/>
      <c r="CRA137" s="222"/>
      <c r="CRB137" s="222"/>
      <c r="CRC137" s="222"/>
      <c r="CRD137" s="222"/>
      <c r="CRE137" s="222"/>
      <c r="CRF137" s="222"/>
      <c r="CRG137" s="222"/>
      <c r="CRH137" s="222"/>
      <c r="CRI137" s="222"/>
      <c r="CRJ137" s="222"/>
      <c r="CRK137" s="222"/>
      <c r="CRL137" s="222"/>
      <c r="CRM137" s="222"/>
      <c r="CRN137" s="222"/>
      <c r="CRO137" s="222"/>
      <c r="CRP137" s="222"/>
      <c r="CRQ137" s="222"/>
      <c r="CRR137" s="222"/>
      <c r="CRS137" s="222"/>
      <c r="CRT137" s="222"/>
      <c r="CRU137" s="222"/>
      <c r="CRV137" s="222"/>
      <c r="CRW137" s="222"/>
      <c r="CRX137" s="222"/>
      <c r="CRY137" s="222"/>
      <c r="CRZ137" s="222"/>
      <c r="CSA137" s="222"/>
      <c r="CSB137" s="222"/>
      <c r="CSC137" s="222"/>
      <c r="CSD137" s="222"/>
      <c r="CSE137" s="222"/>
      <c r="CSF137" s="222"/>
      <c r="CSG137" s="222"/>
      <c r="CSH137" s="222"/>
      <c r="CSI137" s="222"/>
      <c r="CSJ137" s="222"/>
      <c r="CSK137" s="222"/>
      <c r="CSL137" s="222"/>
      <c r="CSM137" s="222"/>
      <c r="CSN137" s="222"/>
      <c r="CSO137" s="222"/>
      <c r="CSP137" s="222"/>
      <c r="CSQ137" s="222"/>
      <c r="CSR137" s="222"/>
      <c r="CSS137" s="222"/>
      <c r="CST137" s="222"/>
      <c r="CSU137" s="222"/>
      <c r="CSV137" s="222"/>
      <c r="CSW137" s="222"/>
      <c r="CSX137" s="222"/>
      <c r="CSY137" s="222"/>
      <c r="CSZ137" s="222"/>
      <c r="CTA137" s="222"/>
      <c r="CTB137" s="222"/>
      <c r="CTC137" s="222"/>
      <c r="CTD137" s="222"/>
      <c r="CTE137" s="222"/>
      <c r="CTF137" s="222"/>
      <c r="CTG137" s="222"/>
      <c r="CTH137" s="222"/>
      <c r="CTI137" s="222"/>
      <c r="CTJ137" s="222"/>
      <c r="CTK137" s="222"/>
      <c r="CTL137" s="222"/>
      <c r="CTM137" s="222"/>
      <c r="CTN137" s="222"/>
      <c r="CTO137" s="222"/>
      <c r="CTP137" s="222"/>
      <c r="CTQ137" s="222"/>
      <c r="CTR137" s="222"/>
      <c r="CTS137" s="222"/>
      <c r="CTT137" s="222"/>
      <c r="CTU137" s="222"/>
      <c r="CTV137" s="222"/>
      <c r="CTW137" s="222"/>
      <c r="CTX137" s="222"/>
      <c r="CTY137" s="222"/>
      <c r="CTZ137" s="222"/>
      <c r="CUA137" s="222"/>
      <c r="CUB137" s="222"/>
      <c r="CUC137" s="222"/>
      <c r="CUD137" s="222"/>
      <c r="CUE137" s="222"/>
      <c r="CUF137" s="222"/>
      <c r="CUG137" s="222"/>
      <c r="CUH137" s="222"/>
      <c r="CUI137" s="222"/>
      <c r="CUJ137" s="222"/>
      <c r="CUK137" s="222"/>
      <c r="CUL137" s="222"/>
      <c r="CUM137" s="222"/>
      <c r="CUN137" s="222"/>
      <c r="CUO137" s="222"/>
      <c r="CUP137" s="222"/>
      <c r="CUQ137" s="222"/>
      <c r="CUR137" s="222"/>
      <c r="CUS137" s="222"/>
      <c r="CUT137" s="222"/>
      <c r="CUU137" s="222"/>
      <c r="CUV137" s="222"/>
      <c r="CUW137" s="222"/>
      <c r="CUX137" s="222"/>
      <c r="CUY137" s="222"/>
      <c r="CUZ137" s="222"/>
      <c r="CVA137" s="222"/>
      <c r="CVB137" s="222"/>
      <c r="CVC137" s="222"/>
      <c r="CVD137" s="222"/>
      <c r="CVE137" s="222"/>
      <c r="CVF137" s="222"/>
      <c r="CVG137" s="222"/>
      <c r="CVH137" s="222"/>
      <c r="CVI137" s="222"/>
      <c r="CVJ137" s="222"/>
      <c r="CVK137" s="222"/>
      <c r="CVL137" s="222"/>
      <c r="CVM137" s="222"/>
      <c r="CVN137" s="222"/>
      <c r="CVO137" s="222"/>
      <c r="CVP137" s="222"/>
      <c r="CVQ137" s="222"/>
      <c r="CVR137" s="222"/>
      <c r="CVS137" s="222"/>
      <c r="CVT137" s="222"/>
      <c r="CVU137" s="222"/>
      <c r="CVV137" s="222"/>
      <c r="CVW137" s="222"/>
      <c r="CVX137" s="222"/>
      <c r="CVY137" s="222"/>
      <c r="CVZ137" s="222"/>
      <c r="CWA137" s="222"/>
      <c r="CWB137" s="222"/>
      <c r="CWC137" s="222"/>
      <c r="CWD137" s="222"/>
      <c r="CWE137" s="222"/>
      <c r="CWF137" s="222"/>
      <c r="CWG137" s="222"/>
      <c r="CWH137" s="222"/>
      <c r="CWI137" s="222"/>
      <c r="CWJ137" s="222"/>
      <c r="CWK137" s="222"/>
      <c r="CWL137" s="222"/>
      <c r="CWM137" s="222"/>
      <c r="CWN137" s="222"/>
      <c r="CWO137" s="222"/>
      <c r="CWP137" s="222"/>
      <c r="CWQ137" s="222"/>
      <c r="CWR137" s="222"/>
      <c r="CWS137" s="222"/>
      <c r="CWT137" s="222"/>
      <c r="CWU137" s="222"/>
      <c r="CWV137" s="222"/>
      <c r="CWW137" s="222"/>
      <c r="CWX137" s="222"/>
      <c r="CWY137" s="222"/>
      <c r="CWZ137" s="222"/>
      <c r="CXA137" s="222"/>
      <c r="CXB137" s="222"/>
      <c r="CXC137" s="222"/>
      <c r="CXD137" s="222"/>
      <c r="CXE137" s="222"/>
      <c r="CXF137" s="222"/>
      <c r="CXG137" s="222"/>
      <c r="CXH137" s="222"/>
      <c r="CXI137" s="222"/>
      <c r="CXJ137" s="222"/>
      <c r="CXK137" s="222"/>
      <c r="CXL137" s="222"/>
      <c r="CXM137" s="222"/>
      <c r="CXN137" s="222"/>
      <c r="CXO137" s="222"/>
      <c r="CXP137" s="222"/>
      <c r="CXQ137" s="222"/>
      <c r="CXR137" s="222"/>
      <c r="CXS137" s="222"/>
      <c r="CXT137" s="222"/>
      <c r="CXU137" s="222"/>
      <c r="CXV137" s="222"/>
      <c r="CXW137" s="222"/>
      <c r="CXX137" s="222"/>
      <c r="CXY137" s="222"/>
      <c r="CXZ137" s="222"/>
      <c r="CYA137" s="222"/>
      <c r="CYB137" s="222"/>
      <c r="CYC137" s="222"/>
      <c r="CYD137" s="222"/>
      <c r="CYE137" s="222"/>
      <c r="CYF137" s="222"/>
      <c r="CYG137" s="222"/>
      <c r="CYH137" s="222"/>
      <c r="CYI137" s="222"/>
      <c r="CYJ137" s="222"/>
      <c r="CYK137" s="222"/>
      <c r="CYL137" s="222"/>
      <c r="CYM137" s="222"/>
      <c r="CYN137" s="222"/>
      <c r="CYO137" s="222"/>
      <c r="CYP137" s="222"/>
      <c r="CYQ137" s="222"/>
      <c r="CYR137" s="222"/>
      <c r="CYS137" s="222"/>
      <c r="CYT137" s="222"/>
      <c r="CYU137" s="222"/>
      <c r="CYV137" s="222"/>
      <c r="CYW137" s="222"/>
      <c r="CYX137" s="222"/>
      <c r="CYY137" s="222"/>
      <c r="CYZ137" s="222"/>
      <c r="CZA137" s="222"/>
      <c r="CZB137" s="222"/>
      <c r="CZC137" s="222"/>
      <c r="CZD137" s="222"/>
      <c r="CZE137" s="222"/>
      <c r="CZF137" s="222"/>
      <c r="CZG137" s="222"/>
      <c r="CZH137" s="222"/>
      <c r="CZI137" s="222"/>
      <c r="CZJ137" s="222"/>
      <c r="CZK137" s="222"/>
      <c r="CZL137" s="222"/>
      <c r="CZM137" s="222"/>
      <c r="CZN137" s="222"/>
      <c r="CZO137" s="222"/>
      <c r="CZP137" s="222"/>
      <c r="CZQ137" s="222"/>
      <c r="CZR137" s="222"/>
      <c r="CZS137" s="222"/>
      <c r="CZT137" s="222"/>
      <c r="CZU137" s="222"/>
      <c r="CZV137" s="222"/>
      <c r="CZW137" s="222"/>
      <c r="CZX137" s="222"/>
      <c r="CZY137" s="222"/>
      <c r="CZZ137" s="222"/>
      <c r="DAA137" s="222"/>
      <c r="DAB137" s="222"/>
      <c r="DAC137" s="222"/>
      <c r="DAD137" s="222"/>
      <c r="DAE137" s="222"/>
      <c r="DAF137" s="222"/>
      <c r="DAG137" s="222"/>
      <c r="DAH137" s="222"/>
      <c r="DAI137" s="222"/>
      <c r="DAJ137" s="222"/>
      <c r="DAK137" s="222"/>
      <c r="DAL137" s="222"/>
      <c r="DAM137" s="222"/>
      <c r="DAN137" s="222"/>
      <c r="DAO137" s="222"/>
      <c r="DAP137" s="222"/>
      <c r="DAQ137" s="222"/>
      <c r="DAR137" s="222"/>
      <c r="DAS137" s="222"/>
      <c r="DAT137" s="222"/>
      <c r="DAU137" s="222"/>
      <c r="DAV137" s="222"/>
      <c r="DAW137" s="222"/>
      <c r="DAX137" s="222"/>
      <c r="DAY137" s="222"/>
      <c r="DAZ137" s="222"/>
      <c r="DBA137" s="222"/>
      <c r="DBB137" s="222"/>
      <c r="DBC137" s="222"/>
      <c r="DBD137" s="222"/>
      <c r="DBE137" s="222"/>
      <c r="DBF137" s="222"/>
      <c r="DBG137" s="222"/>
      <c r="DBH137" s="222"/>
      <c r="DBI137" s="222"/>
      <c r="DBJ137" s="222"/>
      <c r="DBK137" s="222"/>
      <c r="DBL137" s="222"/>
      <c r="DBM137" s="222"/>
      <c r="DBN137" s="222"/>
      <c r="DBO137" s="222"/>
      <c r="DBP137" s="222"/>
      <c r="DBQ137" s="222"/>
      <c r="DBR137" s="222"/>
      <c r="DBS137" s="222"/>
      <c r="DBT137" s="222"/>
      <c r="DBU137" s="222"/>
      <c r="DBV137" s="222"/>
      <c r="DBW137" s="222"/>
      <c r="DBX137" s="222"/>
      <c r="DBY137" s="222"/>
      <c r="DBZ137" s="222"/>
      <c r="DCA137" s="222"/>
      <c r="DCB137" s="222"/>
      <c r="DCC137" s="222"/>
      <c r="DCD137" s="222"/>
      <c r="DCE137" s="222"/>
      <c r="DCF137" s="222"/>
      <c r="DCG137" s="222"/>
      <c r="DCH137" s="222"/>
      <c r="DCI137" s="222"/>
      <c r="DCJ137" s="222"/>
      <c r="DCK137" s="222"/>
      <c r="DCL137" s="222"/>
      <c r="DCM137" s="222"/>
      <c r="DCN137" s="222"/>
      <c r="DCO137" s="222"/>
      <c r="DCP137" s="222"/>
      <c r="DCQ137" s="222"/>
      <c r="DCR137" s="222"/>
      <c r="DCS137" s="222"/>
      <c r="DCT137" s="222"/>
      <c r="DCU137" s="222"/>
      <c r="DCV137" s="222"/>
      <c r="DCW137" s="222"/>
      <c r="DCX137" s="222"/>
      <c r="DCY137" s="222"/>
      <c r="DCZ137" s="222"/>
      <c r="DDA137" s="222"/>
      <c r="DDB137" s="222"/>
      <c r="DDC137" s="222"/>
      <c r="DDD137" s="222"/>
      <c r="DDE137" s="222"/>
      <c r="DDF137" s="222"/>
      <c r="DDG137" s="222"/>
      <c r="DDH137" s="222"/>
      <c r="DDI137" s="222"/>
      <c r="DDJ137" s="222"/>
      <c r="DDK137" s="222"/>
      <c r="DDL137" s="222"/>
      <c r="DDM137" s="222"/>
      <c r="DDN137" s="222"/>
      <c r="DDO137" s="222"/>
      <c r="DDP137" s="222"/>
      <c r="DDQ137" s="222"/>
      <c r="DDR137" s="222"/>
      <c r="DDS137" s="222"/>
      <c r="DDT137" s="222"/>
      <c r="DDU137" s="222"/>
      <c r="DDV137" s="222"/>
      <c r="DDW137" s="222"/>
      <c r="DDX137" s="222"/>
      <c r="DDY137" s="222"/>
      <c r="DDZ137" s="222"/>
      <c r="DEA137" s="222"/>
      <c r="DEB137" s="222"/>
      <c r="DEC137" s="222"/>
      <c r="DED137" s="222"/>
      <c r="DEE137" s="222"/>
      <c r="DEF137" s="222"/>
      <c r="DEG137" s="222"/>
      <c r="DEH137" s="222"/>
      <c r="DEI137" s="222"/>
      <c r="DEJ137" s="222"/>
      <c r="DEK137" s="222"/>
      <c r="DEL137" s="222"/>
      <c r="DEM137" s="222"/>
      <c r="DEN137" s="222"/>
      <c r="DEO137" s="222"/>
      <c r="DEP137" s="222"/>
      <c r="DEQ137" s="222"/>
      <c r="DER137" s="222"/>
      <c r="DES137" s="222"/>
      <c r="DET137" s="222"/>
      <c r="DEU137" s="222"/>
      <c r="DEV137" s="222"/>
      <c r="DEW137" s="222"/>
      <c r="DEX137" s="222"/>
      <c r="DEY137" s="222"/>
      <c r="DEZ137" s="222"/>
      <c r="DFA137" s="222"/>
      <c r="DFB137" s="222"/>
      <c r="DFC137" s="222"/>
      <c r="DFD137" s="222"/>
      <c r="DFE137" s="222"/>
      <c r="DFF137" s="222"/>
      <c r="DFG137" s="222"/>
      <c r="DFH137" s="222"/>
      <c r="DFI137" s="222"/>
      <c r="DFJ137" s="222"/>
      <c r="DFK137" s="222"/>
      <c r="DFL137" s="222"/>
      <c r="DFM137" s="222"/>
      <c r="DFN137" s="222"/>
      <c r="DFO137" s="222"/>
      <c r="DFP137" s="222"/>
      <c r="DFQ137" s="222"/>
      <c r="DFR137" s="222"/>
      <c r="DFS137" s="222"/>
      <c r="DFT137" s="222"/>
      <c r="DFU137" s="222"/>
      <c r="DFV137" s="222"/>
      <c r="DFW137" s="222"/>
      <c r="DFX137" s="222"/>
      <c r="DFY137" s="222"/>
      <c r="DFZ137" s="222"/>
      <c r="DGA137" s="222"/>
      <c r="DGB137" s="222"/>
      <c r="DGC137" s="222"/>
      <c r="DGD137" s="222"/>
      <c r="DGE137" s="222"/>
      <c r="DGF137" s="222"/>
      <c r="DGG137" s="222"/>
      <c r="DGH137" s="222"/>
      <c r="DGI137" s="222"/>
      <c r="DGJ137" s="222"/>
      <c r="DGK137" s="222"/>
      <c r="DGL137" s="222"/>
      <c r="DGM137" s="222"/>
      <c r="DGN137" s="222"/>
      <c r="DGO137" s="222"/>
      <c r="DGP137" s="222"/>
      <c r="DGQ137" s="222"/>
      <c r="DGR137" s="222"/>
      <c r="DGS137" s="222"/>
      <c r="DGT137" s="222"/>
      <c r="DGU137" s="222"/>
      <c r="DGV137" s="222"/>
      <c r="DGW137" s="222"/>
      <c r="DGX137" s="222"/>
      <c r="DGY137" s="222"/>
      <c r="DGZ137" s="222"/>
      <c r="DHA137" s="222"/>
      <c r="DHB137" s="222"/>
      <c r="DHC137" s="222"/>
      <c r="DHD137" s="222"/>
      <c r="DHE137" s="222"/>
      <c r="DHF137" s="222"/>
      <c r="DHG137" s="222"/>
      <c r="DHH137" s="222"/>
      <c r="DHI137" s="222"/>
      <c r="DHJ137" s="222"/>
      <c r="DHK137" s="222"/>
      <c r="DHL137" s="222"/>
      <c r="DHM137" s="222"/>
      <c r="DHN137" s="222"/>
      <c r="DHO137" s="222"/>
      <c r="DHP137" s="222"/>
      <c r="DHQ137" s="222"/>
      <c r="DHR137" s="222"/>
      <c r="DHS137" s="222"/>
      <c r="DHT137" s="222"/>
      <c r="DHU137" s="222"/>
      <c r="DHV137" s="222"/>
      <c r="DHW137" s="222"/>
      <c r="DHX137" s="222"/>
      <c r="DHY137" s="222"/>
      <c r="DHZ137" s="222"/>
      <c r="DIA137" s="222"/>
      <c r="DIB137" s="222"/>
      <c r="DIC137" s="222"/>
      <c r="DID137" s="222"/>
      <c r="DIE137" s="222"/>
      <c r="DIF137" s="222"/>
      <c r="DIG137" s="222"/>
      <c r="DIH137" s="222"/>
      <c r="DII137" s="222"/>
      <c r="DIJ137" s="222"/>
      <c r="DIK137" s="222"/>
      <c r="DIL137" s="222"/>
      <c r="DIM137" s="222"/>
      <c r="DIN137" s="222"/>
      <c r="DIO137" s="222"/>
      <c r="DIP137" s="222"/>
      <c r="DIQ137" s="222"/>
      <c r="DIR137" s="222"/>
      <c r="DIS137" s="222"/>
      <c r="DIT137" s="222"/>
      <c r="DIU137" s="222"/>
      <c r="DIV137" s="222"/>
      <c r="DIW137" s="222"/>
      <c r="DIX137" s="222"/>
      <c r="DIY137" s="222"/>
      <c r="DIZ137" s="222"/>
      <c r="DJA137" s="222"/>
      <c r="DJB137" s="222"/>
      <c r="DJC137" s="222"/>
      <c r="DJD137" s="222"/>
      <c r="DJE137" s="222"/>
      <c r="DJF137" s="222"/>
      <c r="DJG137" s="222"/>
      <c r="DJH137" s="222"/>
      <c r="DJI137" s="222"/>
      <c r="DJJ137" s="222"/>
      <c r="DJK137" s="222"/>
      <c r="DJL137" s="222"/>
      <c r="DJM137" s="222"/>
      <c r="DJN137" s="222"/>
      <c r="DJO137" s="222"/>
      <c r="DJP137" s="222"/>
      <c r="DJQ137" s="222"/>
      <c r="DJR137" s="222"/>
      <c r="DJS137" s="222"/>
      <c r="DJT137" s="222"/>
      <c r="DJU137" s="222"/>
      <c r="DJV137" s="222"/>
      <c r="DJW137" s="222"/>
      <c r="DJX137" s="222"/>
      <c r="DJY137" s="222"/>
      <c r="DJZ137" s="222"/>
      <c r="DKA137" s="222"/>
      <c r="DKB137" s="222"/>
      <c r="DKC137" s="222"/>
      <c r="DKD137" s="222"/>
      <c r="DKE137" s="222"/>
      <c r="DKF137" s="222"/>
      <c r="DKG137" s="222"/>
      <c r="DKH137" s="222"/>
      <c r="DKI137" s="222"/>
      <c r="DKJ137" s="222"/>
      <c r="DKK137" s="222"/>
      <c r="DKL137" s="222"/>
      <c r="DKM137" s="222"/>
      <c r="DKN137" s="222"/>
      <c r="DKO137" s="222"/>
      <c r="DKP137" s="222"/>
      <c r="DKQ137" s="222"/>
      <c r="DKR137" s="222"/>
      <c r="DKS137" s="222"/>
      <c r="DKT137" s="222"/>
      <c r="DKU137" s="222"/>
      <c r="DKV137" s="222"/>
      <c r="DKW137" s="222"/>
      <c r="DKX137" s="222"/>
      <c r="DKY137" s="222"/>
      <c r="DKZ137" s="222"/>
      <c r="DLA137" s="222"/>
      <c r="DLB137" s="222"/>
      <c r="DLC137" s="222"/>
      <c r="DLD137" s="222"/>
      <c r="DLE137" s="222"/>
      <c r="DLF137" s="222"/>
      <c r="DLG137" s="222"/>
      <c r="DLH137" s="222"/>
      <c r="DLI137" s="222"/>
      <c r="DLJ137" s="222"/>
      <c r="DLK137" s="222"/>
      <c r="DLL137" s="222"/>
      <c r="DLM137" s="222"/>
      <c r="DLN137" s="222"/>
      <c r="DLO137" s="222"/>
      <c r="DLP137" s="222"/>
      <c r="DLQ137" s="222"/>
      <c r="DLR137" s="222"/>
      <c r="DLS137" s="222"/>
      <c r="DLT137" s="222"/>
      <c r="DLU137" s="222"/>
      <c r="DLV137" s="222"/>
      <c r="DLW137" s="222"/>
      <c r="DLX137" s="222"/>
      <c r="DLY137" s="222"/>
      <c r="DLZ137" s="222"/>
      <c r="DMA137" s="222"/>
      <c r="DMB137" s="222"/>
      <c r="DMC137" s="222"/>
      <c r="DMD137" s="222"/>
      <c r="DME137" s="222"/>
      <c r="DMF137" s="222"/>
      <c r="DMG137" s="222"/>
      <c r="DMH137" s="222"/>
      <c r="DMI137" s="222"/>
      <c r="DMJ137" s="222"/>
      <c r="DMK137" s="222"/>
      <c r="DML137" s="222"/>
      <c r="DMM137" s="222"/>
      <c r="DMN137" s="222"/>
      <c r="DMO137" s="222"/>
      <c r="DMP137" s="222"/>
      <c r="DMQ137" s="222"/>
      <c r="DMR137" s="222"/>
      <c r="DMS137" s="222"/>
      <c r="DMT137" s="222"/>
      <c r="DMU137" s="222"/>
      <c r="DMV137" s="222"/>
      <c r="DMW137" s="222"/>
      <c r="DMX137" s="222"/>
      <c r="DMY137" s="222"/>
      <c r="DMZ137" s="222"/>
      <c r="DNA137" s="222"/>
      <c r="DNB137" s="222"/>
      <c r="DNC137" s="222"/>
      <c r="DND137" s="222"/>
      <c r="DNE137" s="222"/>
      <c r="DNF137" s="222"/>
      <c r="DNG137" s="222"/>
      <c r="DNH137" s="222"/>
      <c r="DNI137" s="222"/>
      <c r="DNJ137" s="222"/>
      <c r="DNK137" s="222"/>
      <c r="DNL137" s="222"/>
      <c r="DNM137" s="222"/>
      <c r="DNN137" s="222"/>
      <c r="DNO137" s="222"/>
      <c r="DNP137" s="222"/>
      <c r="DNQ137" s="222"/>
      <c r="DNR137" s="222"/>
      <c r="DNS137" s="222"/>
      <c r="DNT137" s="222"/>
      <c r="DNU137" s="222"/>
      <c r="DNV137" s="222"/>
      <c r="DNW137" s="222"/>
      <c r="DNX137" s="222"/>
      <c r="DNY137" s="222"/>
      <c r="DNZ137" s="222"/>
      <c r="DOA137" s="222"/>
      <c r="DOB137" s="222"/>
      <c r="DOC137" s="222"/>
      <c r="DOD137" s="222"/>
      <c r="DOE137" s="222"/>
      <c r="DOF137" s="222"/>
      <c r="DOG137" s="222"/>
      <c r="DOH137" s="222"/>
      <c r="DOI137" s="222"/>
      <c r="DOJ137" s="222"/>
      <c r="DOK137" s="222"/>
      <c r="DOL137" s="222"/>
      <c r="DOM137" s="222"/>
      <c r="DON137" s="222"/>
      <c r="DOO137" s="222"/>
      <c r="DOP137" s="222"/>
      <c r="DOQ137" s="222"/>
      <c r="DOR137" s="222"/>
      <c r="DOS137" s="222"/>
      <c r="DOT137" s="222"/>
      <c r="DOU137" s="222"/>
      <c r="DOV137" s="222"/>
      <c r="DOW137" s="222"/>
      <c r="DOX137" s="222"/>
      <c r="DOY137" s="222"/>
      <c r="DOZ137" s="222"/>
      <c r="DPA137" s="222"/>
      <c r="DPB137" s="222"/>
      <c r="DPC137" s="222"/>
      <c r="DPD137" s="222"/>
      <c r="DPE137" s="222"/>
      <c r="DPF137" s="222"/>
      <c r="DPG137" s="222"/>
      <c r="DPH137" s="222"/>
      <c r="DPI137" s="222"/>
      <c r="DPJ137" s="222"/>
      <c r="DPK137" s="222"/>
      <c r="DPL137" s="222"/>
      <c r="DPM137" s="222"/>
      <c r="DPN137" s="222"/>
      <c r="DPO137" s="222"/>
      <c r="DPP137" s="222"/>
      <c r="DPQ137" s="222"/>
      <c r="DPR137" s="222"/>
      <c r="DPS137" s="222"/>
      <c r="DPT137" s="222"/>
      <c r="DPU137" s="222"/>
      <c r="DPV137" s="222"/>
      <c r="DPW137" s="222"/>
      <c r="DPX137" s="222"/>
      <c r="DPY137" s="222"/>
      <c r="DPZ137" s="222"/>
      <c r="DQA137" s="222"/>
      <c r="DQB137" s="222"/>
      <c r="DQC137" s="222"/>
      <c r="DQD137" s="222"/>
      <c r="DQE137" s="222"/>
      <c r="DQF137" s="222"/>
      <c r="DQG137" s="222"/>
      <c r="DQH137" s="222"/>
      <c r="DQI137" s="222"/>
      <c r="DQJ137" s="222"/>
      <c r="DQK137" s="222"/>
      <c r="DQL137" s="222"/>
      <c r="DQM137" s="222"/>
      <c r="DQN137" s="222"/>
      <c r="DQO137" s="222"/>
      <c r="DQP137" s="222"/>
      <c r="DQQ137" s="222"/>
      <c r="DQR137" s="222"/>
      <c r="DQS137" s="222"/>
      <c r="DQT137" s="222"/>
      <c r="DQU137" s="222"/>
      <c r="DQV137" s="222"/>
      <c r="DQW137" s="222"/>
      <c r="DQX137" s="222"/>
      <c r="DQY137" s="222"/>
      <c r="DQZ137" s="222"/>
      <c r="DRA137" s="222"/>
      <c r="DRB137" s="222"/>
      <c r="DRC137" s="222"/>
      <c r="DRD137" s="222"/>
      <c r="DRE137" s="222"/>
      <c r="DRF137" s="222"/>
      <c r="DRG137" s="222"/>
      <c r="DRH137" s="222"/>
      <c r="DRI137" s="222"/>
      <c r="DRJ137" s="222"/>
      <c r="DRK137" s="222"/>
      <c r="DRL137" s="222"/>
      <c r="DRM137" s="222"/>
      <c r="DRN137" s="222"/>
      <c r="DRO137" s="222"/>
      <c r="DRP137" s="222"/>
      <c r="DRQ137" s="222"/>
      <c r="DRR137" s="222"/>
      <c r="DRS137" s="222"/>
      <c r="DRT137" s="222"/>
      <c r="DRU137" s="222"/>
      <c r="DRV137" s="222"/>
      <c r="DRW137" s="222"/>
      <c r="DRX137" s="222"/>
      <c r="DRY137" s="222"/>
      <c r="DRZ137" s="222"/>
      <c r="DSA137" s="222"/>
      <c r="DSB137" s="222"/>
      <c r="DSC137" s="222"/>
      <c r="DSD137" s="222"/>
      <c r="DSE137" s="222"/>
      <c r="DSF137" s="222"/>
      <c r="DSG137" s="222"/>
      <c r="DSH137" s="222"/>
      <c r="DSI137" s="222"/>
      <c r="DSJ137" s="222"/>
      <c r="DSK137" s="222"/>
      <c r="DSL137" s="222"/>
      <c r="DSM137" s="222"/>
      <c r="DSN137" s="222"/>
      <c r="DSO137" s="222"/>
      <c r="DSP137" s="222"/>
      <c r="DSQ137" s="222"/>
      <c r="DSR137" s="222"/>
      <c r="DSS137" s="222"/>
      <c r="DST137" s="222"/>
      <c r="DSU137" s="222"/>
      <c r="DSV137" s="222"/>
      <c r="DSW137" s="222"/>
      <c r="DSX137" s="222"/>
      <c r="DSY137" s="222"/>
      <c r="DSZ137" s="222"/>
      <c r="DTA137" s="222"/>
      <c r="DTB137" s="222"/>
      <c r="DTC137" s="222"/>
      <c r="DTD137" s="222"/>
      <c r="DTE137" s="222"/>
      <c r="DTF137" s="222"/>
      <c r="DTG137" s="222"/>
      <c r="DTH137" s="222"/>
      <c r="DTI137" s="222"/>
      <c r="DTJ137" s="222"/>
      <c r="DTK137" s="222"/>
      <c r="DTL137" s="222"/>
      <c r="DTM137" s="222"/>
      <c r="DTN137" s="222"/>
      <c r="DTO137" s="222"/>
      <c r="DTP137" s="222"/>
      <c r="DTQ137" s="222"/>
      <c r="DTR137" s="222"/>
      <c r="DTS137" s="222"/>
      <c r="DTT137" s="222"/>
      <c r="DTU137" s="222"/>
      <c r="DTV137" s="222"/>
      <c r="DTW137" s="222"/>
      <c r="DTX137" s="222"/>
      <c r="DTY137" s="222"/>
      <c r="DTZ137" s="222"/>
      <c r="DUA137" s="222"/>
      <c r="DUB137" s="222"/>
      <c r="DUC137" s="222"/>
      <c r="DUD137" s="222"/>
      <c r="DUE137" s="222"/>
      <c r="DUF137" s="222"/>
      <c r="DUG137" s="222"/>
      <c r="DUH137" s="222"/>
      <c r="DUI137" s="222"/>
      <c r="DUJ137" s="222"/>
      <c r="DUK137" s="222"/>
      <c r="DUL137" s="222"/>
      <c r="DUM137" s="222"/>
      <c r="DUN137" s="222"/>
      <c r="DUO137" s="222"/>
      <c r="DUP137" s="222"/>
      <c r="DUQ137" s="222"/>
      <c r="DUR137" s="222"/>
      <c r="DUS137" s="222"/>
      <c r="DUT137" s="222"/>
      <c r="DUU137" s="222"/>
      <c r="DUV137" s="222"/>
      <c r="DUW137" s="222"/>
      <c r="DUX137" s="222"/>
      <c r="DUY137" s="222"/>
      <c r="DUZ137" s="222"/>
      <c r="DVA137" s="222"/>
      <c r="DVB137" s="222"/>
      <c r="DVC137" s="222"/>
      <c r="DVD137" s="222"/>
      <c r="DVE137" s="222"/>
      <c r="DVF137" s="222"/>
      <c r="DVG137" s="222"/>
      <c r="DVH137" s="222"/>
      <c r="DVI137" s="222"/>
      <c r="DVJ137" s="222"/>
      <c r="DVK137" s="222"/>
      <c r="DVL137" s="222"/>
      <c r="DVM137" s="222"/>
      <c r="DVN137" s="222"/>
      <c r="DVO137" s="222"/>
      <c r="DVP137" s="222"/>
      <c r="DVQ137" s="222"/>
      <c r="DVR137" s="222"/>
      <c r="DVS137" s="222"/>
      <c r="DVT137" s="222"/>
      <c r="DVU137" s="222"/>
      <c r="DVV137" s="222"/>
      <c r="DVW137" s="222"/>
      <c r="DVX137" s="222"/>
      <c r="DVY137" s="222"/>
      <c r="DVZ137" s="222"/>
      <c r="DWA137" s="222"/>
      <c r="DWB137" s="222"/>
      <c r="DWC137" s="222"/>
      <c r="DWD137" s="222"/>
      <c r="DWE137" s="222"/>
      <c r="DWF137" s="222"/>
      <c r="DWG137" s="222"/>
      <c r="DWH137" s="222"/>
      <c r="DWI137" s="222"/>
      <c r="DWJ137" s="222"/>
      <c r="DWK137" s="222"/>
      <c r="DWL137" s="222"/>
      <c r="DWM137" s="222"/>
      <c r="DWN137" s="222"/>
      <c r="DWO137" s="222"/>
      <c r="DWP137" s="222"/>
      <c r="DWQ137" s="222"/>
      <c r="DWR137" s="222"/>
      <c r="DWS137" s="222"/>
      <c r="DWT137" s="222"/>
      <c r="DWU137" s="222"/>
      <c r="DWV137" s="222"/>
      <c r="DWW137" s="222"/>
      <c r="DWX137" s="222"/>
      <c r="DWY137" s="222"/>
      <c r="DWZ137" s="222"/>
      <c r="DXA137" s="222"/>
      <c r="DXB137" s="222"/>
      <c r="DXC137" s="222"/>
      <c r="DXD137" s="222"/>
      <c r="DXE137" s="222"/>
      <c r="DXF137" s="222"/>
      <c r="DXG137" s="222"/>
      <c r="DXH137" s="222"/>
      <c r="DXI137" s="222"/>
      <c r="DXJ137" s="222"/>
      <c r="DXK137" s="222"/>
      <c r="DXL137" s="222"/>
      <c r="DXM137" s="222"/>
      <c r="DXN137" s="222"/>
      <c r="DXO137" s="222"/>
      <c r="DXP137" s="222"/>
      <c r="DXQ137" s="222"/>
      <c r="DXR137" s="222"/>
      <c r="DXS137" s="222"/>
      <c r="DXT137" s="222"/>
      <c r="DXU137" s="222"/>
      <c r="DXV137" s="222"/>
      <c r="DXW137" s="222"/>
      <c r="DXX137" s="222"/>
      <c r="DXY137" s="222"/>
      <c r="DXZ137" s="222"/>
      <c r="DYA137" s="222"/>
      <c r="DYB137" s="222"/>
      <c r="DYC137" s="222"/>
      <c r="DYD137" s="222"/>
      <c r="DYE137" s="222"/>
      <c r="DYF137" s="222"/>
      <c r="DYG137" s="222"/>
      <c r="DYH137" s="222"/>
      <c r="DYI137" s="222"/>
      <c r="DYJ137" s="222"/>
      <c r="DYK137" s="222"/>
      <c r="DYL137" s="222"/>
      <c r="DYM137" s="222"/>
      <c r="DYN137" s="222"/>
      <c r="DYO137" s="222"/>
      <c r="DYP137" s="222"/>
      <c r="DYQ137" s="222"/>
      <c r="DYR137" s="222"/>
      <c r="DYS137" s="222"/>
      <c r="DYT137" s="222"/>
      <c r="DYU137" s="222"/>
      <c r="DYV137" s="222"/>
      <c r="DYW137" s="222"/>
      <c r="DYX137" s="222"/>
      <c r="DYY137" s="222"/>
      <c r="DYZ137" s="222"/>
      <c r="DZA137" s="222"/>
      <c r="DZB137" s="222"/>
      <c r="DZC137" s="222"/>
      <c r="DZD137" s="222"/>
      <c r="DZE137" s="222"/>
      <c r="DZF137" s="222"/>
      <c r="DZG137" s="222"/>
      <c r="DZH137" s="222"/>
      <c r="DZI137" s="222"/>
      <c r="DZJ137" s="222"/>
      <c r="DZK137" s="222"/>
      <c r="DZL137" s="222"/>
      <c r="DZM137" s="222"/>
      <c r="DZN137" s="222"/>
      <c r="DZO137" s="222"/>
      <c r="DZP137" s="222"/>
      <c r="DZQ137" s="222"/>
      <c r="DZR137" s="222"/>
      <c r="DZS137" s="222"/>
      <c r="DZT137" s="222"/>
      <c r="DZU137" s="222"/>
      <c r="DZV137" s="222"/>
      <c r="DZW137" s="222"/>
      <c r="DZX137" s="222"/>
      <c r="DZY137" s="222"/>
      <c r="DZZ137" s="222"/>
      <c r="EAA137" s="222"/>
      <c r="EAB137" s="222"/>
      <c r="EAC137" s="222"/>
      <c r="EAD137" s="222"/>
      <c r="EAE137" s="222"/>
      <c r="EAF137" s="222"/>
      <c r="EAG137" s="222"/>
      <c r="EAH137" s="222"/>
      <c r="EAI137" s="222"/>
      <c r="EAJ137" s="222"/>
      <c r="EAK137" s="222"/>
      <c r="EAL137" s="222"/>
      <c r="EAM137" s="222"/>
      <c r="EAN137" s="222"/>
      <c r="EAO137" s="222"/>
      <c r="EAP137" s="222"/>
      <c r="EAQ137" s="222"/>
      <c r="EAR137" s="222"/>
      <c r="EAS137" s="222"/>
      <c r="EAT137" s="222"/>
      <c r="EAU137" s="222"/>
      <c r="EAV137" s="222"/>
      <c r="EAW137" s="222"/>
      <c r="EAX137" s="222"/>
      <c r="EAY137" s="222"/>
      <c r="EAZ137" s="222"/>
      <c r="EBA137" s="222"/>
      <c r="EBB137" s="222"/>
      <c r="EBC137" s="222"/>
      <c r="EBD137" s="222"/>
      <c r="EBE137" s="222"/>
      <c r="EBF137" s="222"/>
      <c r="EBG137" s="222"/>
      <c r="EBH137" s="222"/>
      <c r="EBI137" s="222"/>
      <c r="EBJ137" s="222"/>
      <c r="EBK137" s="222"/>
      <c r="EBL137" s="222"/>
      <c r="EBM137" s="222"/>
      <c r="EBN137" s="222"/>
      <c r="EBO137" s="222"/>
      <c r="EBP137" s="222"/>
      <c r="EBQ137" s="222"/>
      <c r="EBR137" s="222"/>
      <c r="EBS137" s="222"/>
      <c r="EBT137" s="222"/>
      <c r="EBU137" s="222"/>
      <c r="EBV137" s="222"/>
      <c r="EBW137" s="222"/>
      <c r="EBX137" s="222"/>
      <c r="EBY137" s="222"/>
      <c r="EBZ137" s="222"/>
      <c r="ECA137" s="222"/>
      <c r="ECB137" s="222"/>
      <c r="ECC137" s="222"/>
      <c r="ECD137" s="222"/>
      <c r="ECE137" s="222"/>
      <c r="ECF137" s="222"/>
      <c r="ECG137" s="222"/>
      <c r="ECH137" s="222"/>
      <c r="ECI137" s="222"/>
      <c r="ECJ137" s="222"/>
      <c r="ECK137" s="222"/>
      <c r="ECL137" s="222"/>
      <c r="ECM137" s="222"/>
      <c r="ECN137" s="222"/>
      <c r="ECO137" s="222"/>
      <c r="ECP137" s="222"/>
      <c r="ECQ137" s="222"/>
      <c r="ECR137" s="222"/>
      <c r="ECS137" s="222"/>
      <c r="ECT137" s="222"/>
      <c r="ECU137" s="222"/>
      <c r="ECV137" s="222"/>
      <c r="ECW137" s="222"/>
      <c r="ECX137" s="222"/>
      <c r="ECY137" s="222"/>
      <c r="ECZ137" s="222"/>
      <c r="EDA137" s="222"/>
      <c r="EDB137" s="222"/>
      <c r="EDC137" s="222"/>
      <c r="EDD137" s="222"/>
      <c r="EDE137" s="222"/>
      <c r="EDF137" s="222"/>
      <c r="EDG137" s="222"/>
      <c r="EDH137" s="222"/>
      <c r="EDI137" s="222"/>
      <c r="EDJ137" s="222"/>
      <c r="EDK137" s="222"/>
      <c r="EDL137" s="222"/>
      <c r="EDM137" s="222"/>
      <c r="EDN137" s="222"/>
      <c r="EDO137" s="222"/>
      <c r="EDP137" s="222"/>
      <c r="EDQ137" s="222"/>
      <c r="EDR137" s="222"/>
      <c r="EDS137" s="222"/>
      <c r="EDT137" s="222"/>
      <c r="EDU137" s="222"/>
      <c r="EDV137" s="222"/>
      <c r="EDW137" s="222"/>
      <c r="EDX137" s="222"/>
      <c r="EDY137" s="222"/>
      <c r="EDZ137" s="222"/>
      <c r="EEA137" s="222"/>
      <c r="EEB137" s="222"/>
      <c r="EEC137" s="222"/>
      <c r="EED137" s="222"/>
      <c r="EEE137" s="222"/>
      <c r="EEF137" s="222"/>
      <c r="EEG137" s="222"/>
      <c r="EEH137" s="222"/>
      <c r="EEI137" s="222"/>
      <c r="EEJ137" s="222"/>
      <c r="EEK137" s="222"/>
      <c r="EEL137" s="222"/>
      <c r="EEM137" s="222"/>
      <c r="EEN137" s="222"/>
      <c r="EEO137" s="222"/>
      <c r="EEP137" s="222"/>
      <c r="EEQ137" s="222"/>
      <c r="EER137" s="222"/>
      <c r="EES137" s="222"/>
      <c r="EET137" s="222"/>
      <c r="EEU137" s="222"/>
      <c r="EEV137" s="222"/>
      <c r="EEW137" s="222"/>
      <c r="EEX137" s="222"/>
      <c r="EEY137" s="222"/>
      <c r="EEZ137" s="222"/>
      <c r="EFA137" s="222"/>
      <c r="EFB137" s="222"/>
      <c r="EFC137" s="222"/>
      <c r="EFD137" s="222"/>
      <c r="EFE137" s="222"/>
      <c r="EFF137" s="222"/>
      <c r="EFG137" s="222"/>
      <c r="EFH137" s="222"/>
      <c r="EFI137" s="222"/>
      <c r="EFJ137" s="222"/>
      <c r="EFK137" s="222"/>
      <c r="EFL137" s="222"/>
      <c r="EFM137" s="222"/>
      <c r="EFN137" s="222"/>
      <c r="EFO137" s="222"/>
      <c r="EFP137" s="222"/>
      <c r="EFQ137" s="222"/>
      <c r="EFR137" s="222"/>
      <c r="EFS137" s="222"/>
      <c r="EFT137" s="222"/>
      <c r="EFU137" s="222"/>
      <c r="EFV137" s="222"/>
      <c r="EFW137" s="222"/>
      <c r="EFX137" s="222"/>
      <c r="EFY137" s="222"/>
      <c r="EFZ137" s="222"/>
      <c r="EGA137" s="222"/>
      <c r="EGB137" s="222"/>
      <c r="EGC137" s="222"/>
      <c r="EGD137" s="222"/>
      <c r="EGE137" s="222"/>
      <c r="EGF137" s="222"/>
      <c r="EGG137" s="222"/>
      <c r="EGH137" s="222"/>
      <c r="EGI137" s="222"/>
      <c r="EGJ137" s="222"/>
      <c r="EGK137" s="222"/>
      <c r="EGL137" s="222"/>
      <c r="EGM137" s="222"/>
      <c r="EGN137" s="222"/>
      <c r="EGO137" s="222"/>
      <c r="EGP137" s="222"/>
      <c r="EGQ137" s="222"/>
      <c r="EGR137" s="222"/>
      <c r="EGS137" s="222"/>
      <c r="EGT137" s="222"/>
      <c r="EGU137" s="222"/>
      <c r="EGV137" s="222"/>
      <c r="EGW137" s="222"/>
      <c r="EGX137" s="222"/>
      <c r="EGY137" s="222"/>
      <c r="EGZ137" s="222"/>
      <c r="EHA137" s="222"/>
      <c r="EHB137" s="222"/>
      <c r="EHC137" s="222"/>
      <c r="EHD137" s="222"/>
      <c r="EHE137" s="222"/>
      <c r="EHF137" s="222"/>
      <c r="EHG137" s="222"/>
      <c r="EHH137" s="222"/>
      <c r="EHI137" s="222"/>
      <c r="EHJ137" s="222"/>
      <c r="EHK137" s="222"/>
      <c r="EHL137" s="222"/>
      <c r="EHM137" s="222"/>
      <c r="EHN137" s="222"/>
      <c r="EHO137" s="222"/>
      <c r="EHP137" s="222"/>
      <c r="EHQ137" s="222"/>
      <c r="EHR137" s="222"/>
      <c r="EHS137" s="222"/>
      <c r="EHT137" s="222"/>
      <c r="EHU137" s="222"/>
      <c r="EHV137" s="222"/>
      <c r="EHW137" s="222"/>
      <c r="EHX137" s="222"/>
      <c r="EHY137" s="222"/>
      <c r="EHZ137" s="222"/>
      <c r="EIA137" s="222"/>
      <c r="EIB137" s="222"/>
      <c r="EIC137" s="222"/>
      <c r="EID137" s="222"/>
      <c r="EIE137" s="222"/>
      <c r="EIF137" s="222"/>
      <c r="EIG137" s="222"/>
      <c r="EIH137" s="222"/>
      <c r="EII137" s="222"/>
      <c r="EIJ137" s="222"/>
      <c r="EIK137" s="222"/>
      <c r="EIL137" s="222"/>
      <c r="EIM137" s="222"/>
      <c r="EIN137" s="222"/>
      <c r="EIO137" s="222"/>
      <c r="EIP137" s="222"/>
      <c r="EIQ137" s="222"/>
      <c r="EIR137" s="222"/>
      <c r="EIS137" s="222"/>
      <c r="EIT137" s="222"/>
      <c r="EIU137" s="222"/>
      <c r="EIV137" s="222"/>
      <c r="EIW137" s="222"/>
      <c r="EIX137" s="222"/>
      <c r="EIY137" s="222"/>
      <c r="EIZ137" s="222"/>
      <c r="EJA137" s="222"/>
      <c r="EJB137" s="222"/>
      <c r="EJC137" s="222"/>
      <c r="EJD137" s="222"/>
      <c r="EJE137" s="222"/>
      <c r="EJF137" s="222"/>
      <c r="EJG137" s="222"/>
      <c r="EJH137" s="222"/>
      <c r="EJI137" s="222"/>
      <c r="EJJ137" s="222"/>
      <c r="EJK137" s="222"/>
      <c r="EJL137" s="222"/>
      <c r="EJM137" s="222"/>
      <c r="EJN137" s="222"/>
      <c r="EJO137" s="222"/>
      <c r="EJP137" s="222"/>
      <c r="EJQ137" s="222"/>
      <c r="EJR137" s="222"/>
      <c r="EJS137" s="222"/>
      <c r="EJT137" s="222"/>
      <c r="EJU137" s="222"/>
      <c r="EJV137" s="222"/>
      <c r="EJW137" s="222"/>
      <c r="EJX137" s="222"/>
      <c r="EJY137" s="222"/>
      <c r="EJZ137" s="222"/>
      <c r="EKA137" s="222"/>
      <c r="EKB137" s="222"/>
      <c r="EKC137" s="222"/>
      <c r="EKD137" s="222"/>
      <c r="EKE137" s="222"/>
      <c r="EKF137" s="222"/>
      <c r="EKG137" s="222"/>
      <c r="EKH137" s="222"/>
      <c r="EKI137" s="222"/>
      <c r="EKJ137" s="222"/>
      <c r="EKK137" s="222"/>
      <c r="EKL137" s="222"/>
      <c r="EKM137" s="222"/>
      <c r="EKN137" s="222"/>
      <c r="EKO137" s="222"/>
      <c r="EKP137" s="222"/>
      <c r="EKQ137" s="222"/>
      <c r="EKR137" s="222"/>
      <c r="EKS137" s="222"/>
      <c r="EKT137" s="222"/>
      <c r="EKU137" s="222"/>
      <c r="EKV137" s="222"/>
      <c r="EKW137" s="222"/>
      <c r="EKX137" s="222"/>
      <c r="EKY137" s="222"/>
      <c r="EKZ137" s="222"/>
      <c r="ELA137" s="222"/>
      <c r="ELB137" s="222"/>
      <c r="ELC137" s="222"/>
      <c r="ELD137" s="222"/>
      <c r="ELE137" s="222"/>
      <c r="ELF137" s="222"/>
      <c r="ELG137" s="222"/>
      <c r="ELH137" s="222"/>
      <c r="ELI137" s="222"/>
      <c r="ELJ137" s="222"/>
      <c r="ELK137" s="222"/>
      <c r="ELL137" s="222"/>
      <c r="ELM137" s="222"/>
      <c r="ELN137" s="222"/>
      <c r="ELO137" s="222"/>
      <c r="ELP137" s="222"/>
      <c r="ELQ137" s="222"/>
      <c r="ELR137" s="222"/>
      <c r="ELS137" s="222"/>
      <c r="ELT137" s="222"/>
      <c r="ELU137" s="222"/>
      <c r="ELV137" s="222"/>
      <c r="ELW137" s="222"/>
      <c r="ELX137" s="222"/>
      <c r="ELY137" s="222"/>
      <c r="ELZ137" s="222"/>
      <c r="EMA137" s="222"/>
      <c r="EMB137" s="222"/>
      <c r="EMC137" s="222"/>
      <c r="EMD137" s="222"/>
      <c r="EME137" s="222"/>
      <c r="EMF137" s="222"/>
      <c r="EMG137" s="222"/>
      <c r="EMH137" s="222"/>
      <c r="EMI137" s="222"/>
      <c r="EMJ137" s="222"/>
      <c r="EMK137" s="222"/>
      <c r="EML137" s="222"/>
      <c r="EMM137" s="222"/>
      <c r="EMN137" s="222"/>
      <c r="EMO137" s="222"/>
      <c r="EMP137" s="222"/>
      <c r="EMQ137" s="222"/>
      <c r="EMR137" s="222"/>
      <c r="EMS137" s="222"/>
      <c r="EMT137" s="222"/>
      <c r="EMU137" s="222"/>
      <c r="EMV137" s="222"/>
      <c r="EMW137" s="222"/>
      <c r="EMX137" s="222"/>
      <c r="EMY137" s="222"/>
      <c r="EMZ137" s="222"/>
      <c r="ENA137" s="222"/>
      <c r="ENB137" s="222"/>
      <c r="ENC137" s="222"/>
      <c r="END137" s="222"/>
      <c r="ENE137" s="222"/>
      <c r="ENF137" s="222"/>
      <c r="ENG137" s="222"/>
      <c r="ENH137" s="222"/>
      <c r="ENI137" s="222"/>
      <c r="ENJ137" s="222"/>
      <c r="ENK137" s="222"/>
      <c r="ENL137" s="222"/>
      <c r="ENM137" s="222"/>
      <c r="ENN137" s="222"/>
      <c r="ENO137" s="222"/>
      <c r="ENP137" s="222"/>
      <c r="ENQ137" s="222"/>
      <c r="ENR137" s="222"/>
      <c r="ENS137" s="222"/>
      <c r="ENT137" s="222"/>
      <c r="ENU137" s="222"/>
      <c r="ENV137" s="222"/>
      <c r="ENW137" s="222"/>
      <c r="ENX137" s="222"/>
      <c r="ENY137" s="222"/>
      <c r="ENZ137" s="222"/>
      <c r="EOA137" s="222"/>
      <c r="EOB137" s="222"/>
      <c r="EOC137" s="222"/>
      <c r="EOD137" s="222"/>
      <c r="EOE137" s="222"/>
      <c r="EOF137" s="222"/>
      <c r="EOG137" s="222"/>
      <c r="EOH137" s="222"/>
      <c r="EOI137" s="222"/>
      <c r="EOJ137" s="222"/>
      <c r="EOK137" s="222"/>
      <c r="EOL137" s="222"/>
      <c r="EOM137" s="222"/>
      <c r="EON137" s="222"/>
      <c r="EOO137" s="222"/>
      <c r="EOP137" s="222"/>
      <c r="EOQ137" s="222"/>
      <c r="EOR137" s="222"/>
      <c r="EOS137" s="222"/>
      <c r="EOT137" s="222"/>
      <c r="EOU137" s="222"/>
      <c r="EOV137" s="222"/>
      <c r="EOW137" s="222"/>
      <c r="EOX137" s="222"/>
      <c r="EOY137" s="222"/>
      <c r="EOZ137" s="222"/>
      <c r="EPA137" s="222"/>
      <c r="EPB137" s="222"/>
      <c r="EPC137" s="222"/>
      <c r="EPD137" s="222"/>
      <c r="EPE137" s="222"/>
      <c r="EPF137" s="222"/>
      <c r="EPG137" s="222"/>
      <c r="EPH137" s="222"/>
      <c r="EPI137" s="222"/>
      <c r="EPJ137" s="222"/>
      <c r="EPK137" s="222"/>
      <c r="EPL137" s="222"/>
      <c r="EPM137" s="222"/>
      <c r="EPN137" s="222"/>
      <c r="EPO137" s="222"/>
      <c r="EPP137" s="222"/>
      <c r="EPQ137" s="222"/>
      <c r="EPR137" s="222"/>
      <c r="EPS137" s="222"/>
      <c r="EPT137" s="222"/>
      <c r="EPU137" s="222"/>
      <c r="EPV137" s="222"/>
      <c r="EPW137" s="222"/>
      <c r="EPX137" s="222"/>
      <c r="EPY137" s="222"/>
      <c r="EPZ137" s="222"/>
      <c r="EQA137" s="222"/>
      <c r="EQB137" s="222"/>
      <c r="EQC137" s="222"/>
      <c r="EQD137" s="222"/>
      <c r="EQE137" s="222"/>
      <c r="EQF137" s="222"/>
      <c r="EQG137" s="222"/>
      <c r="EQH137" s="222"/>
      <c r="EQI137" s="222"/>
      <c r="EQJ137" s="222"/>
      <c r="EQK137" s="222"/>
      <c r="EQL137" s="222"/>
      <c r="EQM137" s="222"/>
      <c r="EQN137" s="222"/>
      <c r="EQO137" s="222"/>
      <c r="EQP137" s="222"/>
      <c r="EQQ137" s="222"/>
      <c r="EQR137" s="222"/>
      <c r="EQS137" s="222"/>
      <c r="EQT137" s="222"/>
      <c r="EQU137" s="222"/>
      <c r="EQV137" s="222"/>
      <c r="EQW137" s="222"/>
      <c r="EQX137" s="222"/>
      <c r="EQY137" s="222"/>
      <c r="EQZ137" s="222"/>
      <c r="ERA137" s="222"/>
      <c r="ERB137" s="222"/>
      <c r="ERC137" s="222"/>
      <c r="ERD137" s="222"/>
      <c r="ERE137" s="222"/>
      <c r="ERF137" s="222"/>
      <c r="ERG137" s="222"/>
      <c r="ERH137" s="222"/>
      <c r="ERI137" s="222"/>
      <c r="ERJ137" s="222"/>
      <c r="ERK137" s="222"/>
      <c r="ERL137" s="222"/>
      <c r="ERM137" s="222"/>
      <c r="ERN137" s="222"/>
      <c r="ERO137" s="222"/>
      <c r="ERP137" s="222"/>
      <c r="ERQ137" s="222"/>
      <c r="ERR137" s="222"/>
      <c r="ERS137" s="222"/>
      <c r="ERT137" s="222"/>
      <c r="ERU137" s="222"/>
      <c r="ERV137" s="222"/>
      <c r="ERW137" s="222"/>
      <c r="ERX137" s="222"/>
      <c r="ERY137" s="222"/>
      <c r="ERZ137" s="222"/>
      <c r="ESA137" s="222"/>
      <c r="ESB137" s="222"/>
      <c r="ESC137" s="222"/>
      <c r="ESD137" s="222"/>
      <c r="ESE137" s="222"/>
      <c r="ESF137" s="222"/>
      <c r="ESG137" s="222"/>
      <c r="ESH137" s="222"/>
      <c r="ESI137" s="222"/>
      <c r="ESJ137" s="222"/>
      <c r="ESK137" s="222"/>
      <c r="ESL137" s="222"/>
      <c r="ESM137" s="222"/>
      <c r="ESN137" s="222"/>
      <c r="ESO137" s="222"/>
      <c r="ESP137" s="222"/>
      <c r="ESQ137" s="222"/>
      <c r="ESR137" s="222"/>
      <c r="ESS137" s="222"/>
      <c r="EST137" s="222"/>
      <c r="ESU137" s="222"/>
      <c r="ESV137" s="222"/>
      <c r="ESW137" s="222"/>
      <c r="ESX137" s="222"/>
      <c r="ESY137" s="222"/>
      <c r="ESZ137" s="222"/>
      <c r="ETA137" s="222"/>
      <c r="ETB137" s="222"/>
      <c r="ETC137" s="222"/>
      <c r="ETD137" s="222"/>
      <c r="ETE137" s="222"/>
      <c r="ETF137" s="222"/>
      <c r="ETG137" s="222"/>
      <c r="ETH137" s="222"/>
      <c r="ETI137" s="222"/>
      <c r="ETJ137" s="222"/>
      <c r="ETK137" s="222"/>
      <c r="ETL137" s="222"/>
      <c r="ETM137" s="222"/>
      <c r="ETN137" s="222"/>
      <c r="ETO137" s="222"/>
      <c r="ETP137" s="222"/>
      <c r="ETQ137" s="222"/>
      <c r="ETR137" s="222"/>
      <c r="ETS137" s="222"/>
      <c r="ETT137" s="222"/>
      <c r="ETU137" s="222"/>
      <c r="ETV137" s="222"/>
      <c r="ETW137" s="222"/>
      <c r="ETX137" s="222"/>
      <c r="ETY137" s="222"/>
      <c r="ETZ137" s="222"/>
      <c r="EUA137" s="222"/>
      <c r="EUB137" s="222"/>
      <c r="EUC137" s="222"/>
      <c r="EUD137" s="222"/>
      <c r="EUE137" s="222"/>
      <c r="EUF137" s="222"/>
      <c r="EUG137" s="222"/>
      <c r="EUH137" s="222"/>
      <c r="EUI137" s="222"/>
      <c r="EUJ137" s="222"/>
      <c r="EUK137" s="222"/>
      <c r="EUL137" s="222"/>
      <c r="EUM137" s="222"/>
      <c r="EUN137" s="222"/>
      <c r="EUO137" s="222"/>
      <c r="EUP137" s="222"/>
      <c r="EUQ137" s="222"/>
      <c r="EUR137" s="222"/>
      <c r="EUS137" s="222"/>
      <c r="EUT137" s="222"/>
      <c r="EUU137" s="222"/>
      <c r="EUV137" s="222"/>
      <c r="EUW137" s="222"/>
      <c r="EUX137" s="222"/>
      <c r="EUY137" s="222"/>
      <c r="EUZ137" s="222"/>
      <c r="EVA137" s="222"/>
      <c r="EVB137" s="222"/>
      <c r="EVC137" s="222"/>
      <c r="EVD137" s="222"/>
      <c r="EVE137" s="222"/>
      <c r="EVF137" s="222"/>
      <c r="EVG137" s="222"/>
      <c r="EVH137" s="222"/>
      <c r="EVI137" s="222"/>
      <c r="EVJ137" s="222"/>
      <c r="EVK137" s="222"/>
      <c r="EVL137" s="222"/>
      <c r="EVM137" s="222"/>
      <c r="EVN137" s="222"/>
      <c r="EVO137" s="222"/>
      <c r="EVP137" s="222"/>
      <c r="EVQ137" s="222"/>
      <c r="EVR137" s="222"/>
      <c r="EVS137" s="222"/>
      <c r="EVT137" s="222"/>
      <c r="EVU137" s="222"/>
      <c r="EVV137" s="222"/>
      <c r="EVW137" s="222"/>
      <c r="EVX137" s="222"/>
      <c r="EVY137" s="222"/>
      <c r="EVZ137" s="222"/>
      <c r="EWA137" s="222"/>
      <c r="EWB137" s="222"/>
      <c r="EWC137" s="222"/>
      <c r="EWD137" s="222"/>
      <c r="EWE137" s="222"/>
      <c r="EWF137" s="222"/>
      <c r="EWG137" s="222"/>
      <c r="EWH137" s="222"/>
      <c r="EWI137" s="222"/>
      <c r="EWJ137" s="222"/>
      <c r="EWK137" s="222"/>
      <c r="EWL137" s="222"/>
      <c r="EWM137" s="222"/>
      <c r="EWN137" s="222"/>
      <c r="EWO137" s="222"/>
      <c r="EWP137" s="222"/>
      <c r="EWQ137" s="222"/>
      <c r="EWR137" s="222"/>
      <c r="EWS137" s="222"/>
      <c r="EWT137" s="222"/>
      <c r="EWU137" s="222"/>
      <c r="EWV137" s="222"/>
      <c r="EWW137" s="222"/>
      <c r="EWX137" s="222"/>
      <c r="EWY137" s="222"/>
      <c r="EWZ137" s="222"/>
      <c r="EXA137" s="222"/>
      <c r="EXB137" s="222"/>
      <c r="EXC137" s="222"/>
      <c r="EXD137" s="222"/>
      <c r="EXE137" s="222"/>
      <c r="EXF137" s="222"/>
      <c r="EXG137" s="222"/>
      <c r="EXH137" s="222"/>
      <c r="EXI137" s="222"/>
      <c r="EXJ137" s="222"/>
      <c r="EXK137" s="222"/>
      <c r="EXL137" s="222"/>
      <c r="EXM137" s="222"/>
      <c r="EXN137" s="222"/>
      <c r="EXO137" s="222"/>
      <c r="EXP137" s="222"/>
      <c r="EXQ137" s="222"/>
      <c r="EXR137" s="222"/>
      <c r="EXS137" s="222"/>
      <c r="EXT137" s="222"/>
      <c r="EXU137" s="222"/>
      <c r="EXV137" s="222"/>
      <c r="EXW137" s="222"/>
      <c r="EXX137" s="222"/>
      <c r="EXY137" s="222"/>
      <c r="EXZ137" s="222"/>
      <c r="EYA137" s="222"/>
      <c r="EYB137" s="222"/>
      <c r="EYC137" s="222"/>
      <c r="EYD137" s="222"/>
      <c r="EYE137" s="222"/>
      <c r="EYF137" s="222"/>
      <c r="EYG137" s="222"/>
      <c r="EYH137" s="222"/>
      <c r="EYI137" s="222"/>
      <c r="EYJ137" s="222"/>
      <c r="EYK137" s="222"/>
      <c r="EYL137" s="222"/>
      <c r="EYM137" s="222"/>
      <c r="EYN137" s="222"/>
      <c r="EYO137" s="222"/>
      <c r="EYP137" s="222"/>
      <c r="EYQ137" s="222"/>
      <c r="EYR137" s="222"/>
      <c r="EYS137" s="222"/>
      <c r="EYT137" s="222"/>
      <c r="EYU137" s="222"/>
      <c r="EYV137" s="222"/>
      <c r="EYW137" s="222"/>
      <c r="EYX137" s="222"/>
      <c r="EYY137" s="222"/>
      <c r="EYZ137" s="222"/>
      <c r="EZA137" s="222"/>
      <c r="EZB137" s="222"/>
      <c r="EZC137" s="222"/>
      <c r="EZD137" s="222"/>
      <c r="EZE137" s="222"/>
      <c r="EZF137" s="222"/>
      <c r="EZG137" s="222"/>
      <c r="EZH137" s="222"/>
      <c r="EZI137" s="222"/>
      <c r="EZJ137" s="222"/>
      <c r="EZK137" s="222"/>
      <c r="EZL137" s="222"/>
      <c r="EZM137" s="222"/>
      <c r="EZN137" s="222"/>
      <c r="EZO137" s="222"/>
      <c r="EZP137" s="222"/>
      <c r="EZQ137" s="222"/>
      <c r="EZR137" s="222"/>
      <c r="EZS137" s="222"/>
      <c r="EZT137" s="222"/>
      <c r="EZU137" s="222"/>
      <c r="EZV137" s="222"/>
      <c r="EZW137" s="222"/>
      <c r="EZX137" s="222"/>
      <c r="EZY137" s="222"/>
      <c r="EZZ137" s="222"/>
      <c r="FAA137" s="222"/>
      <c r="FAB137" s="222"/>
      <c r="FAC137" s="222"/>
      <c r="FAD137" s="222"/>
      <c r="FAE137" s="222"/>
      <c r="FAF137" s="222"/>
      <c r="FAG137" s="222"/>
      <c r="FAH137" s="222"/>
      <c r="FAI137" s="222"/>
      <c r="FAJ137" s="222"/>
      <c r="FAK137" s="222"/>
      <c r="FAL137" s="222"/>
      <c r="FAM137" s="222"/>
      <c r="FAN137" s="222"/>
      <c r="FAO137" s="222"/>
      <c r="FAP137" s="222"/>
      <c r="FAQ137" s="222"/>
      <c r="FAR137" s="222"/>
      <c r="FAS137" s="222"/>
      <c r="FAT137" s="222"/>
      <c r="FAU137" s="222"/>
      <c r="FAV137" s="222"/>
      <c r="FAW137" s="222"/>
      <c r="FAX137" s="222"/>
      <c r="FAY137" s="222"/>
      <c r="FAZ137" s="222"/>
      <c r="FBA137" s="222"/>
      <c r="FBB137" s="222"/>
      <c r="FBC137" s="222"/>
      <c r="FBD137" s="222"/>
      <c r="FBE137" s="222"/>
      <c r="FBF137" s="222"/>
      <c r="FBG137" s="222"/>
      <c r="FBH137" s="222"/>
      <c r="FBI137" s="222"/>
      <c r="FBJ137" s="222"/>
      <c r="FBK137" s="222"/>
      <c r="FBL137" s="222"/>
      <c r="FBM137" s="222"/>
      <c r="FBN137" s="222"/>
      <c r="FBO137" s="222"/>
      <c r="FBP137" s="222"/>
      <c r="FBQ137" s="222"/>
      <c r="FBR137" s="222"/>
      <c r="FBS137" s="222"/>
      <c r="FBT137" s="222"/>
      <c r="FBU137" s="222"/>
      <c r="FBV137" s="222"/>
      <c r="FBW137" s="222"/>
      <c r="FBX137" s="222"/>
      <c r="FBY137" s="222"/>
      <c r="FBZ137" s="222"/>
      <c r="FCA137" s="222"/>
      <c r="FCB137" s="222"/>
      <c r="FCC137" s="222"/>
      <c r="FCD137" s="222"/>
      <c r="FCE137" s="222"/>
      <c r="FCF137" s="222"/>
      <c r="FCG137" s="222"/>
      <c r="FCH137" s="222"/>
      <c r="FCI137" s="222"/>
      <c r="FCJ137" s="222"/>
      <c r="FCK137" s="222"/>
      <c r="FCL137" s="222"/>
      <c r="FCM137" s="222"/>
      <c r="FCN137" s="222"/>
      <c r="FCO137" s="222"/>
      <c r="FCP137" s="222"/>
      <c r="FCQ137" s="222"/>
      <c r="FCR137" s="222"/>
      <c r="FCS137" s="222"/>
      <c r="FCT137" s="222"/>
      <c r="FCU137" s="222"/>
      <c r="FCV137" s="222"/>
      <c r="FCW137" s="222"/>
      <c r="FCX137" s="222"/>
      <c r="FCY137" s="222"/>
      <c r="FCZ137" s="222"/>
      <c r="FDA137" s="222"/>
      <c r="FDB137" s="222"/>
      <c r="FDC137" s="222"/>
      <c r="FDD137" s="222"/>
      <c r="FDE137" s="222"/>
      <c r="FDF137" s="222"/>
      <c r="FDG137" s="222"/>
      <c r="FDH137" s="222"/>
      <c r="FDI137" s="222"/>
      <c r="FDJ137" s="222"/>
      <c r="FDK137" s="222"/>
      <c r="FDL137" s="222"/>
      <c r="FDM137" s="222"/>
      <c r="FDN137" s="222"/>
      <c r="FDO137" s="222"/>
      <c r="FDP137" s="222"/>
      <c r="FDQ137" s="222"/>
      <c r="FDR137" s="222"/>
      <c r="FDS137" s="222"/>
      <c r="FDT137" s="222"/>
      <c r="FDU137" s="222"/>
      <c r="FDV137" s="222"/>
      <c r="FDW137" s="222"/>
      <c r="FDX137" s="222"/>
      <c r="FDY137" s="222"/>
      <c r="FDZ137" s="222"/>
      <c r="FEA137" s="222"/>
      <c r="FEB137" s="222"/>
      <c r="FEC137" s="222"/>
      <c r="FED137" s="222"/>
      <c r="FEE137" s="222"/>
      <c r="FEF137" s="222"/>
      <c r="FEG137" s="222"/>
      <c r="FEH137" s="222"/>
      <c r="FEI137" s="222"/>
      <c r="FEJ137" s="222"/>
      <c r="FEK137" s="222"/>
      <c r="FEL137" s="222"/>
      <c r="FEM137" s="222"/>
      <c r="FEN137" s="222"/>
      <c r="FEO137" s="222"/>
      <c r="FEP137" s="222"/>
      <c r="FEQ137" s="222"/>
      <c r="FER137" s="222"/>
      <c r="FES137" s="222"/>
      <c r="FET137" s="222"/>
      <c r="FEU137" s="222"/>
      <c r="FEV137" s="222"/>
      <c r="FEW137" s="222"/>
      <c r="FEX137" s="222"/>
      <c r="FEY137" s="222"/>
      <c r="FEZ137" s="222"/>
      <c r="FFA137" s="222"/>
      <c r="FFB137" s="222"/>
      <c r="FFC137" s="222"/>
      <c r="FFD137" s="222"/>
      <c r="FFE137" s="222"/>
      <c r="FFF137" s="222"/>
      <c r="FFG137" s="222"/>
      <c r="FFH137" s="222"/>
      <c r="FFI137" s="222"/>
      <c r="FFJ137" s="222"/>
      <c r="FFK137" s="222"/>
      <c r="FFL137" s="222"/>
      <c r="FFM137" s="222"/>
      <c r="FFN137" s="222"/>
      <c r="FFO137" s="222"/>
      <c r="FFP137" s="222"/>
      <c r="FFQ137" s="222"/>
      <c r="FFR137" s="222"/>
      <c r="FFS137" s="222"/>
      <c r="FFT137" s="222"/>
      <c r="FFU137" s="222"/>
      <c r="FFV137" s="222"/>
      <c r="FFW137" s="222"/>
      <c r="FFX137" s="222"/>
      <c r="FFY137" s="222"/>
      <c r="FFZ137" s="222"/>
      <c r="FGA137" s="222"/>
      <c r="FGB137" s="222"/>
      <c r="FGC137" s="222"/>
      <c r="FGD137" s="222"/>
      <c r="FGE137" s="222"/>
      <c r="FGF137" s="222"/>
      <c r="FGG137" s="222"/>
      <c r="FGH137" s="222"/>
      <c r="FGI137" s="222"/>
      <c r="FGJ137" s="222"/>
      <c r="FGK137" s="222"/>
      <c r="FGL137" s="222"/>
      <c r="FGM137" s="222"/>
      <c r="FGN137" s="222"/>
      <c r="FGO137" s="222"/>
      <c r="FGP137" s="222"/>
      <c r="FGQ137" s="222"/>
      <c r="FGR137" s="222"/>
      <c r="FGS137" s="222"/>
      <c r="FGT137" s="222"/>
      <c r="FGU137" s="222"/>
      <c r="FGV137" s="222"/>
      <c r="FGW137" s="222"/>
      <c r="FGX137" s="222"/>
      <c r="FGY137" s="222"/>
      <c r="FGZ137" s="222"/>
      <c r="FHA137" s="222"/>
      <c r="FHB137" s="222"/>
      <c r="FHC137" s="222"/>
      <c r="FHD137" s="222"/>
      <c r="FHE137" s="222"/>
      <c r="FHF137" s="222"/>
      <c r="FHG137" s="222"/>
      <c r="FHH137" s="222"/>
      <c r="FHI137" s="222"/>
      <c r="FHJ137" s="222"/>
      <c r="FHK137" s="222"/>
      <c r="FHL137" s="222"/>
      <c r="FHM137" s="222"/>
      <c r="FHN137" s="222"/>
      <c r="FHO137" s="222"/>
      <c r="FHP137" s="222"/>
      <c r="FHQ137" s="222"/>
      <c r="FHR137" s="222"/>
      <c r="FHS137" s="222"/>
      <c r="FHT137" s="222"/>
      <c r="FHU137" s="222"/>
      <c r="FHV137" s="222"/>
      <c r="FHW137" s="222"/>
      <c r="FHX137" s="222"/>
      <c r="FHY137" s="222"/>
      <c r="FHZ137" s="222"/>
      <c r="FIA137" s="222"/>
      <c r="FIB137" s="222"/>
      <c r="FIC137" s="222"/>
      <c r="FID137" s="222"/>
      <c r="FIE137" s="222"/>
      <c r="FIF137" s="222"/>
      <c r="FIG137" s="222"/>
      <c r="FIH137" s="222"/>
      <c r="FII137" s="222"/>
      <c r="FIJ137" s="222"/>
      <c r="FIK137" s="222"/>
      <c r="FIL137" s="222"/>
      <c r="FIM137" s="222"/>
      <c r="FIN137" s="222"/>
      <c r="FIO137" s="222"/>
      <c r="FIP137" s="222"/>
      <c r="FIQ137" s="222"/>
      <c r="FIR137" s="222"/>
      <c r="FIS137" s="222"/>
      <c r="FIT137" s="222"/>
      <c r="FIU137" s="222"/>
      <c r="FIV137" s="222"/>
      <c r="FIW137" s="222"/>
      <c r="FIX137" s="222"/>
      <c r="FIY137" s="222"/>
      <c r="FIZ137" s="222"/>
      <c r="FJA137" s="222"/>
      <c r="FJB137" s="222"/>
      <c r="FJC137" s="222"/>
      <c r="FJD137" s="222"/>
      <c r="FJE137" s="222"/>
      <c r="FJF137" s="222"/>
      <c r="FJG137" s="222"/>
      <c r="FJH137" s="222"/>
      <c r="FJI137" s="222"/>
      <c r="FJJ137" s="222"/>
      <c r="FJK137" s="222"/>
      <c r="FJL137" s="222"/>
      <c r="FJM137" s="222"/>
      <c r="FJN137" s="222"/>
      <c r="FJO137" s="222"/>
      <c r="FJP137" s="222"/>
      <c r="FJQ137" s="222"/>
      <c r="FJR137" s="222"/>
      <c r="FJS137" s="222"/>
      <c r="FJT137" s="222"/>
      <c r="FJU137" s="222"/>
      <c r="FJV137" s="222"/>
      <c r="FJW137" s="222"/>
      <c r="FJX137" s="222"/>
      <c r="FJY137" s="222"/>
      <c r="FJZ137" s="222"/>
      <c r="FKA137" s="222"/>
      <c r="FKB137" s="222"/>
      <c r="FKC137" s="222"/>
      <c r="FKD137" s="222"/>
      <c r="FKE137" s="222"/>
      <c r="FKF137" s="222"/>
      <c r="FKG137" s="222"/>
      <c r="FKH137" s="222"/>
      <c r="FKI137" s="222"/>
      <c r="FKJ137" s="222"/>
      <c r="FKK137" s="222"/>
      <c r="FKL137" s="222"/>
      <c r="FKM137" s="222"/>
      <c r="FKN137" s="222"/>
      <c r="FKO137" s="222"/>
      <c r="FKP137" s="222"/>
      <c r="FKQ137" s="222"/>
      <c r="FKR137" s="222"/>
      <c r="FKS137" s="222"/>
      <c r="FKT137" s="222"/>
      <c r="FKU137" s="222"/>
      <c r="FKV137" s="222"/>
      <c r="FKW137" s="222"/>
      <c r="FKX137" s="222"/>
      <c r="FKY137" s="222"/>
      <c r="FKZ137" s="222"/>
      <c r="FLA137" s="222"/>
      <c r="FLB137" s="222"/>
      <c r="FLC137" s="222"/>
      <c r="FLD137" s="222"/>
      <c r="FLE137" s="222"/>
      <c r="FLF137" s="222"/>
      <c r="FLG137" s="222"/>
      <c r="FLH137" s="222"/>
      <c r="FLI137" s="222"/>
      <c r="FLJ137" s="222"/>
      <c r="FLK137" s="222"/>
      <c r="FLL137" s="222"/>
      <c r="FLM137" s="222"/>
      <c r="FLN137" s="222"/>
      <c r="FLO137" s="222"/>
      <c r="FLP137" s="222"/>
      <c r="FLQ137" s="222"/>
      <c r="FLR137" s="222"/>
      <c r="FLS137" s="222"/>
      <c r="FLT137" s="222"/>
      <c r="FLU137" s="222"/>
      <c r="FLV137" s="222"/>
      <c r="FLW137" s="222"/>
      <c r="FLX137" s="222"/>
      <c r="FLY137" s="222"/>
      <c r="FLZ137" s="222"/>
      <c r="FMA137" s="222"/>
      <c r="FMB137" s="222"/>
      <c r="FMC137" s="222"/>
      <c r="FMD137" s="222"/>
      <c r="FME137" s="222"/>
      <c r="FMF137" s="222"/>
      <c r="FMG137" s="222"/>
      <c r="FMH137" s="222"/>
      <c r="FMI137" s="222"/>
      <c r="FMJ137" s="222"/>
      <c r="FMK137" s="222"/>
      <c r="FML137" s="222"/>
      <c r="FMM137" s="222"/>
      <c r="FMN137" s="222"/>
      <c r="FMO137" s="222"/>
      <c r="FMP137" s="222"/>
      <c r="FMQ137" s="222"/>
      <c r="FMR137" s="222"/>
      <c r="FMS137" s="222"/>
      <c r="FMT137" s="222"/>
      <c r="FMU137" s="222"/>
      <c r="FMV137" s="222"/>
      <c r="FMW137" s="222"/>
      <c r="FMX137" s="222"/>
      <c r="FMY137" s="222"/>
      <c r="FMZ137" s="222"/>
      <c r="FNA137" s="222"/>
      <c r="FNB137" s="222"/>
      <c r="FNC137" s="222"/>
      <c r="FND137" s="222"/>
      <c r="FNE137" s="222"/>
      <c r="FNF137" s="222"/>
      <c r="FNG137" s="222"/>
      <c r="FNH137" s="222"/>
      <c r="FNI137" s="222"/>
      <c r="FNJ137" s="222"/>
      <c r="FNK137" s="222"/>
      <c r="FNL137" s="222"/>
      <c r="FNM137" s="222"/>
      <c r="FNN137" s="222"/>
      <c r="FNO137" s="222"/>
      <c r="FNP137" s="222"/>
      <c r="FNQ137" s="222"/>
      <c r="FNR137" s="222"/>
      <c r="FNS137" s="222"/>
      <c r="FNT137" s="222"/>
      <c r="FNU137" s="222"/>
      <c r="FNV137" s="222"/>
      <c r="FNW137" s="222"/>
      <c r="FNX137" s="222"/>
      <c r="FNY137" s="222"/>
      <c r="FNZ137" s="222"/>
      <c r="FOA137" s="222"/>
      <c r="FOB137" s="222"/>
      <c r="FOC137" s="222"/>
      <c r="FOD137" s="222"/>
      <c r="FOE137" s="222"/>
      <c r="FOF137" s="222"/>
      <c r="FOG137" s="222"/>
      <c r="FOH137" s="222"/>
      <c r="FOI137" s="222"/>
      <c r="FOJ137" s="222"/>
      <c r="FOK137" s="222"/>
      <c r="FOL137" s="222"/>
      <c r="FOM137" s="222"/>
      <c r="FON137" s="222"/>
      <c r="FOO137" s="222"/>
      <c r="FOP137" s="222"/>
      <c r="FOQ137" s="222"/>
      <c r="FOR137" s="222"/>
      <c r="FOS137" s="222"/>
      <c r="FOT137" s="222"/>
      <c r="FOU137" s="222"/>
      <c r="FOV137" s="222"/>
      <c r="FOW137" s="222"/>
      <c r="FOX137" s="222"/>
      <c r="FOY137" s="222"/>
      <c r="FOZ137" s="222"/>
      <c r="FPA137" s="222"/>
      <c r="FPB137" s="222"/>
      <c r="FPC137" s="222"/>
      <c r="FPD137" s="222"/>
      <c r="FPE137" s="222"/>
      <c r="FPF137" s="222"/>
      <c r="FPG137" s="222"/>
      <c r="FPH137" s="222"/>
      <c r="FPI137" s="222"/>
      <c r="FPJ137" s="222"/>
      <c r="FPK137" s="222"/>
      <c r="FPL137" s="222"/>
      <c r="FPM137" s="222"/>
      <c r="FPN137" s="222"/>
      <c r="FPO137" s="222"/>
      <c r="FPP137" s="222"/>
      <c r="FPQ137" s="222"/>
      <c r="FPR137" s="222"/>
      <c r="FPS137" s="222"/>
      <c r="FPT137" s="222"/>
      <c r="FPU137" s="222"/>
      <c r="FPV137" s="222"/>
      <c r="FPW137" s="222"/>
      <c r="FPX137" s="222"/>
      <c r="FPY137" s="222"/>
      <c r="FPZ137" s="222"/>
      <c r="FQA137" s="222"/>
      <c r="FQB137" s="222"/>
      <c r="FQC137" s="222"/>
      <c r="FQD137" s="222"/>
      <c r="FQE137" s="222"/>
      <c r="FQF137" s="222"/>
      <c r="FQG137" s="222"/>
      <c r="FQH137" s="222"/>
      <c r="FQI137" s="222"/>
      <c r="FQJ137" s="222"/>
      <c r="FQK137" s="222"/>
      <c r="FQL137" s="222"/>
      <c r="FQM137" s="222"/>
      <c r="FQN137" s="222"/>
      <c r="FQO137" s="222"/>
      <c r="FQP137" s="222"/>
      <c r="FQQ137" s="222"/>
      <c r="FQR137" s="222"/>
      <c r="FQS137" s="222"/>
      <c r="FQT137" s="222"/>
      <c r="FQU137" s="222"/>
      <c r="FQV137" s="222"/>
      <c r="FQW137" s="222"/>
      <c r="FQX137" s="222"/>
      <c r="FQY137" s="222"/>
      <c r="FQZ137" s="222"/>
      <c r="FRA137" s="222"/>
      <c r="FRB137" s="222"/>
      <c r="FRC137" s="222"/>
      <c r="FRD137" s="222"/>
      <c r="FRE137" s="222"/>
      <c r="FRF137" s="222"/>
      <c r="FRG137" s="222"/>
      <c r="FRH137" s="222"/>
      <c r="FRI137" s="222"/>
      <c r="FRJ137" s="222"/>
      <c r="FRK137" s="222"/>
      <c r="FRL137" s="222"/>
      <c r="FRM137" s="222"/>
      <c r="FRN137" s="222"/>
      <c r="FRO137" s="222"/>
      <c r="FRP137" s="222"/>
      <c r="FRQ137" s="222"/>
      <c r="FRR137" s="222"/>
      <c r="FRS137" s="222"/>
      <c r="FRT137" s="222"/>
      <c r="FRU137" s="222"/>
      <c r="FRV137" s="222"/>
      <c r="FRW137" s="222"/>
      <c r="FRX137" s="222"/>
      <c r="FRY137" s="222"/>
      <c r="FRZ137" s="222"/>
      <c r="FSA137" s="222"/>
      <c r="FSB137" s="222"/>
      <c r="FSC137" s="222"/>
      <c r="FSD137" s="222"/>
      <c r="FSE137" s="222"/>
      <c r="FSF137" s="222"/>
      <c r="FSG137" s="222"/>
      <c r="FSH137" s="222"/>
      <c r="FSI137" s="222"/>
      <c r="FSJ137" s="222"/>
      <c r="FSK137" s="222"/>
      <c r="FSL137" s="222"/>
      <c r="FSM137" s="222"/>
      <c r="FSN137" s="222"/>
      <c r="FSO137" s="222"/>
      <c r="FSP137" s="222"/>
      <c r="FSQ137" s="222"/>
      <c r="FSR137" s="222"/>
      <c r="FSS137" s="222"/>
      <c r="FST137" s="222"/>
      <c r="FSU137" s="222"/>
      <c r="FSV137" s="222"/>
      <c r="FSW137" s="222"/>
      <c r="FSX137" s="222"/>
      <c r="FSY137" s="222"/>
      <c r="FSZ137" s="222"/>
      <c r="FTA137" s="222"/>
      <c r="FTB137" s="222"/>
      <c r="FTC137" s="222"/>
      <c r="FTD137" s="222"/>
      <c r="FTE137" s="222"/>
      <c r="FTF137" s="222"/>
      <c r="FTG137" s="222"/>
      <c r="FTH137" s="222"/>
      <c r="FTI137" s="222"/>
      <c r="FTJ137" s="222"/>
      <c r="FTK137" s="222"/>
      <c r="FTL137" s="222"/>
      <c r="FTM137" s="222"/>
      <c r="FTN137" s="222"/>
      <c r="FTO137" s="222"/>
      <c r="FTP137" s="222"/>
      <c r="FTQ137" s="222"/>
      <c r="FTR137" s="222"/>
      <c r="FTS137" s="222"/>
      <c r="FTT137" s="222"/>
      <c r="FTU137" s="222"/>
      <c r="FTV137" s="222"/>
      <c r="FTW137" s="222"/>
      <c r="FTX137" s="222"/>
      <c r="FTY137" s="222"/>
      <c r="FTZ137" s="222"/>
      <c r="FUA137" s="222"/>
      <c r="FUB137" s="222"/>
      <c r="FUC137" s="222"/>
      <c r="FUD137" s="222"/>
      <c r="FUE137" s="222"/>
      <c r="FUF137" s="222"/>
      <c r="FUG137" s="222"/>
      <c r="FUH137" s="222"/>
      <c r="FUI137" s="222"/>
      <c r="FUJ137" s="222"/>
      <c r="FUK137" s="222"/>
      <c r="FUL137" s="222"/>
      <c r="FUM137" s="222"/>
      <c r="FUN137" s="222"/>
      <c r="FUO137" s="222"/>
      <c r="FUP137" s="222"/>
      <c r="FUQ137" s="222"/>
      <c r="FUR137" s="222"/>
      <c r="FUS137" s="222"/>
      <c r="FUT137" s="222"/>
      <c r="FUU137" s="222"/>
      <c r="FUV137" s="222"/>
      <c r="FUW137" s="222"/>
      <c r="FUX137" s="222"/>
      <c r="FUY137" s="222"/>
      <c r="FUZ137" s="222"/>
      <c r="FVA137" s="222"/>
      <c r="FVB137" s="222"/>
      <c r="FVC137" s="222"/>
      <c r="FVD137" s="222"/>
      <c r="FVE137" s="222"/>
      <c r="FVF137" s="222"/>
      <c r="FVG137" s="222"/>
      <c r="FVH137" s="222"/>
      <c r="FVI137" s="222"/>
      <c r="FVJ137" s="222"/>
      <c r="FVK137" s="222"/>
      <c r="FVL137" s="222"/>
      <c r="FVM137" s="222"/>
      <c r="FVN137" s="222"/>
      <c r="FVO137" s="222"/>
      <c r="FVP137" s="222"/>
      <c r="FVQ137" s="222"/>
      <c r="FVR137" s="222"/>
      <c r="FVS137" s="222"/>
      <c r="FVT137" s="222"/>
      <c r="FVU137" s="222"/>
      <c r="FVV137" s="222"/>
      <c r="FVW137" s="222"/>
      <c r="FVX137" s="222"/>
      <c r="FVY137" s="222"/>
      <c r="FVZ137" s="222"/>
      <c r="FWA137" s="222"/>
      <c r="FWB137" s="222"/>
      <c r="FWC137" s="222"/>
      <c r="FWD137" s="222"/>
      <c r="FWE137" s="222"/>
      <c r="FWF137" s="222"/>
      <c r="FWG137" s="222"/>
      <c r="FWH137" s="222"/>
      <c r="FWI137" s="222"/>
      <c r="FWJ137" s="222"/>
      <c r="FWK137" s="222"/>
      <c r="FWL137" s="222"/>
      <c r="FWM137" s="222"/>
      <c r="FWN137" s="222"/>
      <c r="FWO137" s="222"/>
      <c r="FWP137" s="222"/>
      <c r="FWQ137" s="222"/>
      <c r="FWR137" s="222"/>
      <c r="FWS137" s="222"/>
      <c r="FWT137" s="222"/>
      <c r="FWU137" s="222"/>
      <c r="FWV137" s="222"/>
      <c r="FWW137" s="222"/>
      <c r="FWX137" s="222"/>
      <c r="FWY137" s="222"/>
      <c r="FWZ137" s="222"/>
      <c r="FXA137" s="222"/>
      <c r="FXB137" s="222"/>
      <c r="FXC137" s="222"/>
      <c r="FXD137" s="222"/>
      <c r="FXE137" s="222"/>
      <c r="FXF137" s="222"/>
      <c r="FXG137" s="222"/>
      <c r="FXH137" s="222"/>
      <c r="FXI137" s="222"/>
      <c r="FXJ137" s="222"/>
      <c r="FXK137" s="222"/>
      <c r="FXL137" s="222"/>
      <c r="FXM137" s="222"/>
      <c r="FXN137" s="222"/>
      <c r="FXO137" s="222"/>
      <c r="FXP137" s="222"/>
      <c r="FXQ137" s="222"/>
      <c r="FXR137" s="222"/>
      <c r="FXS137" s="222"/>
      <c r="FXT137" s="222"/>
      <c r="FXU137" s="222"/>
      <c r="FXV137" s="222"/>
      <c r="FXW137" s="222"/>
      <c r="FXX137" s="222"/>
      <c r="FXY137" s="222"/>
      <c r="FXZ137" s="222"/>
      <c r="FYA137" s="222"/>
      <c r="FYB137" s="222"/>
      <c r="FYC137" s="222"/>
      <c r="FYD137" s="222"/>
      <c r="FYE137" s="222"/>
      <c r="FYF137" s="222"/>
      <c r="FYG137" s="222"/>
      <c r="FYH137" s="222"/>
      <c r="FYI137" s="222"/>
      <c r="FYJ137" s="222"/>
      <c r="FYK137" s="222"/>
      <c r="FYL137" s="222"/>
      <c r="FYM137" s="222"/>
      <c r="FYN137" s="222"/>
      <c r="FYO137" s="222"/>
      <c r="FYP137" s="222"/>
      <c r="FYQ137" s="222"/>
      <c r="FYR137" s="222"/>
      <c r="FYS137" s="222"/>
      <c r="FYT137" s="222"/>
      <c r="FYU137" s="222"/>
      <c r="FYV137" s="222"/>
      <c r="FYW137" s="222"/>
      <c r="FYX137" s="222"/>
      <c r="FYY137" s="222"/>
      <c r="FYZ137" s="222"/>
      <c r="FZA137" s="222"/>
      <c r="FZB137" s="222"/>
      <c r="FZC137" s="222"/>
      <c r="FZD137" s="222"/>
      <c r="FZE137" s="222"/>
      <c r="FZF137" s="222"/>
      <c r="FZG137" s="222"/>
      <c r="FZH137" s="222"/>
      <c r="FZI137" s="222"/>
      <c r="FZJ137" s="222"/>
      <c r="FZK137" s="222"/>
      <c r="FZL137" s="222"/>
      <c r="FZM137" s="222"/>
      <c r="FZN137" s="222"/>
      <c r="FZO137" s="222"/>
      <c r="FZP137" s="222"/>
      <c r="FZQ137" s="222"/>
      <c r="FZR137" s="222"/>
      <c r="FZS137" s="222"/>
      <c r="FZT137" s="222"/>
      <c r="FZU137" s="222"/>
      <c r="FZV137" s="222"/>
      <c r="FZW137" s="222"/>
      <c r="FZX137" s="222"/>
      <c r="FZY137" s="222"/>
      <c r="FZZ137" s="222"/>
      <c r="GAA137" s="222"/>
      <c r="GAB137" s="222"/>
      <c r="GAC137" s="222"/>
      <c r="GAD137" s="222"/>
      <c r="GAE137" s="222"/>
      <c r="GAF137" s="222"/>
      <c r="GAG137" s="222"/>
      <c r="GAH137" s="222"/>
      <c r="GAI137" s="222"/>
      <c r="GAJ137" s="222"/>
      <c r="GAK137" s="222"/>
      <c r="GAL137" s="222"/>
      <c r="GAM137" s="222"/>
      <c r="GAN137" s="222"/>
      <c r="GAO137" s="222"/>
      <c r="GAP137" s="222"/>
      <c r="GAQ137" s="222"/>
      <c r="GAR137" s="222"/>
      <c r="GAS137" s="222"/>
      <c r="GAT137" s="222"/>
      <c r="GAU137" s="222"/>
      <c r="GAV137" s="222"/>
      <c r="GAW137" s="222"/>
      <c r="GAX137" s="222"/>
      <c r="GAY137" s="222"/>
      <c r="GAZ137" s="222"/>
      <c r="GBA137" s="222"/>
      <c r="GBB137" s="222"/>
      <c r="GBC137" s="222"/>
      <c r="GBD137" s="222"/>
      <c r="GBE137" s="222"/>
      <c r="GBF137" s="222"/>
      <c r="GBG137" s="222"/>
      <c r="GBH137" s="222"/>
      <c r="GBI137" s="222"/>
      <c r="GBJ137" s="222"/>
      <c r="GBK137" s="222"/>
      <c r="GBL137" s="222"/>
      <c r="GBM137" s="222"/>
      <c r="GBN137" s="222"/>
      <c r="GBO137" s="222"/>
      <c r="GBP137" s="222"/>
      <c r="GBQ137" s="222"/>
      <c r="GBR137" s="222"/>
      <c r="GBS137" s="222"/>
      <c r="GBT137" s="222"/>
      <c r="GBU137" s="222"/>
      <c r="GBV137" s="222"/>
      <c r="GBW137" s="222"/>
      <c r="GBX137" s="222"/>
      <c r="GBY137" s="222"/>
      <c r="GBZ137" s="222"/>
      <c r="GCA137" s="222"/>
      <c r="GCB137" s="222"/>
      <c r="GCC137" s="222"/>
      <c r="GCD137" s="222"/>
      <c r="GCE137" s="222"/>
      <c r="GCF137" s="222"/>
      <c r="GCG137" s="222"/>
      <c r="GCH137" s="222"/>
      <c r="GCI137" s="222"/>
      <c r="GCJ137" s="222"/>
      <c r="GCK137" s="222"/>
      <c r="GCL137" s="222"/>
      <c r="GCM137" s="222"/>
      <c r="GCN137" s="222"/>
      <c r="GCO137" s="222"/>
      <c r="GCP137" s="222"/>
      <c r="GCQ137" s="222"/>
      <c r="GCR137" s="222"/>
      <c r="GCS137" s="222"/>
      <c r="GCT137" s="222"/>
      <c r="GCU137" s="222"/>
      <c r="GCV137" s="222"/>
      <c r="GCW137" s="222"/>
      <c r="GCX137" s="222"/>
      <c r="GCY137" s="222"/>
      <c r="GCZ137" s="222"/>
      <c r="GDA137" s="222"/>
      <c r="GDB137" s="222"/>
      <c r="GDC137" s="222"/>
      <c r="GDD137" s="222"/>
      <c r="GDE137" s="222"/>
      <c r="GDF137" s="222"/>
      <c r="GDG137" s="222"/>
      <c r="GDH137" s="222"/>
      <c r="GDI137" s="222"/>
      <c r="GDJ137" s="222"/>
      <c r="GDK137" s="222"/>
      <c r="GDL137" s="222"/>
      <c r="GDM137" s="222"/>
      <c r="GDN137" s="222"/>
      <c r="GDO137" s="222"/>
      <c r="GDP137" s="222"/>
      <c r="GDQ137" s="222"/>
      <c r="GDR137" s="222"/>
      <c r="GDS137" s="222"/>
      <c r="GDT137" s="222"/>
      <c r="GDU137" s="222"/>
      <c r="GDV137" s="222"/>
      <c r="GDW137" s="222"/>
      <c r="GDX137" s="222"/>
      <c r="GDY137" s="222"/>
      <c r="GDZ137" s="222"/>
      <c r="GEA137" s="222"/>
      <c r="GEB137" s="222"/>
      <c r="GEC137" s="222"/>
      <c r="GED137" s="222"/>
      <c r="GEE137" s="222"/>
      <c r="GEF137" s="222"/>
      <c r="GEG137" s="222"/>
      <c r="GEH137" s="222"/>
      <c r="GEI137" s="222"/>
      <c r="GEJ137" s="222"/>
      <c r="GEK137" s="222"/>
      <c r="GEL137" s="222"/>
      <c r="GEM137" s="222"/>
      <c r="GEN137" s="222"/>
      <c r="GEO137" s="222"/>
      <c r="GEP137" s="222"/>
      <c r="GEQ137" s="222"/>
      <c r="GER137" s="222"/>
      <c r="GES137" s="222"/>
      <c r="GET137" s="222"/>
      <c r="GEU137" s="222"/>
      <c r="GEV137" s="222"/>
      <c r="GEW137" s="222"/>
      <c r="GEX137" s="222"/>
      <c r="GEY137" s="222"/>
      <c r="GEZ137" s="222"/>
      <c r="GFA137" s="222"/>
      <c r="GFB137" s="222"/>
      <c r="GFC137" s="222"/>
      <c r="GFD137" s="222"/>
      <c r="GFE137" s="222"/>
      <c r="GFF137" s="222"/>
      <c r="GFG137" s="222"/>
      <c r="GFH137" s="222"/>
      <c r="GFI137" s="222"/>
      <c r="GFJ137" s="222"/>
      <c r="GFK137" s="222"/>
      <c r="GFL137" s="222"/>
      <c r="GFM137" s="222"/>
      <c r="GFN137" s="222"/>
      <c r="GFO137" s="222"/>
      <c r="GFP137" s="222"/>
      <c r="GFQ137" s="222"/>
      <c r="GFR137" s="222"/>
      <c r="GFS137" s="222"/>
      <c r="GFT137" s="222"/>
      <c r="GFU137" s="222"/>
      <c r="GFV137" s="222"/>
      <c r="GFW137" s="222"/>
      <c r="GFX137" s="222"/>
      <c r="GFY137" s="222"/>
      <c r="GFZ137" s="222"/>
      <c r="GGA137" s="222"/>
      <c r="GGB137" s="222"/>
      <c r="GGC137" s="222"/>
      <c r="GGD137" s="222"/>
      <c r="GGE137" s="222"/>
      <c r="GGF137" s="222"/>
      <c r="GGG137" s="222"/>
      <c r="GGH137" s="222"/>
      <c r="GGI137" s="222"/>
      <c r="GGJ137" s="222"/>
      <c r="GGK137" s="222"/>
      <c r="GGL137" s="222"/>
      <c r="GGM137" s="222"/>
      <c r="GGN137" s="222"/>
      <c r="GGO137" s="222"/>
      <c r="GGP137" s="222"/>
      <c r="GGQ137" s="222"/>
      <c r="GGR137" s="222"/>
      <c r="GGS137" s="222"/>
      <c r="GGT137" s="222"/>
      <c r="GGU137" s="222"/>
      <c r="GGV137" s="222"/>
      <c r="GGW137" s="222"/>
      <c r="GGX137" s="222"/>
      <c r="GGY137" s="222"/>
      <c r="GGZ137" s="222"/>
      <c r="GHA137" s="222"/>
      <c r="GHB137" s="222"/>
      <c r="GHC137" s="222"/>
      <c r="GHD137" s="222"/>
      <c r="GHE137" s="222"/>
      <c r="GHF137" s="222"/>
      <c r="GHG137" s="222"/>
      <c r="GHH137" s="222"/>
      <c r="GHI137" s="222"/>
      <c r="GHJ137" s="222"/>
      <c r="GHK137" s="222"/>
      <c r="GHL137" s="222"/>
      <c r="GHM137" s="222"/>
      <c r="GHN137" s="222"/>
      <c r="GHO137" s="222"/>
      <c r="GHP137" s="222"/>
      <c r="GHQ137" s="222"/>
      <c r="GHR137" s="222"/>
      <c r="GHS137" s="222"/>
      <c r="GHT137" s="222"/>
      <c r="GHU137" s="222"/>
      <c r="GHV137" s="222"/>
      <c r="GHW137" s="222"/>
      <c r="GHX137" s="222"/>
      <c r="GHY137" s="222"/>
      <c r="GHZ137" s="222"/>
      <c r="GIA137" s="222"/>
      <c r="GIB137" s="222"/>
      <c r="GIC137" s="222"/>
      <c r="GID137" s="222"/>
      <c r="GIE137" s="222"/>
      <c r="GIF137" s="222"/>
      <c r="GIG137" s="222"/>
      <c r="GIH137" s="222"/>
      <c r="GII137" s="222"/>
      <c r="GIJ137" s="222"/>
      <c r="GIK137" s="222"/>
      <c r="GIL137" s="222"/>
      <c r="GIM137" s="222"/>
      <c r="GIN137" s="222"/>
      <c r="GIO137" s="222"/>
      <c r="GIP137" s="222"/>
      <c r="GIQ137" s="222"/>
      <c r="GIR137" s="222"/>
      <c r="GIS137" s="222"/>
      <c r="GIT137" s="222"/>
      <c r="GIU137" s="222"/>
      <c r="GIV137" s="222"/>
      <c r="GIW137" s="222"/>
      <c r="GIX137" s="222"/>
      <c r="GIY137" s="222"/>
      <c r="GIZ137" s="222"/>
      <c r="GJA137" s="222"/>
      <c r="GJB137" s="222"/>
      <c r="GJC137" s="222"/>
      <c r="GJD137" s="222"/>
      <c r="GJE137" s="222"/>
      <c r="GJF137" s="222"/>
      <c r="GJG137" s="222"/>
      <c r="GJH137" s="222"/>
      <c r="GJI137" s="222"/>
      <c r="GJJ137" s="222"/>
      <c r="GJK137" s="222"/>
      <c r="GJL137" s="222"/>
      <c r="GJM137" s="222"/>
      <c r="GJN137" s="222"/>
      <c r="GJO137" s="222"/>
      <c r="GJP137" s="222"/>
      <c r="GJQ137" s="222"/>
      <c r="GJR137" s="222"/>
      <c r="GJS137" s="222"/>
      <c r="GJT137" s="222"/>
      <c r="GJU137" s="222"/>
      <c r="GJV137" s="222"/>
      <c r="GJW137" s="222"/>
      <c r="GJX137" s="222"/>
      <c r="GJY137" s="222"/>
      <c r="GJZ137" s="222"/>
      <c r="GKA137" s="222"/>
      <c r="GKB137" s="222"/>
      <c r="GKC137" s="222"/>
      <c r="GKD137" s="222"/>
      <c r="GKE137" s="222"/>
      <c r="GKF137" s="222"/>
      <c r="GKG137" s="222"/>
      <c r="GKH137" s="222"/>
      <c r="GKI137" s="222"/>
      <c r="GKJ137" s="222"/>
      <c r="GKK137" s="222"/>
      <c r="GKL137" s="222"/>
      <c r="GKM137" s="222"/>
      <c r="GKN137" s="222"/>
      <c r="GKO137" s="222"/>
      <c r="GKP137" s="222"/>
      <c r="GKQ137" s="222"/>
      <c r="GKR137" s="222"/>
      <c r="GKS137" s="222"/>
      <c r="GKT137" s="222"/>
      <c r="GKU137" s="222"/>
      <c r="GKV137" s="222"/>
      <c r="GKW137" s="222"/>
      <c r="GKX137" s="222"/>
      <c r="GKY137" s="222"/>
      <c r="GKZ137" s="222"/>
      <c r="GLA137" s="222"/>
      <c r="GLB137" s="222"/>
      <c r="GLC137" s="222"/>
      <c r="GLD137" s="222"/>
      <c r="GLE137" s="222"/>
      <c r="GLF137" s="222"/>
      <c r="GLG137" s="222"/>
      <c r="GLH137" s="222"/>
      <c r="GLI137" s="222"/>
      <c r="GLJ137" s="222"/>
      <c r="GLK137" s="222"/>
      <c r="GLL137" s="222"/>
      <c r="GLM137" s="222"/>
      <c r="GLN137" s="222"/>
      <c r="GLO137" s="222"/>
      <c r="GLP137" s="222"/>
      <c r="GLQ137" s="222"/>
      <c r="GLR137" s="222"/>
      <c r="GLS137" s="222"/>
      <c r="GLT137" s="222"/>
      <c r="GLU137" s="222"/>
      <c r="GLV137" s="222"/>
      <c r="GLW137" s="222"/>
      <c r="GLX137" s="222"/>
      <c r="GLY137" s="222"/>
      <c r="GLZ137" s="222"/>
      <c r="GMA137" s="222"/>
      <c r="GMB137" s="222"/>
      <c r="GMC137" s="222"/>
      <c r="GMD137" s="222"/>
      <c r="GME137" s="222"/>
      <c r="GMF137" s="222"/>
      <c r="GMG137" s="222"/>
      <c r="GMH137" s="222"/>
      <c r="GMI137" s="222"/>
      <c r="GMJ137" s="222"/>
      <c r="GMK137" s="222"/>
      <c r="GML137" s="222"/>
      <c r="GMM137" s="222"/>
      <c r="GMN137" s="222"/>
      <c r="GMO137" s="222"/>
      <c r="GMP137" s="222"/>
      <c r="GMQ137" s="222"/>
      <c r="GMR137" s="222"/>
      <c r="GMS137" s="222"/>
      <c r="GMT137" s="222"/>
      <c r="GMU137" s="222"/>
      <c r="GMV137" s="222"/>
      <c r="GMW137" s="222"/>
      <c r="GMX137" s="222"/>
      <c r="GMY137" s="222"/>
      <c r="GMZ137" s="222"/>
      <c r="GNA137" s="222"/>
      <c r="GNB137" s="222"/>
      <c r="GNC137" s="222"/>
      <c r="GND137" s="222"/>
      <c r="GNE137" s="222"/>
      <c r="GNF137" s="222"/>
      <c r="GNG137" s="222"/>
      <c r="GNH137" s="222"/>
      <c r="GNI137" s="222"/>
      <c r="GNJ137" s="222"/>
      <c r="GNK137" s="222"/>
      <c r="GNL137" s="222"/>
      <c r="GNM137" s="222"/>
      <c r="GNN137" s="222"/>
      <c r="GNO137" s="222"/>
      <c r="GNP137" s="222"/>
      <c r="GNQ137" s="222"/>
      <c r="GNR137" s="222"/>
      <c r="GNS137" s="222"/>
      <c r="GNT137" s="222"/>
      <c r="GNU137" s="222"/>
      <c r="GNV137" s="222"/>
      <c r="GNW137" s="222"/>
      <c r="GNX137" s="222"/>
      <c r="GNY137" s="222"/>
      <c r="GNZ137" s="222"/>
      <c r="GOA137" s="222"/>
      <c r="GOB137" s="222"/>
      <c r="GOC137" s="222"/>
      <c r="GOD137" s="222"/>
      <c r="GOE137" s="222"/>
      <c r="GOF137" s="222"/>
      <c r="GOG137" s="222"/>
      <c r="GOH137" s="222"/>
      <c r="GOI137" s="222"/>
      <c r="GOJ137" s="222"/>
      <c r="GOK137" s="222"/>
      <c r="GOL137" s="222"/>
      <c r="GOM137" s="222"/>
      <c r="GON137" s="222"/>
      <c r="GOO137" s="222"/>
      <c r="GOP137" s="222"/>
      <c r="GOQ137" s="222"/>
      <c r="GOR137" s="222"/>
      <c r="GOS137" s="222"/>
      <c r="GOT137" s="222"/>
      <c r="GOU137" s="222"/>
      <c r="GOV137" s="222"/>
      <c r="GOW137" s="222"/>
      <c r="GOX137" s="222"/>
      <c r="GOY137" s="222"/>
      <c r="GOZ137" s="222"/>
      <c r="GPA137" s="222"/>
      <c r="GPB137" s="222"/>
      <c r="GPC137" s="222"/>
      <c r="GPD137" s="222"/>
      <c r="GPE137" s="222"/>
      <c r="GPF137" s="222"/>
      <c r="GPG137" s="222"/>
      <c r="GPH137" s="222"/>
      <c r="GPI137" s="222"/>
      <c r="GPJ137" s="222"/>
      <c r="GPK137" s="222"/>
      <c r="GPL137" s="222"/>
      <c r="GPM137" s="222"/>
      <c r="GPN137" s="222"/>
      <c r="GPO137" s="222"/>
      <c r="GPP137" s="222"/>
      <c r="GPQ137" s="222"/>
      <c r="GPR137" s="222"/>
      <c r="GPS137" s="222"/>
      <c r="GPT137" s="222"/>
      <c r="GPU137" s="222"/>
      <c r="GPV137" s="222"/>
      <c r="GPW137" s="222"/>
      <c r="GPX137" s="222"/>
      <c r="GPY137" s="222"/>
      <c r="GPZ137" s="222"/>
      <c r="GQA137" s="222"/>
      <c r="GQB137" s="222"/>
      <c r="GQC137" s="222"/>
      <c r="GQD137" s="222"/>
      <c r="GQE137" s="222"/>
      <c r="GQF137" s="222"/>
      <c r="GQG137" s="222"/>
      <c r="GQH137" s="222"/>
      <c r="GQI137" s="222"/>
      <c r="GQJ137" s="222"/>
      <c r="GQK137" s="222"/>
      <c r="GQL137" s="222"/>
      <c r="GQM137" s="222"/>
      <c r="GQN137" s="222"/>
      <c r="GQO137" s="222"/>
      <c r="GQP137" s="222"/>
      <c r="GQQ137" s="222"/>
      <c r="GQR137" s="222"/>
      <c r="GQS137" s="222"/>
      <c r="GQT137" s="222"/>
      <c r="GQU137" s="222"/>
      <c r="GQV137" s="222"/>
      <c r="GQW137" s="222"/>
      <c r="GQX137" s="222"/>
      <c r="GQY137" s="222"/>
      <c r="GQZ137" s="222"/>
      <c r="GRA137" s="222"/>
      <c r="GRB137" s="222"/>
      <c r="GRC137" s="222"/>
      <c r="GRD137" s="222"/>
      <c r="GRE137" s="222"/>
      <c r="GRF137" s="222"/>
      <c r="GRG137" s="222"/>
      <c r="GRH137" s="222"/>
      <c r="GRI137" s="222"/>
      <c r="GRJ137" s="222"/>
      <c r="GRK137" s="222"/>
      <c r="GRL137" s="222"/>
      <c r="GRM137" s="222"/>
      <c r="GRN137" s="222"/>
      <c r="GRO137" s="222"/>
      <c r="GRP137" s="222"/>
      <c r="GRQ137" s="222"/>
      <c r="GRR137" s="222"/>
      <c r="GRS137" s="222"/>
      <c r="GRT137" s="222"/>
      <c r="GRU137" s="222"/>
      <c r="GRV137" s="222"/>
      <c r="GRW137" s="222"/>
      <c r="GRX137" s="222"/>
      <c r="GRY137" s="222"/>
      <c r="GRZ137" s="222"/>
      <c r="GSA137" s="222"/>
      <c r="GSB137" s="222"/>
      <c r="GSC137" s="222"/>
      <c r="GSD137" s="222"/>
      <c r="GSE137" s="222"/>
      <c r="GSF137" s="222"/>
      <c r="GSG137" s="222"/>
      <c r="GSH137" s="222"/>
      <c r="GSI137" s="222"/>
      <c r="GSJ137" s="222"/>
      <c r="GSK137" s="222"/>
      <c r="GSL137" s="222"/>
      <c r="GSM137" s="222"/>
      <c r="GSN137" s="222"/>
      <c r="GSO137" s="222"/>
      <c r="GSP137" s="222"/>
      <c r="GSQ137" s="222"/>
      <c r="GSR137" s="222"/>
      <c r="GSS137" s="222"/>
      <c r="GST137" s="222"/>
      <c r="GSU137" s="222"/>
      <c r="GSV137" s="222"/>
      <c r="GSW137" s="222"/>
      <c r="GSX137" s="222"/>
      <c r="GSY137" s="222"/>
      <c r="GSZ137" s="222"/>
      <c r="GTA137" s="222"/>
      <c r="GTB137" s="222"/>
      <c r="GTC137" s="222"/>
      <c r="GTD137" s="222"/>
      <c r="GTE137" s="222"/>
      <c r="GTF137" s="222"/>
      <c r="GTG137" s="222"/>
      <c r="GTH137" s="222"/>
      <c r="GTI137" s="222"/>
      <c r="GTJ137" s="222"/>
      <c r="GTK137" s="222"/>
      <c r="GTL137" s="222"/>
      <c r="GTM137" s="222"/>
      <c r="GTN137" s="222"/>
      <c r="GTO137" s="222"/>
      <c r="GTP137" s="222"/>
      <c r="GTQ137" s="222"/>
      <c r="GTR137" s="222"/>
      <c r="GTS137" s="222"/>
      <c r="GTT137" s="222"/>
      <c r="GTU137" s="222"/>
      <c r="GTV137" s="222"/>
      <c r="GTW137" s="222"/>
      <c r="GTX137" s="222"/>
      <c r="GTY137" s="222"/>
      <c r="GTZ137" s="222"/>
      <c r="GUA137" s="222"/>
      <c r="GUB137" s="222"/>
      <c r="GUC137" s="222"/>
      <c r="GUD137" s="222"/>
      <c r="GUE137" s="222"/>
      <c r="GUF137" s="222"/>
      <c r="GUG137" s="222"/>
      <c r="GUH137" s="222"/>
      <c r="GUI137" s="222"/>
      <c r="GUJ137" s="222"/>
      <c r="GUK137" s="222"/>
      <c r="GUL137" s="222"/>
      <c r="GUM137" s="222"/>
      <c r="GUN137" s="222"/>
      <c r="GUO137" s="222"/>
      <c r="GUP137" s="222"/>
      <c r="GUQ137" s="222"/>
      <c r="GUR137" s="222"/>
      <c r="GUS137" s="222"/>
      <c r="GUT137" s="222"/>
      <c r="GUU137" s="222"/>
      <c r="GUV137" s="222"/>
      <c r="GUW137" s="222"/>
      <c r="GUX137" s="222"/>
      <c r="GUY137" s="222"/>
      <c r="GUZ137" s="222"/>
      <c r="GVA137" s="222"/>
      <c r="GVB137" s="222"/>
      <c r="GVC137" s="222"/>
      <c r="GVD137" s="222"/>
      <c r="GVE137" s="222"/>
      <c r="GVF137" s="222"/>
      <c r="GVG137" s="222"/>
      <c r="GVH137" s="222"/>
      <c r="GVI137" s="222"/>
      <c r="GVJ137" s="222"/>
      <c r="GVK137" s="222"/>
      <c r="GVL137" s="222"/>
      <c r="GVM137" s="222"/>
      <c r="GVN137" s="222"/>
      <c r="GVO137" s="222"/>
      <c r="GVP137" s="222"/>
      <c r="GVQ137" s="222"/>
      <c r="GVR137" s="222"/>
      <c r="GVS137" s="222"/>
      <c r="GVT137" s="222"/>
      <c r="GVU137" s="222"/>
      <c r="GVV137" s="222"/>
      <c r="GVW137" s="222"/>
      <c r="GVX137" s="222"/>
      <c r="GVY137" s="222"/>
      <c r="GVZ137" s="222"/>
      <c r="GWA137" s="222"/>
      <c r="GWB137" s="222"/>
      <c r="GWC137" s="222"/>
      <c r="GWD137" s="222"/>
      <c r="GWE137" s="222"/>
      <c r="GWF137" s="222"/>
      <c r="GWG137" s="222"/>
      <c r="GWH137" s="222"/>
      <c r="GWI137" s="222"/>
      <c r="GWJ137" s="222"/>
      <c r="GWK137" s="222"/>
      <c r="GWL137" s="222"/>
      <c r="GWM137" s="222"/>
      <c r="GWN137" s="222"/>
      <c r="GWO137" s="222"/>
      <c r="GWP137" s="222"/>
      <c r="GWQ137" s="222"/>
      <c r="GWR137" s="222"/>
      <c r="GWS137" s="222"/>
      <c r="GWT137" s="222"/>
      <c r="GWU137" s="222"/>
      <c r="GWV137" s="222"/>
      <c r="GWW137" s="222"/>
      <c r="GWX137" s="222"/>
      <c r="GWY137" s="222"/>
      <c r="GWZ137" s="222"/>
      <c r="GXA137" s="222"/>
      <c r="GXB137" s="222"/>
      <c r="GXC137" s="222"/>
      <c r="GXD137" s="222"/>
      <c r="GXE137" s="222"/>
      <c r="GXF137" s="222"/>
      <c r="GXG137" s="222"/>
      <c r="GXH137" s="222"/>
      <c r="GXI137" s="222"/>
      <c r="GXJ137" s="222"/>
      <c r="GXK137" s="222"/>
      <c r="GXL137" s="222"/>
      <c r="GXM137" s="222"/>
      <c r="GXN137" s="222"/>
      <c r="GXO137" s="222"/>
      <c r="GXP137" s="222"/>
      <c r="GXQ137" s="222"/>
      <c r="GXR137" s="222"/>
      <c r="GXS137" s="222"/>
      <c r="GXT137" s="222"/>
      <c r="GXU137" s="222"/>
      <c r="GXV137" s="222"/>
      <c r="GXW137" s="222"/>
      <c r="GXX137" s="222"/>
      <c r="GXY137" s="222"/>
      <c r="GXZ137" s="222"/>
      <c r="GYA137" s="222"/>
      <c r="GYB137" s="222"/>
      <c r="GYC137" s="222"/>
      <c r="GYD137" s="222"/>
      <c r="GYE137" s="222"/>
      <c r="GYF137" s="222"/>
      <c r="GYG137" s="222"/>
      <c r="GYH137" s="222"/>
      <c r="GYI137" s="222"/>
      <c r="GYJ137" s="222"/>
      <c r="GYK137" s="222"/>
      <c r="GYL137" s="222"/>
      <c r="GYM137" s="222"/>
      <c r="GYN137" s="222"/>
      <c r="GYO137" s="222"/>
      <c r="GYP137" s="222"/>
      <c r="GYQ137" s="222"/>
      <c r="GYR137" s="222"/>
      <c r="GYS137" s="222"/>
      <c r="GYT137" s="222"/>
      <c r="GYU137" s="222"/>
      <c r="GYV137" s="222"/>
      <c r="GYW137" s="222"/>
      <c r="GYX137" s="222"/>
      <c r="GYY137" s="222"/>
      <c r="GYZ137" s="222"/>
      <c r="GZA137" s="222"/>
      <c r="GZB137" s="222"/>
      <c r="GZC137" s="222"/>
      <c r="GZD137" s="222"/>
      <c r="GZE137" s="222"/>
      <c r="GZF137" s="222"/>
      <c r="GZG137" s="222"/>
      <c r="GZH137" s="222"/>
      <c r="GZI137" s="222"/>
      <c r="GZJ137" s="222"/>
      <c r="GZK137" s="222"/>
      <c r="GZL137" s="222"/>
      <c r="GZM137" s="222"/>
      <c r="GZN137" s="222"/>
      <c r="GZO137" s="222"/>
      <c r="GZP137" s="222"/>
      <c r="GZQ137" s="222"/>
      <c r="GZR137" s="222"/>
      <c r="GZS137" s="222"/>
      <c r="GZT137" s="222"/>
      <c r="GZU137" s="222"/>
      <c r="GZV137" s="222"/>
      <c r="GZW137" s="222"/>
      <c r="GZX137" s="222"/>
      <c r="GZY137" s="222"/>
      <c r="GZZ137" s="222"/>
      <c r="HAA137" s="222"/>
      <c r="HAB137" s="222"/>
      <c r="HAC137" s="222"/>
      <c r="HAD137" s="222"/>
      <c r="HAE137" s="222"/>
      <c r="HAF137" s="222"/>
      <c r="HAG137" s="222"/>
      <c r="HAH137" s="222"/>
      <c r="HAI137" s="222"/>
      <c r="HAJ137" s="222"/>
      <c r="HAK137" s="222"/>
      <c r="HAL137" s="222"/>
      <c r="HAM137" s="222"/>
      <c r="HAN137" s="222"/>
      <c r="HAO137" s="222"/>
      <c r="HAP137" s="222"/>
      <c r="HAQ137" s="222"/>
      <c r="HAR137" s="222"/>
      <c r="HAS137" s="222"/>
      <c r="HAT137" s="222"/>
      <c r="HAU137" s="222"/>
      <c r="HAV137" s="222"/>
      <c r="HAW137" s="222"/>
      <c r="HAX137" s="222"/>
      <c r="HAY137" s="222"/>
      <c r="HAZ137" s="222"/>
      <c r="HBA137" s="222"/>
      <c r="HBB137" s="222"/>
      <c r="HBC137" s="222"/>
      <c r="HBD137" s="222"/>
      <c r="HBE137" s="222"/>
      <c r="HBF137" s="222"/>
      <c r="HBG137" s="222"/>
      <c r="HBH137" s="222"/>
      <c r="HBI137" s="222"/>
      <c r="HBJ137" s="222"/>
      <c r="HBK137" s="222"/>
      <c r="HBL137" s="222"/>
      <c r="HBM137" s="222"/>
      <c r="HBN137" s="222"/>
      <c r="HBO137" s="222"/>
      <c r="HBP137" s="222"/>
      <c r="HBQ137" s="222"/>
      <c r="HBR137" s="222"/>
      <c r="HBS137" s="222"/>
      <c r="HBT137" s="222"/>
      <c r="HBU137" s="222"/>
      <c r="HBV137" s="222"/>
      <c r="HBW137" s="222"/>
      <c r="HBX137" s="222"/>
      <c r="HBY137" s="222"/>
      <c r="HBZ137" s="222"/>
      <c r="HCA137" s="222"/>
      <c r="HCB137" s="222"/>
      <c r="HCC137" s="222"/>
      <c r="HCD137" s="222"/>
      <c r="HCE137" s="222"/>
      <c r="HCF137" s="222"/>
      <c r="HCG137" s="222"/>
      <c r="HCH137" s="222"/>
      <c r="HCI137" s="222"/>
      <c r="HCJ137" s="222"/>
      <c r="HCK137" s="222"/>
      <c r="HCL137" s="222"/>
      <c r="HCM137" s="222"/>
      <c r="HCN137" s="222"/>
      <c r="HCO137" s="222"/>
      <c r="HCP137" s="222"/>
      <c r="HCQ137" s="222"/>
      <c r="HCR137" s="222"/>
      <c r="HCS137" s="222"/>
      <c r="HCT137" s="222"/>
      <c r="HCU137" s="222"/>
      <c r="HCV137" s="222"/>
      <c r="HCW137" s="222"/>
      <c r="HCX137" s="222"/>
      <c r="HCY137" s="222"/>
      <c r="HCZ137" s="222"/>
      <c r="HDA137" s="222"/>
      <c r="HDB137" s="222"/>
      <c r="HDC137" s="222"/>
      <c r="HDD137" s="222"/>
      <c r="HDE137" s="222"/>
      <c r="HDF137" s="222"/>
      <c r="HDG137" s="222"/>
      <c r="HDH137" s="222"/>
      <c r="HDI137" s="222"/>
      <c r="HDJ137" s="222"/>
      <c r="HDK137" s="222"/>
      <c r="HDL137" s="222"/>
      <c r="HDM137" s="222"/>
      <c r="HDN137" s="222"/>
      <c r="HDO137" s="222"/>
      <c r="HDP137" s="222"/>
      <c r="HDQ137" s="222"/>
      <c r="HDR137" s="222"/>
      <c r="HDS137" s="222"/>
      <c r="HDT137" s="222"/>
      <c r="HDU137" s="222"/>
      <c r="HDV137" s="222"/>
      <c r="HDW137" s="222"/>
      <c r="HDX137" s="222"/>
      <c r="HDY137" s="222"/>
      <c r="HDZ137" s="222"/>
      <c r="HEA137" s="222"/>
      <c r="HEB137" s="222"/>
      <c r="HEC137" s="222"/>
      <c r="HED137" s="222"/>
      <c r="HEE137" s="222"/>
      <c r="HEF137" s="222"/>
      <c r="HEG137" s="222"/>
      <c r="HEH137" s="222"/>
      <c r="HEI137" s="222"/>
      <c r="HEJ137" s="222"/>
      <c r="HEK137" s="222"/>
      <c r="HEL137" s="222"/>
      <c r="HEM137" s="222"/>
      <c r="HEN137" s="222"/>
      <c r="HEO137" s="222"/>
      <c r="HEP137" s="222"/>
      <c r="HEQ137" s="222"/>
      <c r="HER137" s="222"/>
      <c r="HES137" s="222"/>
      <c r="HET137" s="222"/>
      <c r="HEU137" s="222"/>
      <c r="HEV137" s="222"/>
      <c r="HEW137" s="222"/>
      <c r="HEX137" s="222"/>
      <c r="HEY137" s="222"/>
      <c r="HEZ137" s="222"/>
      <c r="HFA137" s="222"/>
      <c r="HFB137" s="222"/>
      <c r="HFC137" s="222"/>
      <c r="HFD137" s="222"/>
      <c r="HFE137" s="222"/>
      <c r="HFF137" s="222"/>
      <c r="HFG137" s="222"/>
      <c r="HFH137" s="222"/>
      <c r="HFI137" s="222"/>
      <c r="HFJ137" s="222"/>
      <c r="HFK137" s="222"/>
      <c r="HFL137" s="222"/>
      <c r="HFM137" s="222"/>
      <c r="HFN137" s="222"/>
      <c r="HFO137" s="222"/>
      <c r="HFP137" s="222"/>
      <c r="HFQ137" s="222"/>
      <c r="HFR137" s="222"/>
      <c r="HFS137" s="222"/>
      <c r="HFT137" s="222"/>
      <c r="HFU137" s="222"/>
      <c r="HFV137" s="222"/>
      <c r="HFW137" s="222"/>
      <c r="HFX137" s="222"/>
      <c r="HFY137" s="222"/>
      <c r="HFZ137" s="222"/>
      <c r="HGA137" s="222"/>
      <c r="HGB137" s="222"/>
      <c r="HGC137" s="222"/>
      <c r="HGD137" s="222"/>
      <c r="HGE137" s="222"/>
      <c r="HGF137" s="222"/>
      <c r="HGG137" s="222"/>
      <c r="HGH137" s="222"/>
      <c r="HGI137" s="222"/>
      <c r="HGJ137" s="222"/>
      <c r="HGK137" s="222"/>
      <c r="HGL137" s="222"/>
      <c r="HGM137" s="222"/>
      <c r="HGN137" s="222"/>
      <c r="HGO137" s="222"/>
      <c r="HGP137" s="222"/>
      <c r="HGQ137" s="222"/>
      <c r="HGR137" s="222"/>
      <c r="HGS137" s="222"/>
      <c r="HGT137" s="222"/>
      <c r="HGU137" s="222"/>
      <c r="HGV137" s="222"/>
      <c r="HGW137" s="222"/>
      <c r="HGX137" s="222"/>
      <c r="HGY137" s="222"/>
      <c r="HGZ137" s="222"/>
      <c r="HHA137" s="222"/>
      <c r="HHB137" s="222"/>
      <c r="HHC137" s="222"/>
      <c r="HHD137" s="222"/>
      <c r="HHE137" s="222"/>
      <c r="HHF137" s="222"/>
      <c r="HHG137" s="222"/>
      <c r="HHH137" s="222"/>
      <c r="HHI137" s="222"/>
      <c r="HHJ137" s="222"/>
      <c r="HHK137" s="222"/>
      <c r="HHL137" s="222"/>
      <c r="HHM137" s="222"/>
      <c r="HHN137" s="222"/>
      <c r="HHO137" s="222"/>
      <c r="HHP137" s="222"/>
      <c r="HHQ137" s="222"/>
      <c r="HHR137" s="222"/>
      <c r="HHS137" s="222"/>
      <c r="HHT137" s="222"/>
      <c r="HHU137" s="222"/>
      <c r="HHV137" s="222"/>
      <c r="HHW137" s="222"/>
      <c r="HHX137" s="222"/>
      <c r="HHY137" s="222"/>
      <c r="HHZ137" s="222"/>
      <c r="HIA137" s="222"/>
      <c r="HIB137" s="222"/>
      <c r="HIC137" s="222"/>
      <c r="HID137" s="222"/>
      <c r="HIE137" s="222"/>
      <c r="HIF137" s="222"/>
      <c r="HIG137" s="222"/>
      <c r="HIH137" s="222"/>
      <c r="HII137" s="222"/>
      <c r="HIJ137" s="222"/>
      <c r="HIK137" s="222"/>
      <c r="HIL137" s="222"/>
      <c r="HIM137" s="222"/>
      <c r="HIN137" s="222"/>
      <c r="HIO137" s="222"/>
      <c r="HIP137" s="222"/>
      <c r="HIQ137" s="222"/>
      <c r="HIR137" s="222"/>
      <c r="HIS137" s="222"/>
      <c r="HIT137" s="222"/>
      <c r="HIU137" s="222"/>
      <c r="HIV137" s="222"/>
      <c r="HIW137" s="222"/>
      <c r="HIX137" s="222"/>
      <c r="HIY137" s="222"/>
      <c r="HIZ137" s="222"/>
      <c r="HJA137" s="222"/>
      <c r="HJB137" s="222"/>
      <c r="HJC137" s="222"/>
      <c r="HJD137" s="222"/>
      <c r="HJE137" s="222"/>
      <c r="HJF137" s="222"/>
      <c r="HJG137" s="222"/>
      <c r="HJH137" s="222"/>
      <c r="HJI137" s="222"/>
      <c r="HJJ137" s="222"/>
      <c r="HJK137" s="222"/>
      <c r="HJL137" s="222"/>
      <c r="HJM137" s="222"/>
      <c r="HJN137" s="222"/>
      <c r="HJO137" s="222"/>
      <c r="HJP137" s="222"/>
      <c r="HJQ137" s="222"/>
      <c r="HJR137" s="222"/>
      <c r="HJS137" s="222"/>
      <c r="HJT137" s="222"/>
      <c r="HJU137" s="222"/>
      <c r="HJV137" s="222"/>
      <c r="HJW137" s="222"/>
      <c r="HJX137" s="222"/>
      <c r="HJY137" s="222"/>
      <c r="HJZ137" s="222"/>
      <c r="HKA137" s="222"/>
      <c r="HKB137" s="222"/>
      <c r="HKC137" s="222"/>
      <c r="HKD137" s="222"/>
      <c r="HKE137" s="222"/>
      <c r="HKF137" s="222"/>
      <c r="HKG137" s="222"/>
      <c r="HKH137" s="222"/>
      <c r="HKI137" s="222"/>
      <c r="HKJ137" s="222"/>
      <c r="HKK137" s="222"/>
      <c r="HKL137" s="222"/>
      <c r="HKM137" s="222"/>
      <c r="HKN137" s="222"/>
      <c r="HKO137" s="222"/>
      <c r="HKP137" s="222"/>
      <c r="HKQ137" s="222"/>
      <c r="HKR137" s="222"/>
      <c r="HKS137" s="222"/>
      <c r="HKT137" s="222"/>
      <c r="HKU137" s="222"/>
      <c r="HKV137" s="222"/>
      <c r="HKW137" s="222"/>
      <c r="HKX137" s="222"/>
      <c r="HKY137" s="222"/>
      <c r="HKZ137" s="222"/>
      <c r="HLA137" s="222"/>
      <c r="HLB137" s="222"/>
      <c r="HLC137" s="222"/>
      <c r="HLD137" s="222"/>
      <c r="HLE137" s="222"/>
      <c r="HLF137" s="222"/>
      <c r="HLG137" s="222"/>
      <c r="HLH137" s="222"/>
      <c r="HLI137" s="222"/>
      <c r="HLJ137" s="222"/>
      <c r="HLK137" s="222"/>
      <c r="HLL137" s="222"/>
      <c r="HLM137" s="222"/>
      <c r="HLN137" s="222"/>
      <c r="HLO137" s="222"/>
      <c r="HLP137" s="222"/>
      <c r="HLQ137" s="222"/>
      <c r="HLR137" s="222"/>
      <c r="HLS137" s="222"/>
      <c r="HLT137" s="222"/>
      <c r="HLU137" s="222"/>
      <c r="HLV137" s="222"/>
      <c r="HLW137" s="222"/>
      <c r="HLX137" s="222"/>
      <c r="HLY137" s="222"/>
      <c r="HLZ137" s="222"/>
      <c r="HMA137" s="222"/>
      <c r="HMB137" s="222"/>
      <c r="HMC137" s="222"/>
      <c r="HMD137" s="222"/>
      <c r="HME137" s="222"/>
      <c r="HMF137" s="222"/>
      <c r="HMG137" s="222"/>
      <c r="HMH137" s="222"/>
      <c r="HMI137" s="222"/>
      <c r="HMJ137" s="222"/>
      <c r="HMK137" s="222"/>
      <c r="HML137" s="222"/>
      <c r="HMM137" s="222"/>
      <c r="HMN137" s="222"/>
      <c r="HMO137" s="222"/>
      <c r="HMP137" s="222"/>
      <c r="HMQ137" s="222"/>
      <c r="HMR137" s="222"/>
      <c r="HMS137" s="222"/>
      <c r="HMT137" s="222"/>
      <c r="HMU137" s="222"/>
      <c r="HMV137" s="222"/>
      <c r="HMW137" s="222"/>
      <c r="HMX137" s="222"/>
      <c r="HMY137" s="222"/>
      <c r="HMZ137" s="222"/>
      <c r="HNA137" s="222"/>
      <c r="HNB137" s="222"/>
      <c r="HNC137" s="222"/>
      <c r="HND137" s="222"/>
      <c r="HNE137" s="222"/>
      <c r="HNF137" s="222"/>
      <c r="HNG137" s="222"/>
      <c r="HNH137" s="222"/>
      <c r="HNI137" s="222"/>
      <c r="HNJ137" s="222"/>
      <c r="HNK137" s="222"/>
      <c r="HNL137" s="222"/>
      <c r="HNM137" s="222"/>
      <c r="HNN137" s="222"/>
      <c r="HNO137" s="222"/>
      <c r="HNP137" s="222"/>
      <c r="HNQ137" s="222"/>
      <c r="HNR137" s="222"/>
      <c r="HNS137" s="222"/>
      <c r="HNT137" s="222"/>
      <c r="HNU137" s="222"/>
      <c r="HNV137" s="222"/>
      <c r="HNW137" s="222"/>
      <c r="HNX137" s="222"/>
      <c r="HNY137" s="222"/>
      <c r="HNZ137" s="222"/>
      <c r="HOA137" s="222"/>
      <c r="HOB137" s="222"/>
      <c r="HOC137" s="222"/>
      <c r="HOD137" s="222"/>
      <c r="HOE137" s="222"/>
      <c r="HOF137" s="222"/>
      <c r="HOG137" s="222"/>
      <c r="HOH137" s="222"/>
      <c r="HOI137" s="222"/>
      <c r="HOJ137" s="222"/>
      <c r="HOK137" s="222"/>
      <c r="HOL137" s="222"/>
      <c r="HOM137" s="222"/>
      <c r="HON137" s="222"/>
      <c r="HOO137" s="222"/>
      <c r="HOP137" s="222"/>
      <c r="HOQ137" s="222"/>
      <c r="HOR137" s="222"/>
      <c r="HOS137" s="222"/>
      <c r="HOT137" s="222"/>
      <c r="HOU137" s="222"/>
      <c r="HOV137" s="222"/>
      <c r="HOW137" s="222"/>
      <c r="HOX137" s="222"/>
      <c r="HOY137" s="222"/>
      <c r="HOZ137" s="222"/>
      <c r="HPA137" s="222"/>
      <c r="HPB137" s="222"/>
      <c r="HPC137" s="222"/>
      <c r="HPD137" s="222"/>
      <c r="HPE137" s="222"/>
      <c r="HPF137" s="222"/>
      <c r="HPG137" s="222"/>
      <c r="HPH137" s="222"/>
      <c r="HPI137" s="222"/>
      <c r="HPJ137" s="222"/>
      <c r="HPK137" s="222"/>
      <c r="HPL137" s="222"/>
      <c r="HPM137" s="222"/>
      <c r="HPN137" s="222"/>
      <c r="HPO137" s="222"/>
      <c r="HPP137" s="222"/>
      <c r="HPQ137" s="222"/>
      <c r="HPR137" s="222"/>
      <c r="HPS137" s="222"/>
      <c r="HPT137" s="222"/>
      <c r="HPU137" s="222"/>
      <c r="HPV137" s="222"/>
      <c r="HPW137" s="222"/>
      <c r="HPX137" s="222"/>
      <c r="HPY137" s="222"/>
      <c r="HPZ137" s="222"/>
      <c r="HQA137" s="222"/>
      <c r="HQB137" s="222"/>
      <c r="HQC137" s="222"/>
      <c r="HQD137" s="222"/>
      <c r="HQE137" s="222"/>
      <c r="HQF137" s="222"/>
      <c r="HQG137" s="222"/>
      <c r="HQH137" s="222"/>
      <c r="HQI137" s="222"/>
      <c r="HQJ137" s="222"/>
      <c r="HQK137" s="222"/>
      <c r="HQL137" s="222"/>
      <c r="HQM137" s="222"/>
      <c r="HQN137" s="222"/>
      <c r="HQO137" s="222"/>
      <c r="HQP137" s="222"/>
      <c r="HQQ137" s="222"/>
      <c r="HQR137" s="222"/>
      <c r="HQS137" s="222"/>
      <c r="HQT137" s="222"/>
      <c r="HQU137" s="222"/>
      <c r="HQV137" s="222"/>
      <c r="HQW137" s="222"/>
      <c r="HQX137" s="222"/>
      <c r="HQY137" s="222"/>
      <c r="HQZ137" s="222"/>
      <c r="HRA137" s="222"/>
      <c r="HRB137" s="222"/>
      <c r="HRC137" s="222"/>
      <c r="HRD137" s="222"/>
      <c r="HRE137" s="222"/>
      <c r="HRF137" s="222"/>
      <c r="HRG137" s="222"/>
      <c r="HRH137" s="222"/>
      <c r="HRI137" s="222"/>
      <c r="HRJ137" s="222"/>
      <c r="HRK137" s="222"/>
      <c r="HRL137" s="222"/>
      <c r="HRM137" s="222"/>
      <c r="HRN137" s="222"/>
      <c r="HRO137" s="222"/>
      <c r="HRP137" s="222"/>
      <c r="HRQ137" s="222"/>
      <c r="HRR137" s="222"/>
      <c r="HRS137" s="222"/>
      <c r="HRT137" s="222"/>
      <c r="HRU137" s="222"/>
      <c r="HRV137" s="222"/>
      <c r="HRW137" s="222"/>
      <c r="HRX137" s="222"/>
      <c r="HRY137" s="222"/>
      <c r="HRZ137" s="222"/>
      <c r="HSA137" s="222"/>
      <c r="HSB137" s="222"/>
      <c r="HSC137" s="222"/>
      <c r="HSD137" s="222"/>
      <c r="HSE137" s="222"/>
      <c r="HSF137" s="222"/>
      <c r="HSG137" s="222"/>
      <c r="HSH137" s="222"/>
      <c r="HSI137" s="222"/>
      <c r="HSJ137" s="222"/>
      <c r="HSK137" s="222"/>
      <c r="HSL137" s="222"/>
      <c r="HSM137" s="222"/>
      <c r="HSN137" s="222"/>
      <c r="HSO137" s="222"/>
      <c r="HSP137" s="222"/>
      <c r="HSQ137" s="222"/>
      <c r="HSR137" s="222"/>
      <c r="HSS137" s="222"/>
      <c r="HST137" s="222"/>
      <c r="HSU137" s="222"/>
      <c r="HSV137" s="222"/>
      <c r="HSW137" s="222"/>
      <c r="HSX137" s="222"/>
      <c r="HSY137" s="222"/>
      <c r="HSZ137" s="222"/>
      <c r="HTA137" s="222"/>
      <c r="HTB137" s="222"/>
      <c r="HTC137" s="222"/>
      <c r="HTD137" s="222"/>
      <c r="HTE137" s="222"/>
      <c r="HTF137" s="222"/>
      <c r="HTG137" s="222"/>
      <c r="HTH137" s="222"/>
      <c r="HTI137" s="222"/>
      <c r="HTJ137" s="222"/>
      <c r="HTK137" s="222"/>
      <c r="HTL137" s="222"/>
      <c r="HTM137" s="222"/>
      <c r="HTN137" s="222"/>
      <c r="HTO137" s="222"/>
      <c r="HTP137" s="222"/>
      <c r="HTQ137" s="222"/>
      <c r="HTR137" s="222"/>
      <c r="HTS137" s="222"/>
      <c r="HTT137" s="222"/>
      <c r="HTU137" s="222"/>
      <c r="HTV137" s="222"/>
      <c r="HTW137" s="222"/>
      <c r="HTX137" s="222"/>
      <c r="HTY137" s="222"/>
      <c r="HTZ137" s="222"/>
      <c r="HUA137" s="222"/>
      <c r="HUB137" s="222"/>
      <c r="HUC137" s="222"/>
      <c r="HUD137" s="222"/>
      <c r="HUE137" s="222"/>
      <c r="HUF137" s="222"/>
      <c r="HUG137" s="222"/>
      <c r="HUH137" s="222"/>
      <c r="HUI137" s="222"/>
      <c r="HUJ137" s="222"/>
      <c r="HUK137" s="222"/>
      <c r="HUL137" s="222"/>
      <c r="HUM137" s="222"/>
      <c r="HUN137" s="222"/>
      <c r="HUO137" s="222"/>
      <c r="HUP137" s="222"/>
      <c r="HUQ137" s="222"/>
      <c r="HUR137" s="222"/>
      <c r="HUS137" s="222"/>
      <c r="HUT137" s="222"/>
      <c r="HUU137" s="222"/>
      <c r="HUV137" s="222"/>
      <c r="HUW137" s="222"/>
      <c r="HUX137" s="222"/>
      <c r="HUY137" s="222"/>
      <c r="HUZ137" s="222"/>
      <c r="HVA137" s="222"/>
      <c r="HVB137" s="222"/>
      <c r="HVC137" s="222"/>
      <c r="HVD137" s="222"/>
      <c r="HVE137" s="222"/>
      <c r="HVF137" s="222"/>
      <c r="HVG137" s="222"/>
      <c r="HVH137" s="222"/>
      <c r="HVI137" s="222"/>
      <c r="HVJ137" s="222"/>
      <c r="HVK137" s="222"/>
      <c r="HVL137" s="222"/>
      <c r="HVM137" s="222"/>
      <c r="HVN137" s="222"/>
      <c r="HVO137" s="222"/>
      <c r="HVP137" s="222"/>
      <c r="HVQ137" s="222"/>
      <c r="HVR137" s="222"/>
      <c r="HVS137" s="222"/>
      <c r="HVT137" s="222"/>
      <c r="HVU137" s="222"/>
      <c r="HVV137" s="222"/>
      <c r="HVW137" s="222"/>
      <c r="HVX137" s="222"/>
      <c r="HVY137" s="222"/>
      <c r="HVZ137" s="222"/>
      <c r="HWA137" s="222"/>
      <c r="HWB137" s="222"/>
      <c r="HWC137" s="222"/>
      <c r="HWD137" s="222"/>
      <c r="HWE137" s="222"/>
      <c r="HWF137" s="222"/>
      <c r="HWG137" s="222"/>
      <c r="HWH137" s="222"/>
      <c r="HWI137" s="222"/>
      <c r="HWJ137" s="222"/>
      <c r="HWK137" s="222"/>
      <c r="HWL137" s="222"/>
      <c r="HWM137" s="222"/>
      <c r="HWN137" s="222"/>
      <c r="HWO137" s="222"/>
      <c r="HWP137" s="222"/>
      <c r="HWQ137" s="222"/>
      <c r="HWR137" s="222"/>
      <c r="HWS137" s="222"/>
      <c r="HWT137" s="222"/>
      <c r="HWU137" s="222"/>
      <c r="HWV137" s="222"/>
      <c r="HWW137" s="222"/>
      <c r="HWX137" s="222"/>
      <c r="HWY137" s="222"/>
      <c r="HWZ137" s="222"/>
      <c r="HXA137" s="222"/>
      <c r="HXB137" s="222"/>
      <c r="HXC137" s="222"/>
      <c r="HXD137" s="222"/>
      <c r="HXE137" s="222"/>
      <c r="HXF137" s="222"/>
      <c r="HXG137" s="222"/>
      <c r="HXH137" s="222"/>
      <c r="HXI137" s="222"/>
      <c r="HXJ137" s="222"/>
      <c r="HXK137" s="222"/>
      <c r="HXL137" s="222"/>
      <c r="HXM137" s="222"/>
      <c r="HXN137" s="222"/>
      <c r="HXO137" s="222"/>
      <c r="HXP137" s="222"/>
      <c r="HXQ137" s="222"/>
      <c r="HXR137" s="222"/>
      <c r="HXS137" s="222"/>
      <c r="HXT137" s="222"/>
      <c r="HXU137" s="222"/>
      <c r="HXV137" s="222"/>
      <c r="HXW137" s="222"/>
      <c r="HXX137" s="222"/>
      <c r="HXY137" s="222"/>
      <c r="HXZ137" s="222"/>
      <c r="HYA137" s="222"/>
      <c r="HYB137" s="222"/>
      <c r="HYC137" s="222"/>
      <c r="HYD137" s="222"/>
      <c r="HYE137" s="222"/>
      <c r="HYF137" s="222"/>
      <c r="HYG137" s="222"/>
      <c r="HYH137" s="222"/>
      <c r="HYI137" s="222"/>
      <c r="HYJ137" s="222"/>
      <c r="HYK137" s="222"/>
      <c r="HYL137" s="222"/>
      <c r="HYM137" s="222"/>
      <c r="HYN137" s="222"/>
      <c r="HYO137" s="222"/>
      <c r="HYP137" s="222"/>
      <c r="HYQ137" s="222"/>
      <c r="HYR137" s="222"/>
      <c r="HYS137" s="222"/>
      <c r="HYT137" s="222"/>
      <c r="HYU137" s="222"/>
      <c r="HYV137" s="222"/>
      <c r="HYW137" s="222"/>
      <c r="HYX137" s="222"/>
      <c r="HYY137" s="222"/>
      <c r="HYZ137" s="222"/>
      <c r="HZA137" s="222"/>
      <c r="HZB137" s="222"/>
      <c r="HZC137" s="222"/>
      <c r="HZD137" s="222"/>
      <c r="HZE137" s="222"/>
      <c r="HZF137" s="222"/>
      <c r="HZG137" s="222"/>
      <c r="HZH137" s="222"/>
      <c r="HZI137" s="222"/>
      <c r="HZJ137" s="222"/>
      <c r="HZK137" s="222"/>
      <c r="HZL137" s="222"/>
      <c r="HZM137" s="222"/>
      <c r="HZN137" s="222"/>
      <c r="HZO137" s="222"/>
      <c r="HZP137" s="222"/>
      <c r="HZQ137" s="222"/>
      <c r="HZR137" s="222"/>
      <c r="HZS137" s="222"/>
      <c r="HZT137" s="222"/>
      <c r="HZU137" s="222"/>
      <c r="HZV137" s="222"/>
      <c r="HZW137" s="222"/>
      <c r="HZX137" s="222"/>
      <c r="HZY137" s="222"/>
      <c r="HZZ137" s="222"/>
      <c r="IAA137" s="222"/>
      <c r="IAB137" s="222"/>
      <c r="IAC137" s="222"/>
      <c r="IAD137" s="222"/>
      <c r="IAE137" s="222"/>
      <c r="IAF137" s="222"/>
      <c r="IAG137" s="222"/>
      <c r="IAH137" s="222"/>
      <c r="IAI137" s="222"/>
      <c r="IAJ137" s="222"/>
      <c r="IAK137" s="222"/>
      <c r="IAL137" s="222"/>
      <c r="IAM137" s="222"/>
      <c r="IAN137" s="222"/>
      <c r="IAO137" s="222"/>
      <c r="IAP137" s="222"/>
      <c r="IAQ137" s="222"/>
      <c r="IAR137" s="222"/>
      <c r="IAS137" s="222"/>
      <c r="IAT137" s="222"/>
      <c r="IAU137" s="222"/>
      <c r="IAV137" s="222"/>
      <c r="IAW137" s="222"/>
      <c r="IAX137" s="222"/>
      <c r="IAY137" s="222"/>
      <c r="IAZ137" s="222"/>
      <c r="IBA137" s="222"/>
      <c r="IBB137" s="222"/>
      <c r="IBC137" s="222"/>
      <c r="IBD137" s="222"/>
      <c r="IBE137" s="222"/>
      <c r="IBF137" s="222"/>
      <c r="IBG137" s="222"/>
      <c r="IBH137" s="222"/>
      <c r="IBI137" s="222"/>
      <c r="IBJ137" s="222"/>
      <c r="IBK137" s="222"/>
      <c r="IBL137" s="222"/>
      <c r="IBM137" s="222"/>
      <c r="IBN137" s="222"/>
      <c r="IBO137" s="222"/>
      <c r="IBP137" s="222"/>
      <c r="IBQ137" s="222"/>
      <c r="IBR137" s="222"/>
      <c r="IBS137" s="222"/>
      <c r="IBT137" s="222"/>
      <c r="IBU137" s="222"/>
      <c r="IBV137" s="222"/>
      <c r="IBW137" s="222"/>
      <c r="IBX137" s="222"/>
      <c r="IBY137" s="222"/>
      <c r="IBZ137" s="222"/>
      <c r="ICA137" s="222"/>
      <c r="ICB137" s="222"/>
      <c r="ICC137" s="222"/>
      <c r="ICD137" s="222"/>
      <c r="ICE137" s="222"/>
      <c r="ICF137" s="222"/>
      <c r="ICG137" s="222"/>
      <c r="ICH137" s="222"/>
      <c r="ICI137" s="222"/>
      <c r="ICJ137" s="222"/>
      <c r="ICK137" s="222"/>
      <c r="ICL137" s="222"/>
      <c r="ICM137" s="222"/>
      <c r="ICN137" s="222"/>
      <c r="ICO137" s="222"/>
      <c r="ICP137" s="222"/>
      <c r="ICQ137" s="222"/>
      <c r="ICR137" s="222"/>
      <c r="ICS137" s="222"/>
      <c r="ICT137" s="222"/>
      <c r="ICU137" s="222"/>
      <c r="ICV137" s="222"/>
      <c r="ICW137" s="222"/>
      <c r="ICX137" s="222"/>
      <c r="ICY137" s="222"/>
      <c r="ICZ137" s="222"/>
      <c r="IDA137" s="222"/>
      <c r="IDB137" s="222"/>
      <c r="IDC137" s="222"/>
      <c r="IDD137" s="222"/>
      <c r="IDE137" s="222"/>
      <c r="IDF137" s="222"/>
      <c r="IDG137" s="222"/>
      <c r="IDH137" s="222"/>
      <c r="IDI137" s="222"/>
      <c r="IDJ137" s="222"/>
      <c r="IDK137" s="222"/>
      <c r="IDL137" s="222"/>
      <c r="IDM137" s="222"/>
      <c r="IDN137" s="222"/>
      <c r="IDO137" s="222"/>
      <c r="IDP137" s="222"/>
      <c r="IDQ137" s="222"/>
      <c r="IDR137" s="222"/>
      <c r="IDS137" s="222"/>
      <c r="IDT137" s="222"/>
      <c r="IDU137" s="222"/>
      <c r="IDV137" s="222"/>
      <c r="IDW137" s="222"/>
      <c r="IDX137" s="222"/>
      <c r="IDY137" s="222"/>
      <c r="IDZ137" s="222"/>
      <c r="IEA137" s="222"/>
      <c r="IEB137" s="222"/>
      <c r="IEC137" s="222"/>
      <c r="IED137" s="222"/>
      <c r="IEE137" s="222"/>
      <c r="IEF137" s="222"/>
      <c r="IEG137" s="222"/>
      <c r="IEH137" s="222"/>
      <c r="IEI137" s="222"/>
      <c r="IEJ137" s="222"/>
      <c r="IEK137" s="222"/>
      <c r="IEL137" s="222"/>
      <c r="IEM137" s="222"/>
      <c r="IEN137" s="222"/>
      <c r="IEO137" s="222"/>
      <c r="IEP137" s="222"/>
      <c r="IEQ137" s="222"/>
      <c r="IER137" s="222"/>
      <c r="IES137" s="222"/>
      <c r="IET137" s="222"/>
      <c r="IEU137" s="222"/>
      <c r="IEV137" s="222"/>
      <c r="IEW137" s="222"/>
      <c r="IEX137" s="222"/>
      <c r="IEY137" s="222"/>
      <c r="IEZ137" s="222"/>
      <c r="IFA137" s="222"/>
      <c r="IFB137" s="222"/>
      <c r="IFC137" s="222"/>
      <c r="IFD137" s="222"/>
      <c r="IFE137" s="222"/>
      <c r="IFF137" s="222"/>
      <c r="IFG137" s="222"/>
      <c r="IFH137" s="222"/>
      <c r="IFI137" s="222"/>
      <c r="IFJ137" s="222"/>
      <c r="IFK137" s="222"/>
      <c r="IFL137" s="222"/>
      <c r="IFM137" s="222"/>
      <c r="IFN137" s="222"/>
      <c r="IFO137" s="222"/>
      <c r="IFP137" s="222"/>
      <c r="IFQ137" s="222"/>
      <c r="IFR137" s="222"/>
      <c r="IFS137" s="222"/>
      <c r="IFT137" s="222"/>
      <c r="IFU137" s="222"/>
      <c r="IFV137" s="222"/>
      <c r="IFW137" s="222"/>
      <c r="IFX137" s="222"/>
      <c r="IFY137" s="222"/>
      <c r="IFZ137" s="222"/>
      <c r="IGA137" s="222"/>
      <c r="IGB137" s="222"/>
      <c r="IGC137" s="222"/>
      <c r="IGD137" s="222"/>
      <c r="IGE137" s="222"/>
      <c r="IGF137" s="222"/>
      <c r="IGG137" s="222"/>
      <c r="IGH137" s="222"/>
      <c r="IGI137" s="222"/>
      <c r="IGJ137" s="222"/>
      <c r="IGK137" s="222"/>
      <c r="IGL137" s="222"/>
      <c r="IGM137" s="222"/>
      <c r="IGN137" s="222"/>
      <c r="IGO137" s="222"/>
      <c r="IGP137" s="222"/>
      <c r="IGQ137" s="222"/>
      <c r="IGR137" s="222"/>
      <c r="IGS137" s="222"/>
      <c r="IGT137" s="222"/>
      <c r="IGU137" s="222"/>
      <c r="IGV137" s="222"/>
      <c r="IGW137" s="222"/>
      <c r="IGX137" s="222"/>
      <c r="IGY137" s="222"/>
      <c r="IGZ137" s="222"/>
      <c r="IHA137" s="222"/>
      <c r="IHB137" s="222"/>
      <c r="IHC137" s="222"/>
      <c r="IHD137" s="222"/>
      <c r="IHE137" s="222"/>
      <c r="IHF137" s="222"/>
      <c r="IHG137" s="222"/>
      <c r="IHH137" s="222"/>
      <c r="IHI137" s="222"/>
      <c r="IHJ137" s="222"/>
      <c r="IHK137" s="222"/>
      <c r="IHL137" s="222"/>
      <c r="IHM137" s="222"/>
      <c r="IHN137" s="222"/>
      <c r="IHO137" s="222"/>
      <c r="IHP137" s="222"/>
      <c r="IHQ137" s="222"/>
      <c r="IHR137" s="222"/>
      <c r="IHS137" s="222"/>
      <c r="IHT137" s="222"/>
      <c r="IHU137" s="222"/>
      <c r="IHV137" s="222"/>
      <c r="IHW137" s="222"/>
      <c r="IHX137" s="222"/>
      <c r="IHY137" s="222"/>
      <c r="IHZ137" s="222"/>
      <c r="IIA137" s="222"/>
      <c r="IIB137" s="222"/>
      <c r="IIC137" s="222"/>
      <c r="IID137" s="222"/>
      <c r="IIE137" s="222"/>
      <c r="IIF137" s="222"/>
      <c r="IIG137" s="222"/>
      <c r="IIH137" s="222"/>
      <c r="III137" s="222"/>
      <c r="IIJ137" s="222"/>
      <c r="IIK137" s="222"/>
      <c r="IIL137" s="222"/>
      <c r="IIM137" s="222"/>
      <c r="IIN137" s="222"/>
      <c r="IIO137" s="222"/>
      <c r="IIP137" s="222"/>
      <c r="IIQ137" s="222"/>
      <c r="IIR137" s="222"/>
      <c r="IIS137" s="222"/>
      <c r="IIT137" s="222"/>
      <c r="IIU137" s="222"/>
      <c r="IIV137" s="222"/>
      <c r="IIW137" s="222"/>
      <c r="IIX137" s="222"/>
      <c r="IIY137" s="222"/>
      <c r="IIZ137" s="222"/>
      <c r="IJA137" s="222"/>
      <c r="IJB137" s="222"/>
      <c r="IJC137" s="222"/>
      <c r="IJD137" s="222"/>
      <c r="IJE137" s="222"/>
      <c r="IJF137" s="222"/>
      <c r="IJG137" s="222"/>
      <c r="IJH137" s="222"/>
      <c r="IJI137" s="222"/>
      <c r="IJJ137" s="222"/>
      <c r="IJK137" s="222"/>
      <c r="IJL137" s="222"/>
      <c r="IJM137" s="222"/>
      <c r="IJN137" s="222"/>
      <c r="IJO137" s="222"/>
      <c r="IJP137" s="222"/>
      <c r="IJQ137" s="222"/>
      <c r="IJR137" s="222"/>
      <c r="IJS137" s="222"/>
      <c r="IJT137" s="222"/>
      <c r="IJU137" s="222"/>
      <c r="IJV137" s="222"/>
      <c r="IJW137" s="222"/>
      <c r="IJX137" s="222"/>
      <c r="IJY137" s="222"/>
      <c r="IJZ137" s="222"/>
      <c r="IKA137" s="222"/>
      <c r="IKB137" s="222"/>
      <c r="IKC137" s="222"/>
      <c r="IKD137" s="222"/>
      <c r="IKE137" s="222"/>
      <c r="IKF137" s="222"/>
      <c r="IKG137" s="222"/>
      <c r="IKH137" s="222"/>
      <c r="IKI137" s="222"/>
      <c r="IKJ137" s="222"/>
      <c r="IKK137" s="222"/>
      <c r="IKL137" s="222"/>
      <c r="IKM137" s="222"/>
      <c r="IKN137" s="222"/>
      <c r="IKO137" s="222"/>
      <c r="IKP137" s="222"/>
      <c r="IKQ137" s="222"/>
      <c r="IKR137" s="222"/>
      <c r="IKS137" s="222"/>
      <c r="IKT137" s="222"/>
      <c r="IKU137" s="222"/>
      <c r="IKV137" s="222"/>
      <c r="IKW137" s="222"/>
      <c r="IKX137" s="222"/>
      <c r="IKY137" s="222"/>
      <c r="IKZ137" s="222"/>
      <c r="ILA137" s="222"/>
      <c r="ILB137" s="222"/>
      <c r="ILC137" s="222"/>
      <c r="ILD137" s="222"/>
      <c r="ILE137" s="222"/>
      <c r="ILF137" s="222"/>
      <c r="ILG137" s="222"/>
      <c r="ILH137" s="222"/>
      <c r="ILI137" s="222"/>
      <c r="ILJ137" s="222"/>
      <c r="ILK137" s="222"/>
      <c r="ILL137" s="222"/>
      <c r="ILM137" s="222"/>
      <c r="ILN137" s="222"/>
      <c r="ILO137" s="222"/>
      <c r="ILP137" s="222"/>
      <c r="ILQ137" s="222"/>
      <c r="ILR137" s="222"/>
      <c r="ILS137" s="222"/>
      <c r="ILT137" s="222"/>
      <c r="ILU137" s="222"/>
      <c r="ILV137" s="222"/>
      <c r="ILW137" s="222"/>
      <c r="ILX137" s="222"/>
      <c r="ILY137" s="222"/>
      <c r="ILZ137" s="222"/>
      <c r="IMA137" s="222"/>
      <c r="IMB137" s="222"/>
      <c r="IMC137" s="222"/>
      <c r="IMD137" s="222"/>
      <c r="IME137" s="222"/>
      <c r="IMF137" s="222"/>
      <c r="IMG137" s="222"/>
      <c r="IMH137" s="222"/>
      <c r="IMI137" s="222"/>
      <c r="IMJ137" s="222"/>
      <c r="IMK137" s="222"/>
      <c r="IML137" s="222"/>
      <c r="IMM137" s="222"/>
      <c r="IMN137" s="222"/>
      <c r="IMO137" s="222"/>
      <c r="IMP137" s="222"/>
      <c r="IMQ137" s="222"/>
      <c r="IMR137" s="222"/>
      <c r="IMS137" s="222"/>
      <c r="IMT137" s="222"/>
      <c r="IMU137" s="222"/>
      <c r="IMV137" s="222"/>
      <c r="IMW137" s="222"/>
      <c r="IMX137" s="222"/>
      <c r="IMY137" s="222"/>
      <c r="IMZ137" s="222"/>
      <c r="INA137" s="222"/>
      <c r="INB137" s="222"/>
      <c r="INC137" s="222"/>
      <c r="IND137" s="222"/>
      <c r="INE137" s="222"/>
      <c r="INF137" s="222"/>
      <c r="ING137" s="222"/>
      <c r="INH137" s="222"/>
      <c r="INI137" s="222"/>
      <c r="INJ137" s="222"/>
      <c r="INK137" s="222"/>
      <c r="INL137" s="222"/>
      <c r="INM137" s="222"/>
      <c r="INN137" s="222"/>
      <c r="INO137" s="222"/>
      <c r="INP137" s="222"/>
      <c r="INQ137" s="222"/>
      <c r="INR137" s="222"/>
      <c r="INS137" s="222"/>
      <c r="INT137" s="222"/>
      <c r="INU137" s="222"/>
      <c r="INV137" s="222"/>
      <c r="INW137" s="222"/>
      <c r="INX137" s="222"/>
      <c r="INY137" s="222"/>
      <c r="INZ137" s="222"/>
      <c r="IOA137" s="222"/>
      <c r="IOB137" s="222"/>
      <c r="IOC137" s="222"/>
      <c r="IOD137" s="222"/>
      <c r="IOE137" s="222"/>
      <c r="IOF137" s="222"/>
      <c r="IOG137" s="222"/>
      <c r="IOH137" s="222"/>
      <c r="IOI137" s="222"/>
      <c r="IOJ137" s="222"/>
      <c r="IOK137" s="222"/>
      <c r="IOL137" s="222"/>
      <c r="IOM137" s="222"/>
      <c r="ION137" s="222"/>
      <c r="IOO137" s="222"/>
      <c r="IOP137" s="222"/>
      <c r="IOQ137" s="222"/>
      <c r="IOR137" s="222"/>
      <c r="IOS137" s="222"/>
      <c r="IOT137" s="222"/>
      <c r="IOU137" s="222"/>
      <c r="IOV137" s="222"/>
      <c r="IOW137" s="222"/>
      <c r="IOX137" s="222"/>
      <c r="IOY137" s="222"/>
      <c r="IOZ137" s="222"/>
      <c r="IPA137" s="222"/>
      <c r="IPB137" s="222"/>
      <c r="IPC137" s="222"/>
      <c r="IPD137" s="222"/>
      <c r="IPE137" s="222"/>
      <c r="IPF137" s="222"/>
      <c r="IPG137" s="222"/>
      <c r="IPH137" s="222"/>
      <c r="IPI137" s="222"/>
      <c r="IPJ137" s="222"/>
      <c r="IPK137" s="222"/>
      <c r="IPL137" s="222"/>
      <c r="IPM137" s="222"/>
      <c r="IPN137" s="222"/>
      <c r="IPO137" s="222"/>
      <c r="IPP137" s="222"/>
      <c r="IPQ137" s="222"/>
      <c r="IPR137" s="222"/>
      <c r="IPS137" s="222"/>
      <c r="IPT137" s="222"/>
      <c r="IPU137" s="222"/>
      <c r="IPV137" s="222"/>
      <c r="IPW137" s="222"/>
      <c r="IPX137" s="222"/>
      <c r="IPY137" s="222"/>
      <c r="IPZ137" s="222"/>
      <c r="IQA137" s="222"/>
      <c r="IQB137" s="222"/>
      <c r="IQC137" s="222"/>
      <c r="IQD137" s="222"/>
      <c r="IQE137" s="222"/>
      <c r="IQF137" s="222"/>
      <c r="IQG137" s="222"/>
      <c r="IQH137" s="222"/>
      <c r="IQI137" s="222"/>
      <c r="IQJ137" s="222"/>
      <c r="IQK137" s="222"/>
      <c r="IQL137" s="222"/>
      <c r="IQM137" s="222"/>
      <c r="IQN137" s="222"/>
      <c r="IQO137" s="222"/>
      <c r="IQP137" s="222"/>
      <c r="IQQ137" s="222"/>
      <c r="IQR137" s="222"/>
      <c r="IQS137" s="222"/>
      <c r="IQT137" s="222"/>
      <c r="IQU137" s="222"/>
      <c r="IQV137" s="222"/>
      <c r="IQW137" s="222"/>
      <c r="IQX137" s="222"/>
      <c r="IQY137" s="222"/>
      <c r="IQZ137" s="222"/>
      <c r="IRA137" s="222"/>
      <c r="IRB137" s="222"/>
      <c r="IRC137" s="222"/>
      <c r="IRD137" s="222"/>
      <c r="IRE137" s="222"/>
      <c r="IRF137" s="222"/>
      <c r="IRG137" s="222"/>
      <c r="IRH137" s="222"/>
      <c r="IRI137" s="222"/>
      <c r="IRJ137" s="222"/>
      <c r="IRK137" s="222"/>
      <c r="IRL137" s="222"/>
      <c r="IRM137" s="222"/>
      <c r="IRN137" s="222"/>
      <c r="IRO137" s="222"/>
      <c r="IRP137" s="222"/>
      <c r="IRQ137" s="222"/>
      <c r="IRR137" s="222"/>
      <c r="IRS137" s="222"/>
      <c r="IRT137" s="222"/>
      <c r="IRU137" s="222"/>
      <c r="IRV137" s="222"/>
      <c r="IRW137" s="222"/>
      <c r="IRX137" s="222"/>
      <c r="IRY137" s="222"/>
      <c r="IRZ137" s="222"/>
      <c r="ISA137" s="222"/>
      <c r="ISB137" s="222"/>
      <c r="ISC137" s="222"/>
      <c r="ISD137" s="222"/>
      <c r="ISE137" s="222"/>
      <c r="ISF137" s="222"/>
      <c r="ISG137" s="222"/>
      <c r="ISH137" s="222"/>
      <c r="ISI137" s="222"/>
      <c r="ISJ137" s="222"/>
      <c r="ISK137" s="222"/>
      <c r="ISL137" s="222"/>
      <c r="ISM137" s="222"/>
      <c r="ISN137" s="222"/>
      <c r="ISO137" s="222"/>
      <c r="ISP137" s="222"/>
      <c r="ISQ137" s="222"/>
      <c r="ISR137" s="222"/>
      <c r="ISS137" s="222"/>
      <c r="IST137" s="222"/>
      <c r="ISU137" s="222"/>
      <c r="ISV137" s="222"/>
      <c r="ISW137" s="222"/>
      <c r="ISX137" s="222"/>
      <c r="ISY137" s="222"/>
      <c r="ISZ137" s="222"/>
      <c r="ITA137" s="222"/>
      <c r="ITB137" s="222"/>
      <c r="ITC137" s="222"/>
      <c r="ITD137" s="222"/>
      <c r="ITE137" s="222"/>
      <c r="ITF137" s="222"/>
      <c r="ITG137" s="222"/>
      <c r="ITH137" s="222"/>
      <c r="ITI137" s="222"/>
      <c r="ITJ137" s="222"/>
      <c r="ITK137" s="222"/>
      <c r="ITL137" s="222"/>
      <c r="ITM137" s="222"/>
      <c r="ITN137" s="222"/>
      <c r="ITO137" s="222"/>
      <c r="ITP137" s="222"/>
      <c r="ITQ137" s="222"/>
      <c r="ITR137" s="222"/>
      <c r="ITS137" s="222"/>
      <c r="ITT137" s="222"/>
      <c r="ITU137" s="222"/>
      <c r="ITV137" s="222"/>
      <c r="ITW137" s="222"/>
      <c r="ITX137" s="222"/>
      <c r="ITY137" s="222"/>
      <c r="ITZ137" s="222"/>
      <c r="IUA137" s="222"/>
      <c r="IUB137" s="222"/>
      <c r="IUC137" s="222"/>
      <c r="IUD137" s="222"/>
      <c r="IUE137" s="222"/>
      <c r="IUF137" s="222"/>
      <c r="IUG137" s="222"/>
      <c r="IUH137" s="222"/>
      <c r="IUI137" s="222"/>
      <c r="IUJ137" s="222"/>
      <c r="IUK137" s="222"/>
      <c r="IUL137" s="222"/>
      <c r="IUM137" s="222"/>
      <c r="IUN137" s="222"/>
      <c r="IUO137" s="222"/>
      <c r="IUP137" s="222"/>
      <c r="IUQ137" s="222"/>
      <c r="IUR137" s="222"/>
      <c r="IUS137" s="222"/>
      <c r="IUT137" s="222"/>
      <c r="IUU137" s="222"/>
      <c r="IUV137" s="222"/>
      <c r="IUW137" s="222"/>
      <c r="IUX137" s="222"/>
      <c r="IUY137" s="222"/>
      <c r="IUZ137" s="222"/>
      <c r="IVA137" s="222"/>
      <c r="IVB137" s="222"/>
      <c r="IVC137" s="222"/>
      <c r="IVD137" s="222"/>
      <c r="IVE137" s="222"/>
      <c r="IVF137" s="222"/>
      <c r="IVG137" s="222"/>
      <c r="IVH137" s="222"/>
      <c r="IVI137" s="222"/>
      <c r="IVJ137" s="222"/>
      <c r="IVK137" s="222"/>
      <c r="IVL137" s="222"/>
      <c r="IVM137" s="222"/>
      <c r="IVN137" s="222"/>
      <c r="IVO137" s="222"/>
      <c r="IVP137" s="222"/>
      <c r="IVQ137" s="222"/>
      <c r="IVR137" s="222"/>
      <c r="IVS137" s="222"/>
      <c r="IVT137" s="222"/>
      <c r="IVU137" s="222"/>
      <c r="IVV137" s="222"/>
      <c r="IVW137" s="222"/>
      <c r="IVX137" s="222"/>
      <c r="IVY137" s="222"/>
      <c r="IVZ137" s="222"/>
      <c r="IWA137" s="222"/>
      <c r="IWB137" s="222"/>
      <c r="IWC137" s="222"/>
      <c r="IWD137" s="222"/>
      <c r="IWE137" s="222"/>
      <c r="IWF137" s="222"/>
      <c r="IWG137" s="222"/>
      <c r="IWH137" s="222"/>
      <c r="IWI137" s="222"/>
      <c r="IWJ137" s="222"/>
      <c r="IWK137" s="222"/>
      <c r="IWL137" s="222"/>
      <c r="IWM137" s="222"/>
      <c r="IWN137" s="222"/>
      <c r="IWO137" s="222"/>
      <c r="IWP137" s="222"/>
      <c r="IWQ137" s="222"/>
      <c r="IWR137" s="222"/>
      <c r="IWS137" s="222"/>
      <c r="IWT137" s="222"/>
      <c r="IWU137" s="222"/>
      <c r="IWV137" s="222"/>
      <c r="IWW137" s="222"/>
      <c r="IWX137" s="222"/>
      <c r="IWY137" s="222"/>
      <c r="IWZ137" s="222"/>
      <c r="IXA137" s="222"/>
      <c r="IXB137" s="222"/>
      <c r="IXC137" s="222"/>
      <c r="IXD137" s="222"/>
      <c r="IXE137" s="222"/>
      <c r="IXF137" s="222"/>
      <c r="IXG137" s="222"/>
      <c r="IXH137" s="222"/>
      <c r="IXI137" s="222"/>
      <c r="IXJ137" s="222"/>
      <c r="IXK137" s="222"/>
      <c r="IXL137" s="222"/>
      <c r="IXM137" s="222"/>
      <c r="IXN137" s="222"/>
      <c r="IXO137" s="222"/>
      <c r="IXP137" s="222"/>
      <c r="IXQ137" s="222"/>
      <c r="IXR137" s="222"/>
      <c r="IXS137" s="222"/>
      <c r="IXT137" s="222"/>
      <c r="IXU137" s="222"/>
      <c r="IXV137" s="222"/>
      <c r="IXW137" s="222"/>
      <c r="IXX137" s="222"/>
      <c r="IXY137" s="222"/>
      <c r="IXZ137" s="222"/>
      <c r="IYA137" s="222"/>
      <c r="IYB137" s="222"/>
      <c r="IYC137" s="222"/>
      <c r="IYD137" s="222"/>
      <c r="IYE137" s="222"/>
      <c r="IYF137" s="222"/>
      <c r="IYG137" s="222"/>
      <c r="IYH137" s="222"/>
      <c r="IYI137" s="222"/>
      <c r="IYJ137" s="222"/>
      <c r="IYK137" s="222"/>
      <c r="IYL137" s="222"/>
      <c r="IYM137" s="222"/>
      <c r="IYN137" s="222"/>
      <c r="IYO137" s="222"/>
      <c r="IYP137" s="222"/>
      <c r="IYQ137" s="222"/>
      <c r="IYR137" s="222"/>
      <c r="IYS137" s="222"/>
      <c r="IYT137" s="222"/>
      <c r="IYU137" s="222"/>
      <c r="IYV137" s="222"/>
      <c r="IYW137" s="222"/>
      <c r="IYX137" s="222"/>
      <c r="IYY137" s="222"/>
      <c r="IYZ137" s="222"/>
      <c r="IZA137" s="222"/>
      <c r="IZB137" s="222"/>
      <c r="IZC137" s="222"/>
      <c r="IZD137" s="222"/>
      <c r="IZE137" s="222"/>
      <c r="IZF137" s="222"/>
      <c r="IZG137" s="222"/>
      <c r="IZH137" s="222"/>
      <c r="IZI137" s="222"/>
      <c r="IZJ137" s="222"/>
      <c r="IZK137" s="222"/>
      <c r="IZL137" s="222"/>
      <c r="IZM137" s="222"/>
      <c r="IZN137" s="222"/>
      <c r="IZO137" s="222"/>
      <c r="IZP137" s="222"/>
      <c r="IZQ137" s="222"/>
      <c r="IZR137" s="222"/>
      <c r="IZS137" s="222"/>
      <c r="IZT137" s="222"/>
      <c r="IZU137" s="222"/>
      <c r="IZV137" s="222"/>
      <c r="IZW137" s="222"/>
      <c r="IZX137" s="222"/>
      <c r="IZY137" s="222"/>
      <c r="IZZ137" s="222"/>
      <c r="JAA137" s="222"/>
      <c r="JAB137" s="222"/>
      <c r="JAC137" s="222"/>
      <c r="JAD137" s="222"/>
      <c r="JAE137" s="222"/>
      <c r="JAF137" s="222"/>
      <c r="JAG137" s="222"/>
      <c r="JAH137" s="222"/>
      <c r="JAI137" s="222"/>
      <c r="JAJ137" s="222"/>
      <c r="JAK137" s="222"/>
      <c r="JAL137" s="222"/>
      <c r="JAM137" s="222"/>
      <c r="JAN137" s="222"/>
      <c r="JAO137" s="222"/>
      <c r="JAP137" s="222"/>
      <c r="JAQ137" s="222"/>
      <c r="JAR137" s="222"/>
      <c r="JAS137" s="222"/>
      <c r="JAT137" s="222"/>
      <c r="JAU137" s="222"/>
      <c r="JAV137" s="222"/>
      <c r="JAW137" s="222"/>
      <c r="JAX137" s="222"/>
      <c r="JAY137" s="222"/>
      <c r="JAZ137" s="222"/>
      <c r="JBA137" s="222"/>
      <c r="JBB137" s="222"/>
      <c r="JBC137" s="222"/>
      <c r="JBD137" s="222"/>
      <c r="JBE137" s="222"/>
      <c r="JBF137" s="222"/>
      <c r="JBG137" s="222"/>
      <c r="JBH137" s="222"/>
      <c r="JBI137" s="222"/>
      <c r="JBJ137" s="222"/>
      <c r="JBK137" s="222"/>
      <c r="JBL137" s="222"/>
      <c r="JBM137" s="222"/>
      <c r="JBN137" s="222"/>
      <c r="JBO137" s="222"/>
      <c r="JBP137" s="222"/>
      <c r="JBQ137" s="222"/>
      <c r="JBR137" s="222"/>
      <c r="JBS137" s="222"/>
      <c r="JBT137" s="222"/>
      <c r="JBU137" s="222"/>
      <c r="JBV137" s="222"/>
      <c r="JBW137" s="222"/>
      <c r="JBX137" s="222"/>
      <c r="JBY137" s="222"/>
      <c r="JBZ137" s="222"/>
      <c r="JCA137" s="222"/>
      <c r="JCB137" s="222"/>
      <c r="JCC137" s="222"/>
      <c r="JCD137" s="222"/>
      <c r="JCE137" s="222"/>
      <c r="JCF137" s="222"/>
      <c r="JCG137" s="222"/>
      <c r="JCH137" s="222"/>
      <c r="JCI137" s="222"/>
      <c r="JCJ137" s="222"/>
      <c r="JCK137" s="222"/>
      <c r="JCL137" s="222"/>
      <c r="JCM137" s="222"/>
      <c r="JCN137" s="222"/>
      <c r="JCO137" s="222"/>
      <c r="JCP137" s="222"/>
      <c r="JCQ137" s="222"/>
      <c r="JCR137" s="222"/>
      <c r="JCS137" s="222"/>
      <c r="JCT137" s="222"/>
      <c r="JCU137" s="222"/>
      <c r="JCV137" s="222"/>
      <c r="JCW137" s="222"/>
      <c r="JCX137" s="222"/>
      <c r="JCY137" s="222"/>
      <c r="JCZ137" s="222"/>
      <c r="JDA137" s="222"/>
      <c r="JDB137" s="222"/>
      <c r="JDC137" s="222"/>
      <c r="JDD137" s="222"/>
      <c r="JDE137" s="222"/>
      <c r="JDF137" s="222"/>
      <c r="JDG137" s="222"/>
      <c r="JDH137" s="222"/>
      <c r="JDI137" s="222"/>
      <c r="JDJ137" s="222"/>
      <c r="JDK137" s="222"/>
      <c r="JDL137" s="222"/>
      <c r="JDM137" s="222"/>
      <c r="JDN137" s="222"/>
      <c r="JDO137" s="222"/>
      <c r="JDP137" s="222"/>
      <c r="JDQ137" s="222"/>
      <c r="JDR137" s="222"/>
      <c r="JDS137" s="222"/>
      <c r="JDT137" s="222"/>
      <c r="JDU137" s="222"/>
      <c r="JDV137" s="222"/>
      <c r="JDW137" s="222"/>
      <c r="JDX137" s="222"/>
      <c r="JDY137" s="222"/>
      <c r="JDZ137" s="222"/>
      <c r="JEA137" s="222"/>
      <c r="JEB137" s="222"/>
      <c r="JEC137" s="222"/>
      <c r="JED137" s="222"/>
      <c r="JEE137" s="222"/>
      <c r="JEF137" s="222"/>
      <c r="JEG137" s="222"/>
      <c r="JEH137" s="222"/>
      <c r="JEI137" s="222"/>
      <c r="JEJ137" s="222"/>
      <c r="JEK137" s="222"/>
      <c r="JEL137" s="222"/>
      <c r="JEM137" s="222"/>
      <c r="JEN137" s="222"/>
      <c r="JEO137" s="222"/>
      <c r="JEP137" s="222"/>
      <c r="JEQ137" s="222"/>
      <c r="JER137" s="222"/>
      <c r="JES137" s="222"/>
      <c r="JET137" s="222"/>
      <c r="JEU137" s="222"/>
      <c r="JEV137" s="222"/>
      <c r="JEW137" s="222"/>
      <c r="JEX137" s="222"/>
      <c r="JEY137" s="222"/>
      <c r="JEZ137" s="222"/>
      <c r="JFA137" s="222"/>
      <c r="JFB137" s="222"/>
      <c r="JFC137" s="222"/>
      <c r="JFD137" s="222"/>
      <c r="JFE137" s="222"/>
      <c r="JFF137" s="222"/>
      <c r="JFG137" s="222"/>
      <c r="JFH137" s="222"/>
      <c r="JFI137" s="222"/>
      <c r="JFJ137" s="222"/>
      <c r="JFK137" s="222"/>
      <c r="JFL137" s="222"/>
      <c r="JFM137" s="222"/>
      <c r="JFN137" s="222"/>
      <c r="JFO137" s="222"/>
      <c r="JFP137" s="222"/>
      <c r="JFQ137" s="222"/>
      <c r="JFR137" s="222"/>
      <c r="JFS137" s="222"/>
      <c r="JFT137" s="222"/>
      <c r="JFU137" s="222"/>
      <c r="JFV137" s="222"/>
      <c r="JFW137" s="222"/>
      <c r="JFX137" s="222"/>
      <c r="JFY137" s="222"/>
      <c r="JFZ137" s="222"/>
      <c r="JGA137" s="222"/>
      <c r="JGB137" s="222"/>
      <c r="JGC137" s="222"/>
      <c r="JGD137" s="222"/>
      <c r="JGE137" s="222"/>
      <c r="JGF137" s="222"/>
      <c r="JGG137" s="222"/>
      <c r="JGH137" s="222"/>
      <c r="JGI137" s="222"/>
      <c r="JGJ137" s="222"/>
      <c r="JGK137" s="222"/>
      <c r="JGL137" s="222"/>
      <c r="JGM137" s="222"/>
      <c r="JGN137" s="222"/>
      <c r="JGO137" s="222"/>
      <c r="JGP137" s="222"/>
      <c r="JGQ137" s="222"/>
      <c r="JGR137" s="222"/>
      <c r="JGS137" s="222"/>
      <c r="JGT137" s="222"/>
      <c r="JGU137" s="222"/>
      <c r="JGV137" s="222"/>
      <c r="JGW137" s="222"/>
      <c r="JGX137" s="222"/>
      <c r="JGY137" s="222"/>
      <c r="JGZ137" s="222"/>
      <c r="JHA137" s="222"/>
      <c r="JHB137" s="222"/>
      <c r="JHC137" s="222"/>
      <c r="JHD137" s="222"/>
      <c r="JHE137" s="222"/>
      <c r="JHF137" s="222"/>
      <c r="JHG137" s="222"/>
      <c r="JHH137" s="222"/>
      <c r="JHI137" s="222"/>
      <c r="JHJ137" s="222"/>
      <c r="JHK137" s="222"/>
      <c r="JHL137" s="222"/>
      <c r="JHM137" s="222"/>
      <c r="JHN137" s="222"/>
      <c r="JHO137" s="222"/>
      <c r="JHP137" s="222"/>
      <c r="JHQ137" s="222"/>
      <c r="JHR137" s="222"/>
      <c r="JHS137" s="222"/>
      <c r="JHT137" s="222"/>
      <c r="JHU137" s="222"/>
      <c r="JHV137" s="222"/>
      <c r="JHW137" s="222"/>
      <c r="JHX137" s="222"/>
      <c r="JHY137" s="222"/>
      <c r="JHZ137" s="222"/>
      <c r="JIA137" s="222"/>
      <c r="JIB137" s="222"/>
      <c r="JIC137" s="222"/>
      <c r="JID137" s="222"/>
      <c r="JIE137" s="222"/>
      <c r="JIF137" s="222"/>
      <c r="JIG137" s="222"/>
      <c r="JIH137" s="222"/>
      <c r="JII137" s="222"/>
      <c r="JIJ137" s="222"/>
      <c r="JIK137" s="222"/>
      <c r="JIL137" s="222"/>
      <c r="JIM137" s="222"/>
      <c r="JIN137" s="222"/>
      <c r="JIO137" s="222"/>
      <c r="JIP137" s="222"/>
      <c r="JIQ137" s="222"/>
      <c r="JIR137" s="222"/>
      <c r="JIS137" s="222"/>
      <c r="JIT137" s="222"/>
      <c r="JIU137" s="222"/>
      <c r="JIV137" s="222"/>
      <c r="JIW137" s="222"/>
      <c r="JIX137" s="222"/>
      <c r="JIY137" s="222"/>
      <c r="JIZ137" s="222"/>
      <c r="JJA137" s="222"/>
      <c r="JJB137" s="222"/>
      <c r="JJC137" s="222"/>
      <c r="JJD137" s="222"/>
      <c r="JJE137" s="222"/>
      <c r="JJF137" s="222"/>
      <c r="JJG137" s="222"/>
      <c r="JJH137" s="222"/>
      <c r="JJI137" s="222"/>
      <c r="JJJ137" s="222"/>
      <c r="JJK137" s="222"/>
      <c r="JJL137" s="222"/>
      <c r="JJM137" s="222"/>
      <c r="JJN137" s="222"/>
      <c r="JJO137" s="222"/>
      <c r="JJP137" s="222"/>
      <c r="JJQ137" s="222"/>
      <c r="JJR137" s="222"/>
      <c r="JJS137" s="222"/>
      <c r="JJT137" s="222"/>
      <c r="JJU137" s="222"/>
      <c r="JJV137" s="222"/>
      <c r="JJW137" s="222"/>
      <c r="JJX137" s="222"/>
      <c r="JJY137" s="222"/>
      <c r="JJZ137" s="222"/>
      <c r="JKA137" s="222"/>
      <c r="JKB137" s="222"/>
      <c r="JKC137" s="222"/>
      <c r="JKD137" s="222"/>
      <c r="JKE137" s="222"/>
      <c r="JKF137" s="222"/>
      <c r="JKG137" s="222"/>
      <c r="JKH137" s="222"/>
      <c r="JKI137" s="222"/>
      <c r="JKJ137" s="222"/>
      <c r="JKK137" s="222"/>
      <c r="JKL137" s="222"/>
      <c r="JKM137" s="222"/>
      <c r="JKN137" s="222"/>
      <c r="JKO137" s="222"/>
      <c r="JKP137" s="222"/>
      <c r="JKQ137" s="222"/>
      <c r="JKR137" s="222"/>
      <c r="JKS137" s="222"/>
      <c r="JKT137" s="222"/>
      <c r="JKU137" s="222"/>
      <c r="JKV137" s="222"/>
      <c r="JKW137" s="222"/>
      <c r="JKX137" s="222"/>
      <c r="JKY137" s="222"/>
      <c r="JKZ137" s="222"/>
      <c r="JLA137" s="222"/>
      <c r="JLB137" s="222"/>
      <c r="JLC137" s="222"/>
      <c r="JLD137" s="222"/>
      <c r="JLE137" s="222"/>
      <c r="JLF137" s="222"/>
      <c r="JLG137" s="222"/>
      <c r="JLH137" s="222"/>
      <c r="JLI137" s="222"/>
      <c r="JLJ137" s="222"/>
      <c r="JLK137" s="222"/>
      <c r="JLL137" s="222"/>
      <c r="JLM137" s="222"/>
      <c r="JLN137" s="222"/>
      <c r="JLO137" s="222"/>
      <c r="JLP137" s="222"/>
      <c r="JLQ137" s="222"/>
      <c r="JLR137" s="222"/>
      <c r="JLS137" s="222"/>
      <c r="JLT137" s="222"/>
      <c r="JLU137" s="222"/>
      <c r="JLV137" s="222"/>
      <c r="JLW137" s="222"/>
      <c r="JLX137" s="222"/>
      <c r="JLY137" s="222"/>
      <c r="JLZ137" s="222"/>
      <c r="JMA137" s="222"/>
      <c r="JMB137" s="222"/>
      <c r="JMC137" s="222"/>
      <c r="JMD137" s="222"/>
      <c r="JME137" s="222"/>
      <c r="JMF137" s="222"/>
      <c r="JMG137" s="222"/>
      <c r="JMH137" s="222"/>
      <c r="JMI137" s="222"/>
      <c r="JMJ137" s="222"/>
      <c r="JMK137" s="222"/>
      <c r="JML137" s="222"/>
      <c r="JMM137" s="222"/>
      <c r="JMN137" s="222"/>
      <c r="JMO137" s="222"/>
      <c r="JMP137" s="222"/>
      <c r="JMQ137" s="222"/>
      <c r="JMR137" s="222"/>
      <c r="JMS137" s="222"/>
      <c r="JMT137" s="222"/>
      <c r="JMU137" s="222"/>
      <c r="JMV137" s="222"/>
      <c r="JMW137" s="222"/>
      <c r="JMX137" s="222"/>
      <c r="JMY137" s="222"/>
      <c r="JMZ137" s="222"/>
      <c r="JNA137" s="222"/>
      <c r="JNB137" s="222"/>
      <c r="JNC137" s="222"/>
      <c r="JND137" s="222"/>
      <c r="JNE137" s="222"/>
      <c r="JNF137" s="222"/>
      <c r="JNG137" s="222"/>
      <c r="JNH137" s="222"/>
      <c r="JNI137" s="222"/>
      <c r="JNJ137" s="222"/>
      <c r="JNK137" s="222"/>
      <c r="JNL137" s="222"/>
      <c r="JNM137" s="222"/>
      <c r="JNN137" s="222"/>
      <c r="JNO137" s="222"/>
      <c r="JNP137" s="222"/>
      <c r="JNQ137" s="222"/>
      <c r="JNR137" s="222"/>
      <c r="JNS137" s="222"/>
      <c r="JNT137" s="222"/>
      <c r="JNU137" s="222"/>
      <c r="JNV137" s="222"/>
      <c r="JNW137" s="222"/>
      <c r="JNX137" s="222"/>
      <c r="JNY137" s="222"/>
      <c r="JNZ137" s="222"/>
      <c r="JOA137" s="222"/>
      <c r="JOB137" s="222"/>
      <c r="JOC137" s="222"/>
      <c r="JOD137" s="222"/>
      <c r="JOE137" s="222"/>
      <c r="JOF137" s="222"/>
      <c r="JOG137" s="222"/>
      <c r="JOH137" s="222"/>
      <c r="JOI137" s="222"/>
      <c r="JOJ137" s="222"/>
      <c r="JOK137" s="222"/>
      <c r="JOL137" s="222"/>
      <c r="JOM137" s="222"/>
      <c r="JON137" s="222"/>
      <c r="JOO137" s="222"/>
      <c r="JOP137" s="222"/>
      <c r="JOQ137" s="222"/>
      <c r="JOR137" s="222"/>
      <c r="JOS137" s="222"/>
      <c r="JOT137" s="222"/>
      <c r="JOU137" s="222"/>
      <c r="JOV137" s="222"/>
      <c r="JOW137" s="222"/>
      <c r="JOX137" s="222"/>
      <c r="JOY137" s="222"/>
      <c r="JOZ137" s="222"/>
      <c r="JPA137" s="222"/>
      <c r="JPB137" s="222"/>
      <c r="JPC137" s="222"/>
      <c r="JPD137" s="222"/>
      <c r="JPE137" s="222"/>
      <c r="JPF137" s="222"/>
      <c r="JPG137" s="222"/>
      <c r="JPH137" s="222"/>
      <c r="JPI137" s="222"/>
      <c r="JPJ137" s="222"/>
      <c r="JPK137" s="222"/>
      <c r="JPL137" s="222"/>
      <c r="JPM137" s="222"/>
      <c r="JPN137" s="222"/>
      <c r="JPO137" s="222"/>
      <c r="JPP137" s="222"/>
      <c r="JPQ137" s="222"/>
      <c r="JPR137" s="222"/>
      <c r="JPS137" s="222"/>
      <c r="JPT137" s="222"/>
      <c r="JPU137" s="222"/>
      <c r="JPV137" s="222"/>
      <c r="JPW137" s="222"/>
      <c r="JPX137" s="222"/>
      <c r="JPY137" s="222"/>
      <c r="JPZ137" s="222"/>
      <c r="JQA137" s="222"/>
      <c r="JQB137" s="222"/>
      <c r="JQC137" s="222"/>
      <c r="JQD137" s="222"/>
      <c r="JQE137" s="222"/>
      <c r="JQF137" s="222"/>
      <c r="JQG137" s="222"/>
      <c r="JQH137" s="222"/>
      <c r="JQI137" s="222"/>
      <c r="JQJ137" s="222"/>
      <c r="JQK137" s="222"/>
      <c r="JQL137" s="222"/>
      <c r="JQM137" s="222"/>
      <c r="JQN137" s="222"/>
      <c r="JQO137" s="222"/>
      <c r="JQP137" s="222"/>
      <c r="JQQ137" s="222"/>
      <c r="JQR137" s="222"/>
      <c r="JQS137" s="222"/>
      <c r="JQT137" s="222"/>
      <c r="JQU137" s="222"/>
      <c r="JQV137" s="222"/>
      <c r="JQW137" s="222"/>
      <c r="JQX137" s="222"/>
      <c r="JQY137" s="222"/>
      <c r="JQZ137" s="222"/>
      <c r="JRA137" s="222"/>
      <c r="JRB137" s="222"/>
      <c r="JRC137" s="222"/>
      <c r="JRD137" s="222"/>
      <c r="JRE137" s="222"/>
      <c r="JRF137" s="222"/>
      <c r="JRG137" s="222"/>
      <c r="JRH137" s="222"/>
      <c r="JRI137" s="222"/>
      <c r="JRJ137" s="222"/>
      <c r="JRK137" s="222"/>
      <c r="JRL137" s="222"/>
      <c r="JRM137" s="222"/>
      <c r="JRN137" s="222"/>
      <c r="JRO137" s="222"/>
      <c r="JRP137" s="222"/>
      <c r="JRQ137" s="222"/>
      <c r="JRR137" s="222"/>
      <c r="JRS137" s="222"/>
      <c r="JRT137" s="222"/>
      <c r="JRU137" s="222"/>
      <c r="JRV137" s="222"/>
      <c r="JRW137" s="222"/>
      <c r="JRX137" s="222"/>
      <c r="JRY137" s="222"/>
      <c r="JRZ137" s="222"/>
      <c r="JSA137" s="222"/>
      <c r="JSB137" s="222"/>
      <c r="JSC137" s="222"/>
      <c r="JSD137" s="222"/>
      <c r="JSE137" s="222"/>
      <c r="JSF137" s="222"/>
      <c r="JSG137" s="222"/>
      <c r="JSH137" s="222"/>
      <c r="JSI137" s="222"/>
      <c r="JSJ137" s="222"/>
      <c r="JSK137" s="222"/>
      <c r="JSL137" s="222"/>
      <c r="JSM137" s="222"/>
      <c r="JSN137" s="222"/>
      <c r="JSO137" s="222"/>
      <c r="JSP137" s="222"/>
      <c r="JSQ137" s="222"/>
      <c r="JSR137" s="222"/>
      <c r="JSS137" s="222"/>
      <c r="JST137" s="222"/>
      <c r="JSU137" s="222"/>
      <c r="JSV137" s="222"/>
      <c r="JSW137" s="222"/>
      <c r="JSX137" s="222"/>
      <c r="JSY137" s="222"/>
      <c r="JSZ137" s="222"/>
      <c r="JTA137" s="222"/>
      <c r="JTB137" s="222"/>
      <c r="JTC137" s="222"/>
      <c r="JTD137" s="222"/>
      <c r="JTE137" s="222"/>
      <c r="JTF137" s="222"/>
      <c r="JTG137" s="222"/>
      <c r="JTH137" s="222"/>
      <c r="JTI137" s="222"/>
      <c r="JTJ137" s="222"/>
      <c r="JTK137" s="222"/>
      <c r="JTL137" s="222"/>
      <c r="JTM137" s="222"/>
      <c r="JTN137" s="222"/>
      <c r="JTO137" s="222"/>
      <c r="JTP137" s="222"/>
      <c r="JTQ137" s="222"/>
      <c r="JTR137" s="222"/>
      <c r="JTS137" s="222"/>
      <c r="JTT137" s="222"/>
      <c r="JTU137" s="222"/>
      <c r="JTV137" s="222"/>
      <c r="JTW137" s="222"/>
      <c r="JTX137" s="222"/>
      <c r="JTY137" s="222"/>
      <c r="JTZ137" s="222"/>
      <c r="JUA137" s="222"/>
      <c r="JUB137" s="222"/>
      <c r="JUC137" s="222"/>
      <c r="JUD137" s="222"/>
      <c r="JUE137" s="222"/>
      <c r="JUF137" s="222"/>
      <c r="JUG137" s="222"/>
      <c r="JUH137" s="222"/>
      <c r="JUI137" s="222"/>
      <c r="JUJ137" s="222"/>
      <c r="JUK137" s="222"/>
      <c r="JUL137" s="222"/>
      <c r="JUM137" s="222"/>
      <c r="JUN137" s="222"/>
      <c r="JUO137" s="222"/>
      <c r="JUP137" s="222"/>
      <c r="JUQ137" s="222"/>
      <c r="JUR137" s="222"/>
      <c r="JUS137" s="222"/>
      <c r="JUT137" s="222"/>
      <c r="JUU137" s="222"/>
      <c r="JUV137" s="222"/>
      <c r="JUW137" s="222"/>
      <c r="JUX137" s="222"/>
      <c r="JUY137" s="222"/>
      <c r="JUZ137" s="222"/>
      <c r="JVA137" s="222"/>
      <c r="JVB137" s="222"/>
      <c r="JVC137" s="222"/>
      <c r="JVD137" s="222"/>
      <c r="JVE137" s="222"/>
      <c r="JVF137" s="222"/>
      <c r="JVG137" s="222"/>
      <c r="JVH137" s="222"/>
      <c r="JVI137" s="222"/>
      <c r="JVJ137" s="222"/>
      <c r="JVK137" s="222"/>
      <c r="JVL137" s="222"/>
      <c r="JVM137" s="222"/>
      <c r="JVN137" s="222"/>
      <c r="JVO137" s="222"/>
      <c r="JVP137" s="222"/>
      <c r="JVQ137" s="222"/>
      <c r="JVR137" s="222"/>
      <c r="JVS137" s="222"/>
      <c r="JVT137" s="222"/>
      <c r="JVU137" s="222"/>
      <c r="JVV137" s="222"/>
      <c r="JVW137" s="222"/>
      <c r="JVX137" s="222"/>
      <c r="JVY137" s="222"/>
      <c r="JVZ137" s="222"/>
      <c r="JWA137" s="222"/>
      <c r="JWB137" s="222"/>
      <c r="JWC137" s="222"/>
      <c r="JWD137" s="222"/>
      <c r="JWE137" s="222"/>
      <c r="JWF137" s="222"/>
      <c r="JWG137" s="222"/>
      <c r="JWH137" s="222"/>
      <c r="JWI137" s="222"/>
      <c r="JWJ137" s="222"/>
      <c r="JWK137" s="222"/>
      <c r="JWL137" s="222"/>
      <c r="JWM137" s="222"/>
      <c r="JWN137" s="222"/>
      <c r="JWO137" s="222"/>
      <c r="JWP137" s="222"/>
      <c r="JWQ137" s="222"/>
      <c r="JWR137" s="222"/>
      <c r="JWS137" s="222"/>
      <c r="JWT137" s="222"/>
      <c r="JWU137" s="222"/>
      <c r="JWV137" s="222"/>
      <c r="JWW137" s="222"/>
      <c r="JWX137" s="222"/>
      <c r="JWY137" s="222"/>
      <c r="JWZ137" s="222"/>
      <c r="JXA137" s="222"/>
      <c r="JXB137" s="222"/>
      <c r="JXC137" s="222"/>
      <c r="JXD137" s="222"/>
      <c r="JXE137" s="222"/>
      <c r="JXF137" s="222"/>
      <c r="JXG137" s="222"/>
      <c r="JXH137" s="222"/>
      <c r="JXI137" s="222"/>
      <c r="JXJ137" s="222"/>
      <c r="JXK137" s="222"/>
      <c r="JXL137" s="222"/>
      <c r="JXM137" s="222"/>
      <c r="JXN137" s="222"/>
      <c r="JXO137" s="222"/>
      <c r="JXP137" s="222"/>
      <c r="JXQ137" s="222"/>
      <c r="JXR137" s="222"/>
      <c r="JXS137" s="222"/>
      <c r="JXT137" s="222"/>
      <c r="JXU137" s="222"/>
      <c r="JXV137" s="222"/>
      <c r="JXW137" s="222"/>
      <c r="JXX137" s="222"/>
      <c r="JXY137" s="222"/>
      <c r="JXZ137" s="222"/>
      <c r="JYA137" s="222"/>
      <c r="JYB137" s="222"/>
      <c r="JYC137" s="222"/>
      <c r="JYD137" s="222"/>
      <c r="JYE137" s="222"/>
      <c r="JYF137" s="222"/>
      <c r="JYG137" s="222"/>
      <c r="JYH137" s="222"/>
      <c r="JYI137" s="222"/>
      <c r="JYJ137" s="222"/>
      <c r="JYK137" s="222"/>
      <c r="JYL137" s="222"/>
      <c r="JYM137" s="222"/>
      <c r="JYN137" s="222"/>
      <c r="JYO137" s="222"/>
      <c r="JYP137" s="222"/>
      <c r="JYQ137" s="222"/>
      <c r="JYR137" s="222"/>
      <c r="JYS137" s="222"/>
      <c r="JYT137" s="222"/>
      <c r="JYU137" s="222"/>
      <c r="JYV137" s="222"/>
      <c r="JYW137" s="222"/>
      <c r="JYX137" s="222"/>
      <c r="JYY137" s="222"/>
      <c r="JYZ137" s="222"/>
      <c r="JZA137" s="222"/>
      <c r="JZB137" s="222"/>
      <c r="JZC137" s="222"/>
      <c r="JZD137" s="222"/>
      <c r="JZE137" s="222"/>
      <c r="JZF137" s="222"/>
      <c r="JZG137" s="222"/>
      <c r="JZH137" s="222"/>
      <c r="JZI137" s="222"/>
      <c r="JZJ137" s="222"/>
      <c r="JZK137" s="222"/>
      <c r="JZL137" s="222"/>
      <c r="JZM137" s="222"/>
      <c r="JZN137" s="222"/>
      <c r="JZO137" s="222"/>
      <c r="JZP137" s="222"/>
      <c r="JZQ137" s="222"/>
      <c r="JZR137" s="222"/>
      <c r="JZS137" s="222"/>
      <c r="JZT137" s="222"/>
      <c r="JZU137" s="222"/>
      <c r="JZV137" s="222"/>
      <c r="JZW137" s="222"/>
      <c r="JZX137" s="222"/>
      <c r="JZY137" s="222"/>
      <c r="JZZ137" s="222"/>
      <c r="KAA137" s="222"/>
      <c r="KAB137" s="222"/>
      <c r="KAC137" s="222"/>
      <c r="KAD137" s="222"/>
      <c r="KAE137" s="222"/>
      <c r="KAF137" s="222"/>
      <c r="KAG137" s="222"/>
      <c r="KAH137" s="222"/>
      <c r="KAI137" s="222"/>
      <c r="KAJ137" s="222"/>
      <c r="KAK137" s="222"/>
      <c r="KAL137" s="222"/>
      <c r="KAM137" s="222"/>
      <c r="KAN137" s="222"/>
      <c r="KAO137" s="222"/>
      <c r="KAP137" s="222"/>
      <c r="KAQ137" s="222"/>
      <c r="KAR137" s="222"/>
      <c r="KAS137" s="222"/>
      <c r="KAT137" s="222"/>
      <c r="KAU137" s="222"/>
      <c r="KAV137" s="222"/>
      <c r="KAW137" s="222"/>
      <c r="KAX137" s="222"/>
      <c r="KAY137" s="222"/>
      <c r="KAZ137" s="222"/>
      <c r="KBA137" s="222"/>
      <c r="KBB137" s="222"/>
      <c r="KBC137" s="222"/>
      <c r="KBD137" s="222"/>
      <c r="KBE137" s="222"/>
      <c r="KBF137" s="222"/>
      <c r="KBG137" s="222"/>
      <c r="KBH137" s="222"/>
      <c r="KBI137" s="222"/>
      <c r="KBJ137" s="222"/>
      <c r="KBK137" s="222"/>
      <c r="KBL137" s="222"/>
      <c r="KBM137" s="222"/>
      <c r="KBN137" s="222"/>
      <c r="KBO137" s="222"/>
      <c r="KBP137" s="222"/>
      <c r="KBQ137" s="222"/>
      <c r="KBR137" s="222"/>
      <c r="KBS137" s="222"/>
      <c r="KBT137" s="222"/>
      <c r="KBU137" s="222"/>
      <c r="KBV137" s="222"/>
      <c r="KBW137" s="222"/>
      <c r="KBX137" s="222"/>
      <c r="KBY137" s="222"/>
      <c r="KBZ137" s="222"/>
      <c r="KCA137" s="222"/>
      <c r="KCB137" s="222"/>
      <c r="KCC137" s="222"/>
      <c r="KCD137" s="222"/>
      <c r="KCE137" s="222"/>
      <c r="KCF137" s="222"/>
      <c r="KCG137" s="222"/>
      <c r="KCH137" s="222"/>
      <c r="KCI137" s="222"/>
      <c r="KCJ137" s="222"/>
      <c r="KCK137" s="222"/>
      <c r="KCL137" s="222"/>
      <c r="KCM137" s="222"/>
      <c r="KCN137" s="222"/>
      <c r="KCO137" s="222"/>
      <c r="KCP137" s="222"/>
      <c r="KCQ137" s="222"/>
      <c r="KCR137" s="222"/>
      <c r="KCS137" s="222"/>
      <c r="KCT137" s="222"/>
      <c r="KCU137" s="222"/>
      <c r="KCV137" s="222"/>
      <c r="KCW137" s="222"/>
      <c r="KCX137" s="222"/>
      <c r="KCY137" s="222"/>
      <c r="KCZ137" s="222"/>
      <c r="KDA137" s="222"/>
      <c r="KDB137" s="222"/>
      <c r="KDC137" s="222"/>
      <c r="KDD137" s="222"/>
      <c r="KDE137" s="222"/>
      <c r="KDF137" s="222"/>
      <c r="KDG137" s="222"/>
      <c r="KDH137" s="222"/>
      <c r="KDI137" s="222"/>
      <c r="KDJ137" s="222"/>
      <c r="KDK137" s="222"/>
      <c r="KDL137" s="222"/>
      <c r="KDM137" s="222"/>
      <c r="KDN137" s="222"/>
      <c r="KDO137" s="222"/>
      <c r="KDP137" s="222"/>
      <c r="KDQ137" s="222"/>
      <c r="KDR137" s="222"/>
      <c r="KDS137" s="222"/>
      <c r="KDT137" s="222"/>
      <c r="KDU137" s="222"/>
      <c r="KDV137" s="222"/>
      <c r="KDW137" s="222"/>
      <c r="KDX137" s="222"/>
      <c r="KDY137" s="222"/>
      <c r="KDZ137" s="222"/>
      <c r="KEA137" s="222"/>
      <c r="KEB137" s="222"/>
      <c r="KEC137" s="222"/>
      <c r="KED137" s="222"/>
      <c r="KEE137" s="222"/>
      <c r="KEF137" s="222"/>
      <c r="KEG137" s="222"/>
      <c r="KEH137" s="222"/>
      <c r="KEI137" s="222"/>
      <c r="KEJ137" s="222"/>
      <c r="KEK137" s="222"/>
      <c r="KEL137" s="222"/>
      <c r="KEM137" s="222"/>
      <c r="KEN137" s="222"/>
      <c r="KEO137" s="222"/>
      <c r="KEP137" s="222"/>
      <c r="KEQ137" s="222"/>
      <c r="KER137" s="222"/>
      <c r="KES137" s="222"/>
      <c r="KET137" s="222"/>
      <c r="KEU137" s="222"/>
      <c r="KEV137" s="222"/>
      <c r="KEW137" s="222"/>
      <c r="KEX137" s="222"/>
      <c r="KEY137" s="222"/>
      <c r="KEZ137" s="222"/>
      <c r="KFA137" s="222"/>
      <c r="KFB137" s="222"/>
      <c r="KFC137" s="222"/>
      <c r="KFD137" s="222"/>
      <c r="KFE137" s="222"/>
      <c r="KFF137" s="222"/>
      <c r="KFG137" s="222"/>
      <c r="KFH137" s="222"/>
      <c r="KFI137" s="222"/>
      <c r="KFJ137" s="222"/>
      <c r="KFK137" s="222"/>
      <c r="KFL137" s="222"/>
      <c r="KFM137" s="222"/>
      <c r="KFN137" s="222"/>
      <c r="KFO137" s="222"/>
      <c r="KFP137" s="222"/>
      <c r="KFQ137" s="222"/>
      <c r="KFR137" s="222"/>
      <c r="KFS137" s="222"/>
      <c r="KFT137" s="222"/>
      <c r="KFU137" s="222"/>
      <c r="KFV137" s="222"/>
      <c r="KFW137" s="222"/>
      <c r="KFX137" s="222"/>
      <c r="KFY137" s="222"/>
      <c r="KFZ137" s="222"/>
      <c r="KGA137" s="222"/>
      <c r="KGB137" s="222"/>
      <c r="KGC137" s="222"/>
      <c r="KGD137" s="222"/>
      <c r="KGE137" s="222"/>
      <c r="KGF137" s="222"/>
      <c r="KGG137" s="222"/>
      <c r="KGH137" s="222"/>
      <c r="KGI137" s="222"/>
      <c r="KGJ137" s="222"/>
      <c r="KGK137" s="222"/>
      <c r="KGL137" s="222"/>
      <c r="KGM137" s="222"/>
      <c r="KGN137" s="222"/>
      <c r="KGO137" s="222"/>
      <c r="KGP137" s="222"/>
      <c r="KGQ137" s="222"/>
      <c r="KGR137" s="222"/>
      <c r="KGS137" s="222"/>
      <c r="KGT137" s="222"/>
      <c r="KGU137" s="222"/>
      <c r="KGV137" s="222"/>
      <c r="KGW137" s="222"/>
      <c r="KGX137" s="222"/>
      <c r="KGY137" s="222"/>
      <c r="KGZ137" s="222"/>
      <c r="KHA137" s="222"/>
      <c r="KHB137" s="222"/>
      <c r="KHC137" s="222"/>
      <c r="KHD137" s="222"/>
      <c r="KHE137" s="222"/>
      <c r="KHF137" s="222"/>
      <c r="KHG137" s="222"/>
      <c r="KHH137" s="222"/>
      <c r="KHI137" s="222"/>
      <c r="KHJ137" s="222"/>
      <c r="KHK137" s="222"/>
      <c r="KHL137" s="222"/>
      <c r="KHM137" s="222"/>
      <c r="KHN137" s="222"/>
      <c r="KHO137" s="222"/>
      <c r="KHP137" s="222"/>
      <c r="KHQ137" s="222"/>
      <c r="KHR137" s="222"/>
      <c r="KHS137" s="222"/>
      <c r="KHT137" s="222"/>
      <c r="KHU137" s="222"/>
      <c r="KHV137" s="222"/>
      <c r="KHW137" s="222"/>
      <c r="KHX137" s="222"/>
      <c r="KHY137" s="222"/>
      <c r="KHZ137" s="222"/>
      <c r="KIA137" s="222"/>
      <c r="KIB137" s="222"/>
      <c r="KIC137" s="222"/>
      <c r="KID137" s="222"/>
      <c r="KIE137" s="222"/>
      <c r="KIF137" s="222"/>
      <c r="KIG137" s="222"/>
      <c r="KIH137" s="222"/>
      <c r="KII137" s="222"/>
      <c r="KIJ137" s="222"/>
      <c r="KIK137" s="222"/>
      <c r="KIL137" s="222"/>
      <c r="KIM137" s="222"/>
      <c r="KIN137" s="222"/>
      <c r="KIO137" s="222"/>
      <c r="KIP137" s="222"/>
      <c r="KIQ137" s="222"/>
      <c r="KIR137" s="222"/>
      <c r="KIS137" s="222"/>
      <c r="KIT137" s="222"/>
      <c r="KIU137" s="222"/>
      <c r="KIV137" s="222"/>
      <c r="KIW137" s="222"/>
      <c r="KIX137" s="222"/>
      <c r="KIY137" s="222"/>
      <c r="KIZ137" s="222"/>
      <c r="KJA137" s="222"/>
      <c r="KJB137" s="222"/>
      <c r="KJC137" s="222"/>
      <c r="KJD137" s="222"/>
      <c r="KJE137" s="222"/>
      <c r="KJF137" s="222"/>
      <c r="KJG137" s="222"/>
      <c r="KJH137" s="222"/>
      <c r="KJI137" s="222"/>
      <c r="KJJ137" s="222"/>
      <c r="KJK137" s="222"/>
      <c r="KJL137" s="222"/>
      <c r="KJM137" s="222"/>
      <c r="KJN137" s="222"/>
      <c r="KJO137" s="222"/>
      <c r="KJP137" s="222"/>
      <c r="KJQ137" s="222"/>
      <c r="KJR137" s="222"/>
      <c r="KJS137" s="222"/>
      <c r="KJT137" s="222"/>
      <c r="KJU137" s="222"/>
      <c r="KJV137" s="222"/>
      <c r="KJW137" s="222"/>
      <c r="KJX137" s="222"/>
      <c r="KJY137" s="222"/>
      <c r="KJZ137" s="222"/>
      <c r="KKA137" s="222"/>
      <c r="KKB137" s="222"/>
      <c r="KKC137" s="222"/>
      <c r="KKD137" s="222"/>
      <c r="KKE137" s="222"/>
      <c r="KKF137" s="222"/>
      <c r="KKG137" s="222"/>
      <c r="KKH137" s="222"/>
      <c r="KKI137" s="222"/>
      <c r="KKJ137" s="222"/>
      <c r="KKK137" s="222"/>
      <c r="KKL137" s="222"/>
      <c r="KKM137" s="222"/>
      <c r="KKN137" s="222"/>
      <c r="KKO137" s="222"/>
      <c r="KKP137" s="222"/>
      <c r="KKQ137" s="222"/>
      <c r="KKR137" s="222"/>
      <c r="KKS137" s="222"/>
      <c r="KKT137" s="222"/>
      <c r="KKU137" s="222"/>
      <c r="KKV137" s="222"/>
      <c r="KKW137" s="222"/>
      <c r="KKX137" s="222"/>
      <c r="KKY137" s="222"/>
      <c r="KKZ137" s="222"/>
      <c r="KLA137" s="222"/>
      <c r="KLB137" s="222"/>
      <c r="KLC137" s="222"/>
      <c r="KLD137" s="222"/>
      <c r="KLE137" s="222"/>
      <c r="KLF137" s="222"/>
      <c r="KLG137" s="222"/>
      <c r="KLH137" s="222"/>
      <c r="KLI137" s="222"/>
      <c r="KLJ137" s="222"/>
      <c r="KLK137" s="222"/>
      <c r="KLL137" s="222"/>
      <c r="KLM137" s="222"/>
      <c r="KLN137" s="222"/>
      <c r="KLO137" s="222"/>
      <c r="KLP137" s="222"/>
      <c r="KLQ137" s="222"/>
      <c r="KLR137" s="222"/>
      <c r="KLS137" s="222"/>
      <c r="KLT137" s="222"/>
      <c r="KLU137" s="222"/>
      <c r="KLV137" s="222"/>
      <c r="KLW137" s="222"/>
      <c r="KLX137" s="222"/>
      <c r="KLY137" s="222"/>
      <c r="KLZ137" s="222"/>
      <c r="KMA137" s="222"/>
      <c r="KMB137" s="222"/>
      <c r="KMC137" s="222"/>
      <c r="KMD137" s="222"/>
      <c r="KME137" s="222"/>
      <c r="KMF137" s="222"/>
      <c r="KMG137" s="222"/>
      <c r="KMH137" s="222"/>
      <c r="KMI137" s="222"/>
      <c r="KMJ137" s="222"/>
      <c r="KMK137" s="222"/>
      <c r="KML137" s="222"/>
      <c r="KMM137" s="222"/>
      <c r="KMN137" s="222"/>
      <c r="KMO137" s="222"/>
      <c r="KMP137" s="222"/>
      <c r="KMQ137" s="222"/>
      <c r="KMR137" s="222"/>
      <c r="KMS137" s="222"/>
      <c r="KMT137" s="222"/>
      <c r="KMU137" s="222"/>
      <c r="KMV137" s="222"/>
      <c r="KMW137" s="222"/>
      <c r="KMX137" s="222"/>
      <c r="KMY137" s="222"/>
      <c r="KMZ137" s="222"/>
      <c r="KNA137" s="222"/>
      <c r="KNB137" s="222"/>
      <c r="KNC137" s="222"/>
      <c r="KND137" s="222"/>
      <c r="KNE137" s="222"/>
      <c r="KNF137" s="222"/>
      <c r="KNG137" s="222"/>
      <c r="KNH137" s="222"/>
      <c r="KNI137" s="222"/>
      <c r="KNJ137" s="222"/>
      <c r="KNK137" s="222"/>
      <c r="KNL137" s="222"/>
      <c r="KNM137" s="222"/>
      <c r="KNN137" s="222"/>
      <c r="KNO137" s="222"/>
      <c r="KNP137" s="222"/>
      <c r="KNQ137" s="222"/>
      <c r="KNR137" s="222"/>
      <c r="KNS137" s="222"/>
      <c r="KNT137" s="222"/>
      <c r="KNU137" s="222"/>
      <c r="KNV137" s="222"/>
      <c r="KNW137" s="222"/>
      <c r="KNX137" s="222"/>
      <c r="KNY137" s="222"/>
      <c r="KNZ137" s="222"/>
      <c r="KOA137" s="222"/>
      <c r="KOB137" s="222"/>
      <c r="KOC137" s="222"/>
      <c r="KOD137" s="222"/>
      <c r="KOE137" s="222"/>
      <c r="KOF137" s="222"/>
      <c r="KOG137" s="222"/>
      <c r="KOH137" s="222"/>
      <c r="KOI137" s="222"/>
      <c r="KOJ137" s="222"/>
      <c r="KOK137" s="222"/>
      <c r="KOL137" s="222"/>
      <c r="KOM137" s="222"/>
      <c r="KON137" s="222"/>
      <c r="KOO137" s="222"/>
      <c r="KOP137" s="222"/>
      <c r="KOQ137" s="222"/>
      <c r="KOR137" s="222"/>
      <c r="KOS137" s="222"/>
      <c r="KOT137" s="222"/>
      <c r="KOU137" s="222"/>
      <c r="KOV137" s="222"/>
      <c r="KOW137" s="222"/>
      <c r="KOX137" s="222"/>
      <c r="KOY137" s="222"/>
      <c r="KOZ137" s="222"/>
      <c r="KPA137" s="222"/>
      <c r="KPB137" s="222"/>
      <c r="KPC137" s="222"/>
      <c r="KPD137" s="222"/>
      <c r="KPE137" s="222"/>
      <c r="KPF137" s="222"/>
      <c r="KPG137" s="222"/>
      <c r="KPH137" s="222"/>
      <c r="KPI137" s="222"/>
      <c r="KPJ137" s="222"/>
      <c r="KPK137" s="222"/>
      <c r="KPL137" s="222"/>
      <c r="KPM137" s="222"/>
      <c r="KPN137" s="222"/>
      <c r="KPO137" s="222"/>
      <c r="KPP137" s="222"/>
      <c r="KPQ137" s="222"/>
      <c r="KPR137" s="222"/>
      <c r="KPS137" s="222"/>
      <c r="KPT137" s="222"/>
      <c r="KPU137" s="222"/>
      <c r="KPV137" s="222"/>
      <c r="KPW137" s="222"/>
      <c r="KPX137" s="222"/>
      <c r="KPY137" s="222"/>
      <c r="KPZ137" s="222"/>
      <c r="KQA137" s="222"/>
      <c r="KQB137" s="222"/>
      <c r="KQC137" s="222"/>
      <c r="KQD137" s="222"/>
      <c r="KQE137" s="222"/>
      <c r="KQF137" s="222"/>
      <c r="KQG137" s="222"/>
      <c r="KQH137" s="222"/>
      <c r="KQI137" s="222"/>
      <c r="KQJ137" s="222"/>
      <c r="KQK137" s="222"/>
      <c r="KQL137" s="222"/>
      <c r="KQM137" s="222"/>
      <c r="KQN137" s="222"/>
      <c r="KQO137" s="222"/>
      <c r="KQP137" s="222"/>
      <c r="KQQ137" s="222"/>
      <c r="KQR137" s="222"/>
      <c r="KQS137" s="222"/>
      <c r="KQT137" s="222"/>
      <c r="KQU137" s="222"/>
      <c r="KQV137" s="222"/>
      <c r="KQW137" s="222"/>
      <c r="KQX137" s="222"/>
      <c r="KQY137" s="222"/>
      <c r="KQZ137" s="222"/>
      <c r="KRA137" s="222"/>
      <c r="KRB137" s="222"/>
      <c r="KRC137" s="222"/>
      <c r="KRD137" s="222"/>
      <c r="KRE137" s="222"/>
      <c r="KRF137" s="222"/>
      <c r="KRG137" s="222"/>
      <c r="KRH137" s="222"/>
      <c r="KRI137" s="222"/>
      <c r="KRJ137" s="222"/>
      <c r="KRK137" s="222"/>
      <c r="KRL137" s="222"/>
      <c r="KRM137" s="222"/>
      <c r="KRN137" s="222"/>
      <c r="KRO137" s="222"/>
      <c r="KRP137" s="222"/>
      <c r="KRQ137" s="222"/>
      <c r="KRR137" s="222"/>
      <c r="KRS137" s="222"/>
      <c r="KRT137" s="222"/>
      <c r="KRU137" s="222"/>
      <c r="KRV137" s="222"/>
      <c r="KRW137" s="222"/>
      <c r="KRX137" s="222"/>
      <c r="KRY137" s="222"/>
      <c r="KRZ137" s="222"/>
      <c r="KSA137" s="222"/>
      <c r="KSB137" s="222"/>
      <c r="KSC137" s="222"/>
      <c r="KSD137" s="222"/>
      <c r="KSE137" s="222"/>
      <c r="KSF137" s="222"/>
      <c r="KSG137" s="222"/>
      <c r="KSH137" s="222"/>
      <c r="KSI137" s="222"/>
      <c r="KSJ137" s="222"/>
      <c r="KSK137" s="222"/>
      <c r="KSL137" s="222"/>
      <c r="KSM137" s="222"/>
      <c r="KSN137" s="222"/>
      <c r="KSO137" s="222"/>
      <c r="KSP137" s="222"/>
      <c r="KSQ137" s="222"/>
      <c r="KSR137" s="222"/>
      <c r="KSS137" s="222"/>
      <c r="KST137" s="222"/>
      <c r="KSU137" s="222"/>
      <c r="KSV137" s="222"/>
      <c r="KSW137" s="222"/>
      <c r="KSX137" s="222"/>
      <c r="KSY137" s="222"/>
      <c r="KSZ137" s="222"/>
      <c r="KTA137" s="222"/>
      <c r="KTB137" s="222"/>
      <c r="KTC137" s="222"/>
      <c r="KTD137" s="222"/>
      <c r="KTE137" s="222"/>
      <c r="KTF137" s="222"/>
      <c r="KTG137" s="222"/>
      <c r="KTH137" s="222"/>
      <c r="KTI137" s="222"/>
      <c r="KTJ137" s="222"/>
      <c r="KTK137" s="222"/>
      <c r="KTL137" s="222"/>
      <c r="KTM137" s="222"/>
      <c r="KTN137" s="222"/>
      <c r="KTO137" s="222"/>
      <c r="KTP137" s="222"/>
      <c r="KTQ137" s="222"/>
      <c r="KTR137" s="222"/>
      <c r="KTS137" s="222"/>
      <c r="KTT137" s="222"/>
      <c r="KTU137" s="222"/>
      <c r="KTV137" s="222"/>
      <c r="KTW137" s="222"/>
      <c r="KTX137" s="222"/>
      <c r="KTY137" s="222"/>
      <c r="KTZ137" s="222"/>
      <c r="KUA137" s="222"/>
      <c r="KUB137" s="222"/>
      <c r="KUC137" s="222"/>
      <c r="KUD137" s="222"/>
      <c r="KUE137" s="222"/>
      <c r="KUF137" s="222"/>
      <c r="KUG137" s="222"/>
      <c r="KUH137" s="222"/>
      <c r="KUI137" s="222"/>
      <c r="KUJ137" s="222"/>
      <c r="KUK137" s="222"/>
      <c r="KUL137" s="222"/>
      <c r="KUM137" s="222"/>
      <c r="KUN137" s="222"/>
      <c r="KUO137" s="222"/>
      <c r="KUP137" s="222"/>
      <c r="KUQ137" s="222"/>
      <c r="KUR137" s="222"/>
      <c r="KUS137" s="222"/>
      <c r="KUT137" s="222"/>
      <c r="KUU137" s="222"/>
      <c r="KUV137" s="222"/>
      <c r="KUW137" s="222"/>
      <c r="KUX137" s="222"/>
      <c r="KUY137" s="222"/>
      <c r="KUZ137" s="222"/>
      <c r="KVA137" s="222"/>
      <c r="KVB137" s="222"/>
      <c r="KVC137" s="222"/>
      <c r="KVD137" s="222"/>
      <c r="KVE137" s="222"/>
      <c r="KVF137" s="222"/>
      <c r="KVG137" s="222"/>
      <c r="KVH137" s="222"/>
      <c r="KVI137" s="222"/>
      <c r="KVJ137" s="222"/>
      <c r="KVK137" s="222"/>
      <c r="KVL137" s="222"/>
      <c r="KVM137" s="222"/>
      <c r="KVN137" s="222"/>
      <c r="KVO137" s="222"/>
      <c r="KVP137" s="222"/>
      <c r="KVQ137" s="222"/>
      <c r="KVR137" s="222"/>
      <c r="KVS137" s="222"/>
      <c r="KVT137" s="222"/>
      <c r="KVU137" s="222"/>
      <c r="KVV137" s="222"/>
      <c r="KVW137" s="222"/>
      <c r="KVX137" s="222"/>
      <c r="KVY137" s="222"/>
      <c r="KVZ137" s="222"/>
      <c r="KWA137" s="222"/>
      <c r="KWB137" s="222"/>
      <c r="KWC137" s="222"/>
      <c r="KWD137" s="222"/>
      <c r="KWE137" s="222"/>
      <c r="KWF137" s="222"/>
      <c r="KWG137" s="222"/>
      <c r="KWH137" s="222"/>
      <c r="KWI137" s="222"/>
      <c r="KWJ137" s="222"/>
      <c r="KWK137" s="222"/>
      <c r="KWL137" s="222"/>
      <c r="KWM137" s="222"/>
      <c r="KWN137" s="222"/>
      <c r="KWO137" s="222"/>
      <c r="KWP137" s="222"/>
      <c r="KWQ137" s="222"/>
      <c r="KWR137" s="222"/>
      <c r="KWS137" s="222"/>
      <c r="KWT137" s="222"/>
      <c r="KWU137" s="222"/>
      <c r="KWV137" s="222"/>
      <c r="KWW137" s="222"/>
      <c r="KWX137" s="222"/>
      <c r="KWY137" s="222"/>
      <c r="KWZ137" s="222"/>
      <c r="KXA137" s="222"/>
      <c r="KXB137" s="222"/>
      <c r="KXC137" s="222"/>
      <c r="KXD137" s="222"/>
      <c r="KXE137" s="222"/>
      <c r="KXF137" s="222"/>
      <c r="KXG137" s="222"/>
      <c r="KXH137" s="222"/>
      <c r="KXI137" s="222"/>
      <c r="KXJ137" s="222"/>
      <c r="KXK137" s="222"/>
      <c r="KXL137" s="222"/>
      <c r="KXM137" s="222"/>
      <c r="KXN137" s="222"/>
      <c r="KXO137" s="222"/>
      <c r="KXP137" s="222"/>
      <c r="KXQ137" s="222"/>
      <c r="KXR137" s="222"/>
      <c r="KXS137" s="222"/>
      <c r="KXT137" s="222"/>
      <c r="KXU137" s="222"/>
      <c r="KXV137" s="222"/>
      <c r="KXW137" s="222"/>
      <c r="KXX137" s="222"/>
      <c r="KXY137" s="222"/>
      <c r="KXZ137" s="222"/>
      <c r="KYA137" s="222"/>
      <c r="KYB137" s="222"/>
      <c r="KYC137" s="222"/>
      <c r="KYD137" s="222"/>
      <c r="KYE137" s="222"/>
      <c r="KYF137" s="222"/>
      <c r="KYG137" s="222"/>
      <c r="KYH137" s="222"/>
      <c r="KYI137" s="222"/>
      <c r="KYJ137" s="222"/>
      <c r="KYK137" s="222"/>
      <c r="KYL137" s="222"/>
      <c r="KYM137" s="222"/>
      <c r="KYN137" s="222"/>
      <c r="KYO137" s="222"/>
      <c r="KYP137" s="222"/>
      <c r="KYQ137" s="222"/>
      <c r="KYR137" s="222"/>
      <c r="KYS137" s="222"/>
      <c r="KYT137" s="222"/>
      <c r="KYU137" s="222"/>
      <c r="KYV137" s="222"/>
      <c r="KYW137" s="222"/>
      <c r="KYX137" s="222"/>
      <c r="KYY137" s="222"/>
      <c r="KYZ137" s="222"/>
      <c r="KZA137" s="222"/>
      <c r="KZB137" s="222"/>
      <c r="KZC137" s="222"/>
      <c r="KZD137" s="222"/>
      <c r="KZE137" s="222"/>
      <c r="KZF137" s="222"/>
      <c r="KZG137" s="222"/>
      <c r="KZH137" s="222"/>
      <c r="KZI137" s="222"/>
      <c r="KZJ137" s="222"/>
      <c r="KZK137" s="222"/>
      <c r="KZL137" s="222"/>
      <c r="KZM137" s="222"/>
      <c r="KZN137" s="222"/>
      <c r="KZO137" s="222"/>
      <c r="KZP137" s="222"/>
      <c r="KZQ137" s="222"/>
      <c r="KZR137" s="222"/>
      <c r="KZS137" s="222"/>
      <c r="KZT137" s="222"/>
      <c r="KZU137" s="222"/>
      <c r="KZV137" s="222"/>
      <c r="KZW137" s="222"/>
      <c r="KZX137" s="222"/>
      <c r="KZY137" s="222"/>
      <c r="KZZ137" s="222"/>
      <c r="LAA137" s="222"/>
      <c r="LAB137" s="222"/>
      <c r="LAC137" s="222"/>
      <c r="LAD137" s="222"/>
      <c r="LAE137" s="222"/>
      <c r="LAF137" s="222"/>
      <c r="LAG137" s="222"/>
      <c r="LAH137" s="222"/>
      <c r="LAI137" s="222"/>
      <c r="LAJ137" s="222"/>
      <c r="LAK137" s="222"/>
      <c r="LAL137" s="222"/>
      <c r="LAM137" s="222"/>
      <c r="LAN137" s="222"/>
      <c r="LAO137" s="222"/>
      <c r="LAP137" s="222"/>
      <c r="LAQ137" s="222"/>
      <c r="LAR137" s="222"/>
      <c r="LAS137" s="222"/>
      <c r="LAT137" s="222"/>
      <c r="LAU137" s="222"/>
      <c r="LAV137" s="222"/>
      <c r="LAW137" s="222"/>
      <c r="LAX137" s="222"/>
      <c r="LAY137" s="222"/>
      <c r="LAZ137" s="222"/>
      <c r="LBA137" s="222"/>
      <c r="LBB137" s="222"/>
      <c r="LBC137" s="222"/>
      <c r="LBD137" s="222"/>
      <c r="LBE137" s="222"/>
      <c r="LBF137" s="222"/>
      <c r="LBG137" s="222"/>
      <c r="LBH137" s="222"/>
      <c r="LBI137" s="222"/>
      <c r="LBJ137" s="222"/>
      <c r="LBK137" s="222"/>
      <c r="LBL137" s="222"/>
      <c r="LBM137" s="222"/>
      <c r="LBN137" s="222"/>
      <c r="LBO137" s="222"/>
      <c r="LBP137" s="222"/>
      <c r="LBQ137" s="222"/>
      <c r="LBR137" s="222"/>
      <c r="LBS137" s="222"/>
      <c r="LBT137" s="222"/>
      <c r="LBU137" s="222"/>
      <c r="LBV137" s="222"/>
      <c r="LBW137" s="222"/>
      <c r="LBX137" s="222"/>
      <c r="LBY137" s="222"/>
      <c r="LBZ137" s="222"/>
      <c r="LCA137" s="222"/>
      <c r="LCB137" s="222"/>
      <c r="LCC137" s="222"/>
      <c r="LCD137" s="222"/>
      <c r="LCE137" s="222"/>
      <c r="LCF137" s="222"/>
      <c r="LCG137" s="222"/>
      <c r="LCH137" s="222"/>
      <c r="LCI137" s="222"/>
      <c r="LCJ137" s="222"/>
      <c r="LCK137" s="222"/>
      <c r="LCL137" s="222"/>
      <c r="LCM137" s="222"/>
      <c r="LCN137" s="222"/>
      <c r="LCO137" s="222"/>
      <c r="LCP137" s="222"/>
      <c r="LCQ137" s="222"/>
      <c r="LCR137" s="222"/>
      <c r="LCS137" s="222"/>
      <c r="LCT137" s="222"/>
      <c r="LCU137" s="222"/>
      <c r="LCV137" s="222"/>
      <c r="LCW137" s="222"/>
      <c r="LCX137" s="222"/>
      <c r="LCY137" s="222"/>
      <c r="LCZ137" s="222"/>
      <c r="LDA137" s="222"/>
      <c r="LDB137" s="222"/>
      <c r="LDC137" s="222"/>
      <c r="LDD137" s="222"/>
      <c r="LDE137" s="222"/>
      <c r="LDF137" s="222"/>
      <c r="LDG137" s="222"/>
      <c r="LDH137" s="222"/>
      <c r="LDI137" s="222"/>
      <c r="LDJ137" s="222"/>
      <c r="LDK137" s="222"/>
      <c r="LDL137" s="222"/>
      <c r="LDM137" s="222"/>
      <c r="LDN137" s="222"/>
      <c r="LDO137" s="222"/>
      <c r="LDP137" s="222"/>
      <c r="LDQ137" s="222"/>
      <c r="LDR137" s="222"/>
      <c r="LDS137" s="222"/>
      <c r="LDT137" s="222"/>
      <c r="LDU137" s="222"/>
      <c r="LDV137" s="222"/>
      <c r="LDW137" s="222"/>
      <c r="LDX137" s="222"/>
      <c r="LDY137" s="222"/>
      <c r="LDZ137" s="222"/>
      <c r="LEA137" s="222"/>
      <c r="LEB137" s="222"/>
      <c r="LEC137" s="222"/>
      <c r="LED137" s="222"/>
      <c r="LEE137" s="222"/>
      <c r="LEF137" s="222"/>
      <c r="LEG137" s="222"/>
      <c r="LEH137" s="222"/>
      <c r="LEI137" s="222"/>
      <c r="LEJ137" s="222"/>
      <c r="LEK137" s="222"/>
      <c r="LEL137" s="222"/>
      <c r="LEM137" s="222"/>
      <c r="LEN137" s="222"/>
      <c r="LEO137" s="222"/>
      <c r="LEP137" s="222"/>
      <c r="LEQ137" s="222"/>
      <c r="LER137" s="222"/>
      <c r="LES137" s="222"/>
      <c r="LET137" s="222"/>
      <c r="LEU137" s="222"/>
      <c r="LEV137" s="222"/>
      <c r="LEW137" s="222"/>
      <c r="LEX137" s="222"/>
      <c r="LEY137" s="222"/>
      <c r="LEZ137" s="222"/>
      <c r="LFA137" s="222"/>
      <c r="LFB137" s="222"/>
      <c r="LFC137" s="222"/>
      <c r="LFD137" s="222"/>
      <c r="LFE137" s="222"/>
      <c r="LFF137" s="222"/>
      <c r="LFG137" s="222"/>
      <c r="LFH137" s="222"/>
      <c r="LFI137" s="222"/>
      <c r="LFJ137" s="222"/>
      <c r="LFK137" s="222"/>
      <c r="LFL137" s="222"/>
      <c r="LFM137" s="222"/>
      <c r="LFN137" s="222"/>
      <c r="LFO137" s="222"/>
      <c r="LFP137" s="222"/>
      <c r="LFQ137" s="222"/>
      <c r="LFR137" s="222"/>
      <c r="LFS137" s="222"/>
      <c r="LFT137" s="222"/>
      <c r="LFU137" s="222"/>
      <c r="LFV137" s="222"/>
      <c r="LFW137" s="222"/>
      <c r="LFX137" s="222"/>
      <c r="LFY137" s="222"/>
      <c r="LFZ137" s="222"/>
      <c r="LGA137" s="222"/>
      <c r="LGB137" s="222"/>
      <c r="LGC137" s="222"/>
      <c r="LGD137" s="222"/>
      <c r="LGE137" s="222"/>
      <c r="LGF137" s="222"/>
      <c r="LGG137" s="222"/>
      <c r="LGH137" s="222"/>
      <c r="LGI137" s="222"/>
      <c r="LGJ137" s="222"/>
      <c r="LGK137" s="222"/>
      <c r="LGL137" s="222"/>
      <c r="LGM137" s="222"/>
      <c r="LGN137" s="222"/>
      <c r="LGO137" s="222"/>
      <c r="LGP137" s="222"/>
      <c r="LGQ137" s="222"/>
      <c r="LGR137" s="222"/>
      <c r="LGS137" s="222"/>
      <c r="LGT137" s="222"/>
      <c r="LGU137" s="222"/>
      <c r="LGV137" s="222"/>
      <c r="LGW137" s="222"/>
      <c r="LGX137" s="222"/>
      <c r="LGY137" s="222"/>
      <c r="LGZ137" s="222"/>
      <c r="LHA137" s="222"/>
      <c r="LHB137" s="222"/>
      <c r="LHC137" s="222"/>
      <c r="LHD137" s="222"/>
      <c r="LHE137" s="222"/>
      <c r="LHF137" s="222"/>
      <c r="LHG137" s="222"/>
      <c r="LHH137" s="222"/>
      <c r="LHI137" s="222"/>
      <c r="LHJ137" s="222"/>
      <c r="LHK137" s="222"/>
      <c r="LHL137" s="222"/>
      <c r="LHM137" s="222"/>
      <c r="LHN137" s="222"/>
      <c r="LHO137" s="222"/>
      <c r="LHP137" s="222"/>
      <c r="LHQ137" s="222"/>
      <c r="LHR137" s="222"/>
      <c r="LHS137" s="222"/>
      <c r="LHT137" s="222"/>
      <c r="LHU137" s="222"/>
      <c r="LHV137" s="222"/>
      <c r="LHW137" s="222"/>
      <c r="LHX137" s="222"/>
      <c r="LHY137" s="222"/>
      <c r="LHZ137" s="222"/>
      <c r="LIA137" s="222"/>
      <c r="LIB137" s="222"/>
      <c r="LIC137" s="222"/>
      <c r="LID137" s="222"/>
      <c r="LIE137" s="222"/>
      <c r="LIF137" s="222"/>
      <c r="LIG137" s="222"/>
      <c r="LIH137" s="222"/>
      <c r="LII137" s="222"/>
      <c r="LIJ137" s="222"/>
      <c r="LIK137" s="222"/>
      <c r="LIL137" s="222"/>
      <c r="LIM137" s="222"/>
      <c r="LIN137" s="222"/>
      <c r="LIO137" s="222"/>
      <c r="LIP137" s="222"/>
      <c r="LIQ137" s="222"/>
      <c r="LIR137" s="222"/>
      <c r="LIS137" s="222"/>
      <c r="LIT137" s="222"/>
      <c r="LIU137" s="222"/>
      <c r="LIV137" s="222"/>
      <c r="LIW137" s="222"/>
      <c r="LIX137" s="222"/>
      <c r="LIY137" s="222"/>
      <c r="LIZ137" s="222"/>
      <c r="LJA137" s="222"/>
      <c r="LJB137" s="222"/>
      <c r="LJC137" s="222"/>
      <c r="LJD137" s="222"/>
      <c r="LJE137" s="222"/>
      <c r="LJF137" s="222"/>
      <c r="LJG137" s="222"/>
      <c r="LJH137" s="222"/>
      <c r="LJI137" s="222"/>
      <c r="LJJ137" s="222"/>
      <c r="LJK137" s="222"/>
      <c r="LJL137" s="222"/>
      <c r="LJM137" s="222"/>
      <c r="LJN137" s="222"/>
      <c r="LJO137" s="222"/>
      <c r="LJP137" s="222"/>
      <c r="LJQ137" s="222"/>
      <c r="LJR137" s="222"/>
      <c r="LJS137" s="222"/>
      <c r="LJT137" s="222"/>
      <c r="LJU137" s="222"/>
      <c r="LJV137" s="222"/>
      <c r="LJW137" s="222"/>
      <c r="LJX137" s="222"/>
      <c r="LJY137" s="222"/>
      <c r="LJZ137" s="222"/>
      <c r="LKA137" s="222"/>
      <c r="LKB137" s="222"/>
      <c r="LKC137" s="222"/>
      <c r="LKD137" s="222"/>
      <c r="LKE137" s="222"/>
      <c r="LKF137" s="222"/>
      <c r="LKG137" s="222"/>
      <c r="LKH137" s="222"/>
      <c r="LKI137" s="222"/>
      <c r="LKJ137" s="222"/>
      <c r="LKK137" s="222"/>
      <c r="LKL137" s="222"/>
      <c r="LKM137" s="222"/>
      <c r="LKN137" s="222"/>
      <c r="LKO137" s="222"/>
      <c r="LKP137" s="222"/>
      <c r="LKQ137" s="222"/>
      <c r="LKR137" s="222"/>
      <c r="LKS137" s="222"/>
      <c r="LKT137" s="222"/>
      <c r="LKU137" s="222"/>
      <c r="LKV137" s="222"/>
      <c r="LKW137" s="222"/>
      <c r="LKX137" s="222"/>
      <c r="LKY137" s="222"/>
      <c r="LKZ137" s="222"/>
      <c r="LLA137" s="222"/>
      <c r="LLB137" s="222"/>
      <c r="LLC137" s="222"/>
      <c r="LLD137" s="222"/>
      <c r="LLE137" s="222"/>
      <c r="LLF137" s="222"/>
      <c r="LLG137" s="222"/>
      <c r="LLH137" s="222"/>
      <c r="LLI137" s="222"/>
      <c r="LLJ137" s="222"/>
      <c r="LLK137" s="222"/>
      <c r="LLL137" s="222"/>
      <c r="LLM137" s="222"/>
      <c r="LLN137" s="222"/>
      <c r="LLO137" s="222"/>
      <c r="LLP137" s="222"/>
      <c r="LLQ137" s="222"/>
      <c r="LLR137" s="222"/>
      <c r="LLS137" s="222"/>
      <c r="LLT137" s="222"/>
      <c r="LLU137" s="222"/>
      <c r="LLV137" s="222"/>
      <c r="LLW137" s="222"/>
      <c r="LLX137" s="222"/>
      <c r="LLY137" s="222"/>
      <c r="LLZ137" s="222"/>
      <c r="LMA137" s="222"/>
      <c r="LMB137" s="222"/>
      <c r="LMC137" s="222"/>
      <c r="LMD137" s="222"/>
      <c r="LME137" s="222"/>
      <c r="LMF137" s="222"/>
      <c r="LMG137" s="222"/>
      <c r="LMH137" s="222"/>
      <c r="LMI137" s="222"/>
      <c r="LMJ137" s="222"/>
      <c r="LMK137" s="222"/>
      <c r="LML137" s="222"/>
      <c r="LMM137" s="222"/>
      <c r="LMN137" s="222"/>
      <c r="LMO137" s="222"/>
      <c r="LMP137" s="222"/>
      <c r="LMQ137" s="222"/>
      <c r="LMR137" s="222"/>
      <c r="LMS137" s="222"/>
      <c r="LMT137" s="222"/>
      <c r="LMU137" s="222"/>
      <c r="LMV137" s="222"/>
      <c r="LMW137" s="222"/>
      <c r="LMX137" s="222"/>
      <c r="LMY137" s="222"/>
      <c r="LMZ137" s="222"/>
      <c r="LNA137" s="222"/>
      <c r="LNB137" s="222"/>
      <c r="LNC137" s="222"/>
      <c r="LND137" s="222"/>
      <c r="LNE137" s="222"/>
      <c r="LNF137" s="222"/>
      <c r="LNG137" s="222"/>
      <c r="LNH137" s="222"/>
      <c r="LNI137" s="222"/>
      <c r="LNJ137" s="222"/>
      <c r="LNK137" s="222"/>
      <c r="LNL137" s="222"/>
      <c r="LNM137" s="222"/>
      <c r="LNN137" s="222"/>
      <c r="LNO137" s="222"/>
      <c r="LNP137" s="222"/>
      <c r="LNQ137" s="222"/>
      <c r="LNR137" s="222"/>
      <c r="LNS137" s="222"/>
      <c r="LNT137" s="222"/>
      <c r="LNU137" s="222"/>
      <c r="LNV137" s="222"/>
      <c r="LNW137" s="222"/>
      <c r="LNX137" s="222"/>
      <c r="LNY137" s="222"/>
      <c r="LNZ137" s="222"/>
      <c r="LOA137" s="222"/>
      <c r="LOB137" s="222"/>
      <c r="LOC137" s="222"/>
      <c r="LOD137" s="222"/>
      <c r="LOE137" s="222"/>
      <c r="LOF137" s="222"/>
      <c r="LOG137" s="222"/>
      <c r="LOH137" s="222"/>
      <c r="LOI137" s="222"/>
      <c r="LOJ137" s="222"/>
      <c r="LOK137" s="222"/>
      <c r="LOL137" s="222"/>
      <c r="LOM137" s="222"/>
      <c r="LON137" s="222"/>
      <c r="LOO137" s="222"/>
      <c r="LOP137" s="222"/>
      <c r="LOQ137" s="222"/>
      <c r="LOR137" s="222"/>
      <c r="LOS137" s="222"/>
      <c r="LOT137" s="222"/>
      <c r="LOU137" s="222"/>
      <c r="LOV137" s="222"/>
      <c r="LOW137" s="222"/>
      <c r="LOX137" s="222"/>
      <c r="LOY137" s="222"/>
      <c r="LOZ137" s="222"/>
      <c r="LPA137" s="222"/>
      <c r="LPB137" s="222"/>
      <c r="LPC137" s="222"/>
      <c r="LPD137" s="222"/>
      <c r="LPE137" s="222"/>
      <c r="LPF137" s="222"/>
      <c r="LPG137" s="222"/>
      <c r="LPH137" s="222"/>
      <c r="LPI137" s="222"/>
      <c r="LPJ137" s="222"/>
      <c r="LPK137" s="222"/>
      <c r="LPL137" s="222"/>
      <c r="LPM137" s="222"/>
      <c r="LPN137" s="222"/>
      <c r="LPO137" s="222"/>
      <c r="LPP137" s="222"/>
      <c r="LPQ137" s="222"/>
      <c r="LPR137" s="222"/>
      <c r="LPS137" s="222"/>
      <c r="LPT137" s="222"/>
      <c r="LPU137" s="222"/>
      <c r="LPV137" s="222"/>
      <c r="LPW137" s="222"/>
      <c r="LPX137" s="222"/>
      <c r="LPY137" s="222"/>
      <c r="LPZ137" s="222"/>
      <c r="LQA137" s="222"/>
      <c r="LQB137" s="222"/>
      <c r="LQC137" s="222"/>
      <c r="LQD137" s="222"/>
      <c r="LQE137" s="222"/>
      <c r="LQF137" s="222"/>
      <c r="LQG137" s="222"/>
      <c r="LQH137" s="222"/>
      <c r="LQI137" s="222"/>
      <c r="LQJ137" s="222"/>
      <c r="LQK137" s="222"/>
      <c r="LQL137" s="222"/>
      <c r="LQM137" s="222"/>
      <c r="LQN137" s="222"/>
      <c r="LQO137" s="222"/>
      <c r="LQP137" s="222"/>
      <c r="LQQ137" s="222"/>
      <c r="LQR137" s="222"/>
      <c r="LQS137" s="222"/>
      <c r="LQT137" s="222"/>
      <c r="LQU137" s="222"/>
      <c r="LQV137" s="222"/>
      <c r="LQW137" s="222"/>
      <c r="LQX137" s="222"/>
      <c r="LQY137" s="222"/>
      <c r="LQZ137" s="222"/>
      <c r="LRA137" s="222"/>
      <c r="LRB137" s="222"/>
      <c r="LRC137" s="222"/>
      <c r="LRD137" s="222"/>
      <c r="LRE137" s="222"/>
      <c r="LRF137" s="222"/>
      <c r="LRG137" s="222"/>
      <c r="LRH137" s="222"/>
      <c r="LRI137" s="222"/>
      <c r="LRJ137" s="222"/>
      <c r="LRK137" s="222"/>
      <c r="LRL137" s="222"/>
      <c r="LRM137" s="222"/>
      <c r="LRN137" s="222"/>
      <c r="LRO137" s="222"/>
      <c r="LRP137" s="222"/>
      <c r="LRQ137" s="222"/>
      <c r="LRR137" s="222"/>
      <c r="LRS137" s="222"/>
      <c r="LRT137" s="222"/>
      <c r="LRU137" s="222"/>
      <c r="LRV137" s="222"/>
      <c r="LRW137" s="222"/>
      <c r="LRX137" s="222"/>
      <c r="LRY137" s="222"/>
      <c r="LRZ137" s="222"/>
      <c r="LSA137" s="222"/>
      <c r="LSB137" s="222"/>
      <c r="LSC137" s="222"/>
      <c r="LSD137" s="222"/>
      <c r="LSE137" s="222"/>
      <c r="LSF137" s="222"/>
      <c r="LSG137" s="222"/>
      <c r="LSH137" s="222"/>
      <c r="LSI137" s="222"/>
      <c r="LSJ137" s="222"/>
      <c r="LSK137" s="222"/>
      <c r="LSL137" s="222"/>
      <c r="LSM137" s="222"/>
      <c r="LSN137" s="222"/>
      <c r="LSO137" s="222"/>
      <c r="LSP137" s="222"/>
      <c r="LSQ137" s="222"/>
      <c r="LSR137" s="222"/>
      <c r="LSS137" s="222"/>
      <c r="LST137" s="222"/>
      <c r="LSU137" s="222"/>
      <c r="LSV137" s="222"/>
      <c r="LSW137" s="222"/>
      <c r="LSX137" s="222"/>
      <c r="LSY137" s="222"/>
      <c r="LSZ137" s="222"/>
      <c r="LTA137" s="222"/>
      <c r="LTB137" s="222"/>
      <c r="LTC137" s="222"/>
      <c r="LTD137" s="222"/>
      <c r="LTE137" s="222"/>
      <c r="LTF137" s="222"/>
      <c r="LTG137" s="222"/>
      <c r="LTH137" s="222"/>
      <c r="LTI137" s="222"/>
      <c r="LTJ137" s="222"/>
      <c r="LTK137" s="222"/>
      <c r="LTL137" s="222"/>
      <c r="LTM137" s="222"/>
      <c r="LTN137" s="222"/>
      <c r="LTO137" s="222"/>
      <c r="LTP137" s="222"/>
      <c r="LTQ137" s="222"/>
      <c r="LTR137" s="222"/>
      <c r="LTS137" s="222"/>
      <c r="LTT137" s="222"/>
      <c r="LTU137" s="222"/>
      <c r="LTV137" s="222"/>
      <c r="LTW137" s="222"/>
      <c r="LTX137" s="222"/>
      <c r="LTY137" s="222"/>
      <c r="LTZ137" s="222"/>
      <c r="LUA137" s="222"/>
      <c r="LUB137" s="222"/>
      <c r="LUC137" s="222"/>
      <c r="LUD137" s="222"/>
      <c r="LUE137" s="222"/>
      <c r="LUF137" s="222"/>
      <c r="LUG137" s="222"/>
      <c r="LUH137" s="222"/>
      <c r="LUI137" s="222"/>
      <c r="LUJ137" s="222"/>
      <c r="LUK137" s="222"/>
      <c r="LUL137" s="222"/>
      <c r="LUM137" s="222"/>
      <c r="LUN137" s="222"/>
      <c r="LUO137" s="222"/>
      <c r="LUP137" s="222"/>
      <c r="LUQ137" s="222"/>
      <c r="LUR137" s="222"/>
      <c r="LUS137" s="222"/>
      <c r="LUT137" s="222"/>
      <c r="LUU137" s="222"/>
      <c r="LUV137" s="222"/>
      <c r="LUW137" s="222"/>
      <c r="LUX137" s="222"/>
      <c r="LUY137" s="222"/>
      <c r="LUZ137" s="222"/>
      <c r="LVA137" s="222"/>
      <c r="LVB137" s="222"/>
      <c r="LVC137" s="222"/>
      <c r="LVD137" s="222"/>
      <c r="LVE137" s="222"/>
      <c r="LVF137" s="222"/>
      <c r="LVG137" s="222"/>
      <c r="LVH137" s="222"/>
      <c r="LVI137" s="222"/>
      <c r="LVJ137" s="222"/>
      <c r="LVK137" s="222"/>
      <c r="LVL137" s="222"/>
      <c r="LVM137" s="222"/>
      <c r="LVN137" s="222"/>
      <c r="LVO137" s="222"/>
      <c r="LVP137" s="222"/>
      <c r="LVQ137" s="222"/>
      <c r="LVR137" s="222"/>
      <c r="LVS137" s="222"/>
      <c r="LVT137" s="222"/>
      <c r="LVU137" s="222"/>
      <c r="LVV137" s="222"/>
      <c r="LVW137" s="222"/>
      <c r="LVX137" s="222"/>
      <c r="LVY137" s="222"/>
      <c r="LVZ137" s="222"/>
      <c r="LWA137" s="222"/>
      <c r="LWB137" s="222"/>
      <c r="LWC137" s="222"/>
      <c r="LWD137" s="222"/>
      <c r="LWE137" s="222"/>
      <c r="LWF137" s="222"/>
      <c r="LWG137" s="222"/>
      <c r="LWH137" s="222"/>
      <c r="LWI137" s="222"/>
      <c r="LWJ137" s="222"/>
      <c r="LWK137" s="222"/>
      <c r="LWL137" s="222"/>
      <c r="LWM137" s="222"/>
      <c r="LWN137" s="222"/>
      <c r="LWO137" s="222"/>
      <c r="LWP137" s="222"/>
      <c r="LWQ137" s="222"/>
      <c r="LWR137" s="222"/>
      <c r="LWS137" s="222"/>
      <c r="LWT137" s="222"/>
      <c r="LWU137" s="222"/>
      <c r="LWV137" s="222"/>
      <c r="LWW137" s="222"/>
      <c r="LWX137" s="222"/>
      <c r="LWY137" s="222"/>
      <c r="LWZ137" s="222"/>
      <c r="LXA137" s="222"/>
      <c r="LXB137" s="222"/>
      <c r="LXC137" s="222"/>
      <c r="LXD137" s="222"/>
      <c r="LXE137" s="222"/>
      <c r="LXF137" s="222"/>
      <c r="LXG137" s="222"/>
      <c r="LXH137" s="222"/>
      <c r="LXI137" s="222"/>
      <c r="LXJ137" s="222"/>
      <c r="LXK137" s="222"/>
      <c r="LXL137" s="222"/>
      <c r="LXM137" s="222"/>
      <c r="LXN137" s="222"/>
      <c r="LXO137" s="222"/>
      <c r="LXP137" s="222"/>
      <c r="LXQ137" s="222"/>
      <c r="LXR137" s="222"/>
      <c r="LXS137" s="222"/>
      <c r="LXT137" s="222"/>
      <c r="LXU137" s="222"/>
      <c r="LXV137" s="222"/>
      <c r="LXW137" s="222"/>
      <c r="LXX137" s="222"/>
      <c r="LXY137" s="222"/>
      <c r="LXZ137" s="222"/>
      <c r="LYA137" s="222"/>
      <c r="LYB137" s="222"/>
      <c r="LYC137" s="222"/>
      <c r="LYD137" s="222"/>
      <c r="LYE137" s="222"/>
      <c r="LYF137" s="222"/>
      <c r="LYG137" s="222"/>
      <c r="LYH137" s="222"/>
      <c r="LYI137" s="222"/>
      <c r="LYJ137" s="222"/>
      <c r="LYK137" s="222"/>
      <c r="LYL137" s="222"/>
      <c r="LYM137" s="222"/>
      <c r="LYN137" s="222"/>
      <c r="LYO137" s="222"/>
      <c r="LYP137" s="222"/>
      <c r="LYQ137" s="222"/>
      <c r="LYR137" s="222"/>
      <c r="LYS137" s="222"/>
      <c r="LYT137" s="222"/>
      <c r="LYU137" s="222"/>
      <c r="LYV137" s="222"/>
      <c r="LYW137" s="222"/>
      <c r="LYX137" s="222"/>
      <c r="LYY137" s="222"/>
      <c r="LYZ137" s="222"/>
      <c r="LZA137" s="222"/>
      <c r="LZB137" s="222"/>
      <c r="LZC137" s="222"/>
      <c r="LZD137" s="222"/>
      <c r="LZE137" s="222"/>
      <c r="LZF137" s="222"/>
      <c r="LZG137" s="222"/>
      <c r="LZH137" s="222"/>
      <c r="LZI137" s="222"/>
      <c r="LZJ137" s="222"/>
      <c r="LZK137" s="222"/>
      <c r="LZL137" s="222"/>
      <c r="LZM137" s="222"/>
      <c r="LZN137" s="222"/>
      <c r="LZO137" s="222"/>
      <c r="LZP137" s="222"/>
      <c r="LZQ137" s="222"/>
      <c r="LZR137" s="222"/>
      <c r="LZS137" s="222"/>
      <c r="LZT137" s="222"/>
      <c r="LZU137" s="222"/>
      <c r="LZV137" s="222"/>
      <c r="LZW137" s="222"/>
      <c r="LZX137" s="222"/>
      <c r="LZY137" s="222"/>
      <c r="LZZ137" s="222"/>
      <c r="MAA137" s="222"/>
      <c r="MAB137" s="222"/>
      <c r="MAC137" s="222"/>
      <c r="MAD137" s="222"/>
      <c r="MAE137" s="222"/>
      <c r="MAF137" s="222"/>
      <c r="MAG137" s="222"/>
      <c r="MAH137" s="222"/>
      <c r="MAI137" s="222"/>
      <c r="MAJ137" s="222"/>
      <c r="MAK137" s="222"/>
      <c r="MAL137" s="222"/>
      <c r="MAM137" s="222"/>
      <c r="MAN137" s="222"/>
      <c r="MAO137" s="222"/>
      <c r="MAP137" s="222"/>
      <c r="MAQ137" s="222"/>
      <c r="MAR137" s="222"/>
      <c r="MAS137" s="222"/>
      <c r="MAT137" s="222"/>
      <c r="MAU137" s="222"/>
      <c r="MAV137" s="222"/>
      <c r="MAW137" s="222"/>
      <c r="MAX137" s="222"/>
      <c r="MAY137" s="222"/>
      <c r="MAZ137" s="222"/>
      <c r="MBA137" s="222"/>
      <c r="MBB137" s="222"/>
      <c r="MBC137" s="222"/>
      <c r="MBD137" s="222"/>
      <c r="MBE137" s="222"/>
      <c r="MBF137" s="222"/>
      <c r="MBG137" s="222"/>
      <c r="MBH137" s="222"/>
      <c r="MBI137" s="222"/>
      <c r="MBJ137" s="222"/>
      <c r="MBK137" s="222"/>
      <c r="MBL137" s="222"/>
      <c r="MBM137" s="222"/>
      <c r="MBN137" s="222"/>
      <c r="MBO137" s="222"/>
      <c r="MBP137" s="222"/>
      <c r="MBQ137" s="222"/>
      <c r="MBR137" s="222"/>
      <c r="MBS137" s="222"/>
      <c r="MBT137" s="222"/>
      <c r="MBU137" s="222"/>
      <c r="MBV137" s="222"/>
      <c r="MBW137" s="222"/>
      <c r="MBX137" s="222"/>
      <c r="MBY137" s="222"/>
      <c r="MBZ137" s="222"/>
      <c r="MCA137" s="222"/>
      <c r="MCB137" s="222"/>
      <c r="MCC137" s="222"/>
      <c r="MCD137" s="222"/>
      <c r="MCE137" s="222"/>
      <c r="MCF137" s="222"/>
      <c r="MCG137" s="222"/>
      <c r="MCH137" s="222"/>
      <c r="MCI137" s="222"/>
      <c r="MCJ137" s="222"/>
      <c r="MCK137" s="222"/>
      <c r="MCL137" s="222"/>
      <c r="MCM137" s="222"/>
      <c r="MCN137" s="222"/>
      <c r="MCO137" s="222"/>
      <c r="MCP137" s="222"/>
      <c r="MCQ137" s="222"/>
      <c r="MCR137" s="222"/>
      <c r="MCS137" s="222"/>
      <c r="MCT137" s="222"/>
      <c r="MCU137" s="222"/>
      <c r="MCV137" s="222"/>
      <c r="MCW137" s="222"/>
      <c r="MCX137" s="222"/>
      <c r="MCY137" s="222"/>
      <c r="MCZ137" s="222"/>
      <c r="MDA137" s="222"/>
      <c r="MDB137" s="222"/>
      <c r="MDC137" s="222"/>
      <c r="MDD137" s="222"/>
      <c r="MDE137" s="222"/>
      <c r="MDF137" s="222"/>
      <c r="MDG137" s="222"/>
      <c r="MDH137" s="222"/>
      <c r="MDI137" s="222"/>
      <c r="MDJ137" s="222"/>
      <c r="MDK137" s="222"/>
      <c r="MDL137" s="222"/>
      <c r="MDM137" s="222"/>
      <c r="MDN137" s="222"/>
      <c r="MDO137" s="222"/>
      <c r="MDP137" s="222"/>
      <c r="MDQ137" s="222"/>
      <c r="MDR137" s="222"/>
      <c r="MDS137" s="222"/>
      <c r="MDT137" s="222"/>
      <c r="MDU137" s="222"/>
      <c r="MDV137" s="222"/>
      <c r="MDW137" s="222"/>
      <c r="MDX137" s="222"/>
      <c r="MDY137" s="222"/>
      <c r="MDZ137" s="222"/>
      <c r="MEA137" s="222"/>
      <c r="MEB137" s="222"/>
      <c r="MEC137" s="222"/>
      <c r="MED137" s="222"/>
      <c r="MEE137" s="222"/>
      <c r="MEF137" s="222"/>
      <c r="MEG137" s="222"/>
      <c r="MEH137" s="222"/>
      <c r="MEI137" s="222"/>
      <c r="MEJ137" s="222"/>
      <c r="MEK137" s="222"/>
      <c r="MEL137" s="222"/>
      <c r="MEM137" s="222"/>
      <c r="MEN137" s="222"/>
      <c r="MEO137" s="222"/>
      <c r="MEP137" s="222"/>
      <c r="MEQ137" s="222"/>
      <c r="MER137" s="222"/>
      <c r="MES137" s="222"/>
      <c r="MET137" s="222"/>
      <c r="MEU137" s="222"/>
      <c r="MEV137" s="222"/>
      <c r="MEW137" s="222"/>
      <c r="MEX137" s="222"/>
      <c r="MEY137" s="222"/>
      <c r="MEZ137" s="222"/>
      <c r="MFA137" s="222"/>
      <c r="MFB137" s="222"/>
      <c r="MFC137" s="222"/>
      <c r="MFD137" s="222"/>
      <c r="MFE137" s="222"/>
      <c r="MFF137" s="222"/>
      <c r="MFG137" s="222"/>
      <c r="MFH137" s="222"/>
      <c r="MFI137" s="222"/>
      <c r="MFJ137" s="222"/>
      <c r="MFK137" s="222"/>
      <c r="MFL137" s="222"/>
      <c r="MFM137" s="222"/>
      <c r="MFN137" s="222"/>
      <c r="MFO137" s="222"/>
      <c r="MFP137" s="222"/>
      <c r="MFQ137" s="222"/>
      <c r="MFR137" s="222"/>
      <c r="MFS137" s="222"/>
      <c r="MFT137" s="222"/>
      <c r="MFU137" s="222"/>
      <c r="MFV137" s="222"/>
      <c r="MFW137" s="222"/>
      <c r="MFX137" s="222"/>
      <c r="MFY137" s="222"/>
      <c r="MFZ137" s="222"/>
      <c r="MGA137" s="222"/>
      <c r="MGB137" s="222"/>
      <c r="MGC137" s="222"/>
      <c r="MGD137" s="222"/>
      <c r="MGE137" s="222"/>
      <c r="MGF137" s="222"/>
      <c r="MGG137" s="222"/>
      <c r="MGH137" s="222"/>
      <c r="MGI137" s="222"/>
      <c r="MGJ137" s="222"/>
      <c r="MGK137" s="222"/>
      <c r="MGL137" s="222"/>
      <c r="MGM137" s="222"/>
      <c r="MGN137" s="222"/>
      <c r="MGO137" s="222"/>
      <c r="MGP137" s="222"/>
      <c r="MGQ137" s="222"/>
      <c r="MGR137" s="222"/>
      <c r="MGS137" s="222"/>
      <c r="MGT137" s="222"/>
      <c r="MGU137" s="222"/>
      <c r="MGV137" s="222"/>
      <c r="MGW137" s="222"/>
      <c r="MGX137" s="222"/>
      <c r="MGY137" s="222"/>
      <c r="MGZ137" s="222"/>
      <c r="MHA137" s="222"/>
      <c r="MHB137" s="222"/>
      <c r="MHC137" s="222"/>
      <c r="MHD137" s="222"/>
      <c r="MHE137" s="222"/>
      <c r="MHF137" s="222"/>
      <c r="MHG137" s="222"/>
      <c r="MHH137" s="222"/>
      <c r="MHI137" s="222"/>
      <c r="MHJ137" s="222"/>
      <c r="MHK137" s="222"/>
      <c r="MHL137" s="222"/>
      <c r="MHM137" s="222"/>
      <c r="MHN137" s="222"/>
      <c r="MHO137" s="222"/>
      <c r="MHP137" s="222"/>
      <c r="MHQ137" s="222"/>
      <c r="MHR137" s="222"/>
      <c r="MHS137" s="222"/>
      <c r="MHT137" s="222"/>
      <c r="MHU137" s="222"/>
      <c r="MHV137" s="222"/>
      <c r="MHW137" s="222"/>
      <c r="MHX137" s="222"/>
      <c r="MHY137" s="222"/>
      <c r="MHZ137" s="222"/>
      <c r="MIA137" s="222"/>
      <c r="MIB137" s="222"/>
      <c r="MIC137" s="222"/>
      <c r="MID137" s="222"/>
      <c r="MIE137" s="222"/>
      <c r="MIF137" s="222"/>
      <c r="MIG137" s="222"/>
      <c r="MIH137" s="222"/>
      <c r="MII137" s="222"/>
      <c r="MIJ137" s="222"/>
      <c r="MIK137" s="222"/>
      <c r="MIL137" s="222"/>
      <c r="MIM137" s="222"/>
      <c r="MIN137" s="222"/>
      <c r="MIO137" s="222"/>
      <c r="MIP137" s="222"/>
      <c r="MIQ137" s="222"/>
      <c r="MIR137" s="222"/>
      <c r="MIS137" s="222"/>
      <c r="MIT137" s="222"/>
      <c r="MIU137" s="222"/>
      <c r="MIV137" s="222"/>
      <c r="MIW137" s="222"/>
      <c r="MIX137" s="222"/>
      <c r="MIY137" s="222"/>
      <c r="MIZ137" s="222"/>
      <c r="MJA137" s="222"/>
      <c r="MJB137" s="222"/>
      <c r="MJC137" s="222"/>
      <c r="MJD137" s="222"/>
      <c r="MJE137" s="222"/>
      <c r="MJF137" s="222"/>
      <c r="MJG137" s="222"/>
      <c r="MJH137" s="222"/>
      <c r="MJI137" s="222"/>
      <c r="MJJ137" s="222"/>
      <c r="MJK137" s="222"/>
      <c r="MJL137" s="222"/>
      <c r="MJM137" s="222"/>
      <c r="MJN137" s="222"/>
      <c r="MJO137" s="222"/>
      <c r="MJP137" s="222"/>
      <c r="MJQ137" s="222"/>
      <c r="MJR137" s="222"/>
      <c r="MJS137" s="222"/>
      <c r="MJT137" s="222"/>
      <c r="MJU137" s="222"/>
      <c r="MJV137" s="222"/>
      <c r="MJW137" s="222"/>
      <c r="MJX137" s="222"/>
      <c r="MJY137" s="222"/>
      <c r="MJZ137" s="222"/>
      <c r="MKA137" s="222"/>
      <c r="MKB137" s="222"/>
      <c r="MKC137" s="222"/>
      <c r="MKD137" s="222"/>
      <c r="MKE137" s="222"/>
      <c r="MKF137" s="222"/>
      <c r="MKG137" s="222"/>
      <c r="MKH137" s="222"/>
      <c r="MKI137" s="222"/>
      <c r="MKJ137" s="222"/>
      <c r="MKK137" s="222"/>
      <c r="MKL137" s="222"/>
      <c r="MKM137" s="222"/>
      <c r="MKN137" s="222"/>
      <c r="MKO137" s="222"/>
      <c r="MKP137" s="222"/>
      <c r="MKQ137" s="222"/>
      <c r="MKR137" s="222"/>
      <c r="MKS137" s="222"/>
      <c r="MKT137" s="222"/>
      <c r="MKU137" s="222"/>
      <c r="MKV137" s="222"/>
      <c r="MKW137" s="222"/>
      <c r="MKX137" s="222"/>
      <c r="MKY137" s="222"/>
      <c r="MKZ137" s="222"/>
      <c r="MLA137" s="222"/>
      <c r="MLB137" s="222"/>
      <c r="MLC137" s="222"/>
      <c r="MLD137" s="222"/>
      <c r="MLE137" s="222"/>
      <c r="MLF137" s="222"/>
      <c r="MLG137" s="222"/>
      <c r="MLH137" s="222"/>
      <c r="MLI137" s="222"/>
      <c r="MLJ137" s="222"/>
      <c r="MLK137" s="222"/>
      <c r="MLL137" s="222"/>
      <c r="MLM137" s="222"/>
      <c r="MLN137" s="222"/>
      <c r="MLO137" s="222"/>
      <c r="MLP137" s="222"/>
      <c r="MLQ137" s="222"/>
      <c r="MLR137" s="222"/>
      <c r="MLS137" s="222"/>
      <c r="MLT137" s="222"/>
      <c r="MLU137" s="222"/>
      <c r="MLV137" s="222"/>
      <c r="MLW137" s="222"/>
      <c r="MLX137" s="222"/>
      <c r="MLY137" s="222"/>
      <c r="MLZ137" s="222"/>
      <c r="MMA137" s="222"/>
      <c r="MMB137" s="222"/>
      <c r="MMC137" s="222"/>
      <c r="MMD137" s="222"/>
      <c r="MME137" s="222"/>
      <c r="MMF137" s="222"/>
      <c r="MMG137" s="222"/>
      <c r="MMH137" s="222"/>
      <c r="MMI137" s="222"/>
      <c r="MMJ137" s="222"/>
      <c r="MMK137" s="222"/>
      <c r="MML137" s="222"/>
      <c r="MMM137" s="222"/>
      <c r="MMN137" s="222"/>
      <c r="MMO137" s="222"/>
      <c r="MMP137" s="222"/>
      <c r="MMQ137" s="222"/>
      <c r="MMR137" s="222"/>
      <c r="MMS137" s="222"/>
      <c r="MMT137" s="222"/>
      <c r="MMU137" s="222"/>
      <c r="MMV137" s="222"/>
      <c r="MMW137" s="222"/>
      <c r="MMX137" s="222"/>
      <c r="MMY137" s="222"/>
      <c r="MMZ137" s="222"/>
      <c r="MNA137" s="222"/>
      <c r="MNB137" s="222"/>
      <c r="MNC137" s="222"/>
      <c r="MND137" s="222"/>
      <c r="MNE137" s="222"/>
      <c r="MNF137" s="222"/>
      <c r="MNG137" s="222"/>
      <c r="MNH137" s="222"/>
      <c r="MNI137" s="222"/>
      <c r="MNJ137" s="222"/>
      <c r="MNK137" s="222"/>
      <c r="MNL137" s="222"/>
      <c r="MNM137" s="222"/>
      <c r="MNN137" s="222"/>
      <c r="MNO137" s="222"/>
      <c r="MNP137" s="222"/>
      <c r="MNQ137" s="222"/>
      <c r="MNR137" s="222"/>
      <c r="MNS137" s="222"/>
      <c r="MNT137" s="222"/>
      <c r="MNU137" s="222"/>
      <c r="MNV137" s="222"/>
      <c r="MNW137" s="222"/>
      <c r="MNX137" s="222"/>
      <c r="MNY137" s="222"/>
      <c r="MNZ137" s="222"/>
      <c r="MOA137" s="222"/>
      <c r="MOB137" s="222"/>
      <c r="MOC137" s="222"/>
      <c r="MOD137" s="222"/>
      <c r="MOE137" s="222"/>
      <c r="MOF137" s="222"/>
      <c r="MOG137" s="222"/>
      <c r="MOH137" s="222"/>
      <c r="MOI137" s="222"/>
      <c r="MOJ137" s="222"/>
      <c r="MOK137" s="222"/>
      <c r="MOL137" s="222"/>
      <c r="MOM137" s="222"/>
      <c r="MON137" s="222"/>
      <c r="MOO137" s="222"/>
      <c r="MOP137" s="222"/>
      <c r="MOQ137" s="222"/>
      <c r="MOR137" s="222"/>
      <c r="MOS137" s="222"/>
      <c r="MOT137" s="222"/>
      <c r="MOU137" s="222"/>
      <c r="MOV137" s="222"/>
      <c r="MOW137" s="222"/>
      <c r="MOX137" s="222"/>
      <c r="MOY137" s="222"/>
      <c r="MOZ137" s="222"/>
      <c r="MPA137" s="222"/>
      <c r="MPB137" s="222"/>
      <c r="MPC137" s="222"/>
      <c r="MPD137" s="222"/>
      <c r="MPE137" s="222"/>
      <c r="MPF137" s="222"/>
      <c r="MPG137" s="222"/>
      <c r="MPH137" s="222"/>
      <c r="MPI137" s="222"/>
      <c r="MPJ137" s="222"/>
      <c r="MPK137" s="222"/>
      <c r="MPL137" s="222"/>
      <c r="MPM137" s="222"/>
      <c r="MPN137" s="222"/>
      <c r="MPO137" s="222"/>
      <c r="MPP137" s="222"/>
      <c r="MPQ137" s="222"/>
      <c r="MPR137" s="222"/>
      <c r="MPS137" s="222"/>
      <c r="MPT137" s="222"/>
      <c r="MPU137" s="222"/>
      <c r="MPV137" s="222"/>
      <c r="MPW137" s="222"/>
      <c r="MPX137" s="222"/>
      <c r="MPY137" s="222"/>
      <c r="MPZ137" s="222"/>
      <c r="MQA137" s="222"/>
      <c r="MQB137" s="222"/>
      <c r="MQC137" s="222"/>
      <c r="MQD137" s="222"/>
      <c r="MQE137" s="222"/>
      <c r="MQF137" s="222"/>
      <c r="MQG137" s="222"/>
      <c r="MQH137" s="222"/>
      <c r="MQI137" s="222"/>
      <c r="MQJ137" s="222"/>
      <c r="MQK137" s="222"/>
      <c r="MQL137" s="222"/>
      <c r="MQM137" s="222"/>
      <c r="MQN137" s="222"/>
      <c r="MQO137" s="222"/>
      <c r="MQP137" s="222"/>
      <c r="MQQ137" s="222"/>
      <c r="MQR137" s="222"/>
      <c r="MQS137" s="222"/>
      <c r="MQT137" s="222"/>
      <c r="MQU137" s="222"/>
      <c r="MQV137" s="222"/>
      <c r="MQW137" s="222"/>
      <c r="MQX137" s="222"/>
      <c r="MQY137" s="222"/>
      <c r="MQZ137" s="222"/>
      <c r="MRA137" s="222"/>
      <c r="MRB137" s="222"/>
      <c r="MRC137" s="222"/>
      <c r="MRD137" s="222"/>
      <c r="MRE137" s="222"/>
      <c r="MRF137" s="222"/>
      <c r="MRG137" s="222"/>
      <c r="MRH137" s="222"/>
      <c r="MRI137" s="222"/>
      <c r="MRJ137" s="222"/>
      <c r="MRK137" s="222"/>
      <c r="MRL137" s="222"/>
      <c r="MRM137" s="222"/>
      <c r="MRN137" s="222"/>
      <c r="MRO137" s="222"/>
      <c r="MRP137" s="222"/>
      <c r="MRQ137" s="222"/>
      <c r="MRR137" s="222"/>
      <c r="MRS137" s="222"/>
      <c r="MRT137" s="222"/>
      <c r="MRU137" s="222"/>
      <c r="MRV137" s="222"/>
      <c r="MRW137" s="222"/>
      <c r="MRX137" s="222"/>
      <c r="MRY137" s="222"/>
      <c r="MRZ137" s="222"/>
      <c r="MSA137" s="222"/>
      <c r="MSB137" s="222"/>
      <c r="MSC137" s="222"/>
      <c r="MSD137" s="222"/>
      <c r="MSE137" s="222"/>
      <c r="MSF137" s="222"/>
      <c r="MSG137" s="222"/>
      <c r="MSH137" s="222"/>
      <c r="MSI137" s="222"/>
      <c r="MSJ137" s="222"/>
      <c r="MSK137" s="222"/>
      <c r="MSL137" s="222"/>
      <c r="MSM137" s="222"/>
      <c r="MSN137" s="222"/>
      <c r="MSO137" s="222"/>
      <c r="MSP137" s="222"/>
      <c r="MSQ137" s="222"/>
      <c r="MSR137" s="222"/>
      <c r="MSS137" s="222"/>
      <c r="MST137" s="222"/>
      <c r="MSU137" s="222"/>
      <c r="MSV137" s="222"/>
      <c r="MSW137" s="222"/>
      <c r="MSX137" s="222"/>
      <c r="MSY137" s="222"/>
      <c r="MSZ137" s="222"/>
      <c r="MTA137" s="222"/>
      <c r="MTB137" s="222"/>
      <c r="MTC137" s="222"/>
      <c r="MTD137" s="222"/>
      <c r="MTE137" s="222"/>
      <c r="MTF137" s="222"/>
      <c r="MTG137" s="222"/>
      <c r="MTH137" s="222"/>
      <c r="MTI137" s="222"/>
      <c r="MTJ137" s="222"/>
      <c r="MTK137" s="222"/>
      <c r="MTL137" s="222"/>
      <c r="MTM137" s="222"/>
      <c r="MTN137" s="222"/>
      <c r="MTO137" s="222"/>
      <c r="MTP137" s="222"/>
      <c r="MTQ137" s="222"/>
      <c r="MTR137" s="222"/>
      <c r="MTS137" s="222"/>
      <c r="MTT137" s="222"/>
      <c r="MTU137" s="222"/>
      <c r="MTV137" s="222"/>
      <c r="MTW137" s="222"/>
      <c r="MTX137" s="222"/>
      <c r="MTY137" s="222"/>
      <c r="MTZ137" s="222"/>
      <c r="MUA137" s="222"/>
      <c r="MUB137" s="222"/>
      <c r="MUC137" s="222"/>
      <c r="MUD137" s="222"/>
      <c r="MUE137" s="222"/>
      <c r="MUF137" s="222"/>
      <c r="MUG137" s="222"/>
      <c r="MUH137" s="222"/>
      <c r="MUI137" s="222"/>
      <c r="MUJ137" s="222"/>
      <c r="MUK137" s="222"/>
      <c r="MUL137" s="222"/>
      <c r="MUM137" s="222"/>
      <c r="MUN137" s="222"/>
      <c r="MUO137" s="222"/>
      <c r="MUP137" s="222"/>
      <c r="MUQ137" s="222"/>
      <c r="MUR137" s="222"/>
      <c r="MUS137" s="222"/>
      <c r="MUT137" s="222"/>
      <c r="MUU137" s="222"/>
      <c r="MUV137" s="222"/>
      <c r="MUW137" s="222"/>
      <c r="MUX137" s="222"/>
      <c r="MUY137" s="222"/>
      <c r="MUZ137" s="222"/>
      <c r="MVA137" s="222"/>
      <c r="MVB137" s="222"/>
      <c r="MVC137" s="222"/>
      <c r="MVD137" s="222"/>
      <c r="MVE137" s="222"/>
      <c r="MVF137" s="222"/>
      <c r="MVG137" s="222"/>
      <c r="MVH137" s="222"/>
      <c r="MVI137" s="222"/>
      <c r="MVJ137" s="222"/>
      <c r="MVK137" s="222"/>
      <c r="MVL137" s="222"/>
      <c r="MVM137" s="222"/>
      <c r="MVN137" s="222"/>
      <c r="MVO137" s="222"/>
      <c r="MVP137" s="222"/>
      <c r="MVQ137" s="222"/>
      <c r="MVR137" s="222"/>
      <c r="MVS137" s="222"/>
      <c r="MVT137" s="222"/>
      <c r="MVU137" s="222"/>
      <c r="MVV137" s="222"/>
      <c r="MVW137" s="222"/>
      <c r="MVX137" s="222"/>
      <c r="MVY137" s="222"/>
      <c r="MVZ137" s="222"/>
      <c r="MWA137" s="222"/>
      <c r="MWB137" s="222"/>
      <c r="MWC137" s="222"/>
      <c r="MWD137" s="222"/>
      <c r="MWE137" s="222"/>
      <c r="MWF137" s="222"/>
      <c r="MWG137" s="222"/>
      <c r="MWH137" s="222"/>
      <c r="MWI137" s="222"/>
      <c r="MWJ137" s="222"/>
      <c r="MWK137" s="222"/>
      <c r="MWL137" s="222"/>
      <c r="MWM137" s="222"/>
      <c r="MWN137" s="222"/>
      <c r="MWO137" s="222"/>
      <c r="MWP137" s="222"/>
      <c r="MWQ137" s="222"/>
      <c r="MWR137" s="222"/>
      <c r="MWS137" s="222"/>
      <c r="MWT137" s="222"/>
      <c r="MWU137" s="222"/>
      <c r="MWV137" s="222"/>
      <c r="MWW137" s="222"/>
      <c r="MWX137" s="222"/>
      <c r="MWY137" s="222"/>
      <c r="MWZ137" s="222"/>
      <c r="MXA137" s="222"/>
      <c r="MXB137" s="222"/>
      <c r="MXC137" s="222"/>
      <c r="MXD137" s="222"/>
      <c r="MXE137" s="222"/>
      <c r="MXF137" s="222"/>
      <c r="MXG137" s="222"/>
      <c r="MXH137" s="222"/>
      <c r="MXI137" s="222"/>
      <c r="MXJ137" s="222"/>
      <c r="MXK137" s="222"/>
      <c r="MXL137" s="222"/>
      <c r="MXM137" s="222"/>
      <c r="MXN137" s="222"/>
      <c r="MXO137" s="222"/>
      <c r="MXP137" s="222"/>
      <c r="MXQ137" s="222"/>
      <c r="MXR137" s="222"/>
      <c r="MXS137" s="222"/>
      <c r="MXT137" s="222"/>
      <c r="MXU137" s="222"/>
      <c r="MXV137" s="222"/>
      <c r="MXW137" s="222"/>
      <c r="MXX137" s="222"/>
      <c r="MXY137" s="222"/>
      <c r="MXZ137" s="222"/>
      <c r="MYA137" s="222"/>
      <c r="MYB137" s="222"/>
      <c r="MYC137" s="222"/>
      <c r="MYD137" s="222"/>
      <c r="MYE137" s="222"/>
      <c r="MYF137" s="222"/>
      <c r="MYG137" s="222"/>
      <c r="MYH137" s="222"/>
      <c r="MYI137" s="222"/>
      <c r="MYJ137" s="222"/>
      <c r="MYK137" s="222"/>
      <c r="MYL137" s="222"/>
      <c r="MYM137" s="222"/>
      <c r="MYN137" s="222"/>
      <c r="MYO137" s="222"/>
      <c r="MYP137" s="222"/>
      <c r="MYQ137" s="222"/>
      <c r="MYR137" s="222"/>
      <c r="MYS137" s="222"/>
      <c r="MYT137" s="222"/>
      <c r="MYU137" s="222"/>
      <c r="MYV137" s="222"/>
      <c r="MYW137" s="222"/>
      <c r="MYX137" s="222"/>
      <c r="MYY137" s="222"/>
      <c r="MYZ137" s="222"/>
      <c r="MZA137" s="222"/>
      <c r="MZB137" s="222"/>
      <c r="MZC137" s="222"/>
      <c r="MZD137" s="222"/>
      <c r="MZE137" s="222"/>
      <c r="MZF137" s="222"/>
      <c r="MZG137" s="222"/>
      <c r="MZH137" s="222"/>
      <c r="MZI137" s="222"/>
      <c r="MZJ137" s="222"/>
      <c r="MZK137" s="222"/>
      <c r="MZL137" s="222"/>
      <c r="MZM137" s="222"/>
      <c r="MZN137" s="222"/>
      <c r="MZO137" s="222"/>
      <c r="MZP137" s="222"/>
      <c r="MZQ137" s="222"/>
      <c r="MZR137" s="222"/>
      <c r="MZS137" s="222"/>
      <c r="MZT137" s="222"/>
      <c r="MZU137" s="222"/>
      <c r="MZV137" s="222"/>
      <c r="MZW137" s="222"/>
      <c r="MZX137" s="222"/>
      <c r="MZY137" s="222"/>
      <c r="MZZ137" s="222"/>
      <c r="NAA137" s="222"/>
      <c r="NAB137" s="222"/>
      <c r="NAC137" s="222"/>
      <c r="NAD137" s="222"/>
      <c r="NAE137" s="222"/>
      <c r="NAF137" s="222"/>
      <c r="NAG137" s="222"/>
      <c r="NAH137" s="222"/>
      <c r="NAI137" s="222"/>
      <c r="NAJ137" s="222"/>
      <c r="NAK137" s="222"/>
      <c r="NAL137" s="222"/>
      <c r="NAM137" s="222"/>
      <c r="NAN137" s="222"/>
      <c r="NAO137" s="222"/>
      <c r="NAP137" s="222"/>
      <c r="NAQ137" s="222"/>
      <c r="NAR137" s="222"/>
      <c r="NAS137" s="222"/>
      <c r="NAT137" s="222"/>
      <c r="NAU137" s="222"/>
      <c r="NAV137" s="222"/>
      <c r="NAW137" s="222"/>
      <c r="NAX137" s="222"/>
      <c r="NAY137" s="222"/>
      <c r="NAZ137" s="222"/>
      <c r="NBA137" s="222"/>
      <c r="NBB137" s="222"/>
      <c r="NBC137" s="222"/>
      <c r="NBD137" s="222"/>
      <c r="NBE137" s="222"/>
      <c r="NBF137" s="222"/>
      <c r="NBG137" s="222"/>
      <c r="NBH137" s="222"/>
      <c r="NBI137" s="222"/>
      <c r="NBJ137" s="222"/>
      <c r="NBK137" s="222"/>
      <c r="NBL137" s="222"/>
      <c r="NBM137" s="222"/>
      <c r="NBN137" s="222"/>
      <c r="NBO137" s="222"/>
      <c r="NBP137" s="222"/>
      <c r="NBQ137" s="222"/>
      <c r="NBR137" s="222"/>
      <c r="NBS137" s="222"/>
      <c r="NBT137" s="222"/>
      <c r="NBU137" s="222"/>
      <c r="NBV137" s="222"/>
      <c r="NBW137" s="222"/>
      <c r="NBX137" s="222"/>
      <c r="NBY137" s="222"/>
      <c r="NBZ137" s="222"/>
      <c r="NCA137" s="222"/>
      <c r="NCB137" s="222"/>
      <c r="NCC137" s="222"/>
      <c r="NCD137" s="222"/>
      <c r="NCE137" s="222"/>
      <c r="NCF137" s="222"/>
      <c r="NCG137" s="222"/>
      <c r="NCH137" s="222"/>
      <c r="NCI137" s="222"/>
      <c r="NCJ137" s="222"/>
      <c r="NCK137" s="222"/>
      <c r="NCL137" s="222"/>
      <c r="NCM137" s="222"/>
      <c r="NCN137" s="222"/>
      <c r="NCO137" s="222"/>
      <c r="NCP137" s="222"/>
      <c r="NCQ137" s="222"/>
      <c r="NCR137" s="222"/>
      <c r="NCS137" s="222"/>
      <c r="NCT137" s="222"/>
      <c r="NCU137" s="222"/>
      <c r="NCV137" s="222"/>
      <c r="NCW137" s="222"/>
      <c r="NCX137" s="222"/>
      <c r="NCY137" s="222"/>
      <c r="NCZ137" s="222"/>
      <c r="NDA137" s="222"/>
      <c r="NDB137" s="222"/>
      <c r="NDC137" s="222"/>
      <c r="NDD137" s="222"/>
      <c r="NDE137" s="222"/>
      <c r="NDF137" s="222"/>
      <c r="NDG137" s="222"/>
      <c r="NDH137" s="222"/>
      <c r="NDI137" s="222"/>
      <c r="NDJ137" s="222"/>
      <c r="NDK137" s="222"/>
      <c r="NDL137" s="222"/>
      <c r="NDM137" s="222"/>
      <c r="NDN137" s="222"/>
      <c r="NDO137" s="222"/>
      <c r="NDP137" s="222"/>
      <c r="NDQ137" s="222"/>
      <c r="NDR137" s="222"/>
      <c r="NDS137" s="222"/>
      <c r="NDT137" s="222"/>
      <c r="NDU137" s="222"/>
      <c r="NDV137" s="222"/>
      <c r="NDW137" s="222"/>
      <c r="NDX137" s="222"/>
      <c r="NDY137" s="222"/>
      <c r="NDZ137" s="222"/>
      <c r="NEA137" s="222"/>
      <c r="NEB137" s="222"/>
      <c r="NEC137" s="222"/>
      <c r="NED137" s="222"/>
      <c r="NEE137" s="222"/>
      <c r="NEF137" s="222"/>
      <c r="NEG137" s="222"/>
      <c r="NEH137" s="222"/>
      <c r="NEI137" s="222"/>
      <c r="NEJ137" s="222"/>
      <c r="NEK137" s="222"/>
      <c r="NEL137" s="222"/>
      <c r="NEM137" s="222"/>
      <c r="NEN137" s="222"/>
      <c r="NEO137" s="222"/>
      <c r="NEP137" s="222"/>
      <c r="NEQ137" s="222"/>
      <c r="NER137" s="222"/>
      <c r="NES137" s="222"/>
      <c r="NET137" s="222"/>
      <c r="NEU137" s="222"/>
      <c r="NEV137" s="222"/>
      <c r="NEW137" s="222"/>
      <c r="NEX137" s="222"/>
      <c r="NEY137" s="222"/>
      <c r="NEZ137" s="222"/>
      <c r="NFA137" s="222"/>
      <c r="NFB137" s="222"/>
      <c r="NFC137" s="222"/>
      <c r="NFD137" s="222"/>
      <c r="NFE137" s="222"/>
      <c r="NFF137" s="222"/>
      <c r="NFG137" s="222"/>
      <c r="NFH137" s="222"/>
      <c r="NFI137" s="222"/>
      <c r="NFJ137" s="222"/>
      <c r="NFK137" s="222"/>
      <c r="NFL137" s="222"/>
      <c r="NFM137" s="222"/>
      <c r="NFN137" s="222"/>
      <c r="NFO137" s="222"/>
      <c r="NFP137" s="222"/>
      <c r="NFQ137" s="222"/>
      <c r="NFR137" s="222"/>
      <c r="NFS137" s="222"/>
      <c r="NFT137" s="222"/>
      <c r="NFU137" s="222"/>
      <c r="NFV137" s="222"/>
      <c r="NFW137" s="222"/>
      <c r="NFX137" s="222"/>
      <c r="NFY137" s="222"/>
      <c r="NFZ137" s="222"/>
      <c r="NGA137" s="222"/>
      <c r="NGB137" s="222"/>
      <c r="NGC137" s="222"/>
      <c r="NGD137" s="222"/>
      <c r="NGE137" s="222"/>
      <c r="NGF137" s="222"/>
      <c r="NGG137" s="222"/>
      <c r="NGH137" s="222"/>
      <c r="NGI137" s="222"/>
      <c r="NGJ137" s="222"/>
      <c r="NGK137" s="222"/>
      <c r="NGL137" s="222"/>
      <c r="NGM137" s="222"/>
      <c r="NGN137" s="222"/>
      <c r="NGO137" s="222"/>
      <c r="NGP137" s="222"/>
      <c r="NGQ137" s="222"/>
      <c r="NGR137" s="222"/>
      <c r="NGS137" s="222"/>
      <c r="NGT137" s="222"/>
      <c r="NGU137" s="222"/>
      <c r="NGV137" s="222"/>
      <c r="NGW137" s="222"/>
      <c r="NGX137" s="222"/>
      <c r="NGY137" s="222"/>
      <c r="NGZ137" s="222"/>
      <c r="NHA137" s="222"/>
      <c r="NHB137" s="222"/>
      <c r="NHC137" s="222"/>
      <c r="NHD137" s="222"/>
      <c r="NHE137" s="222"/>
      <c r="NHF137" s="222"/>
      <c r="NHG137" s="222"/>
      <c r="NHH137" s="222"/>
      <c r="NHI137" s="222"/>
      <c r="NHJ137" s="222"/>
      <c r="NHK137" s="222"/>
      <c r="NHL137" s="222"/>
      <c r="NHM137" s="222"/>
      <c r="NHN137" s="222"/>
      <c r="NHO137" s="222"/>
      <c r="NHP137" s="222"/>
      <c r="NHQ137" s="222"/>
      <c r="NHR137" s="222"/>
      <c r="NHS137" s="222"/>
      <c r="NHT137" s="222"/>
      <c r="NHU137" s="222"/>
      <c r="NHV137" s="222"/>
      <c r="NHW137" s="222"/>
      <c r="NHX137" s="222"/>
      <c r="NHY137" s="222"/>
      <c r="NHZ137" s="222"/>
      <c r="NIA137" s="222"/>
      <c r="NIB137" s="222"/>
      <c r="NIC137" s="222"/>
      <c r="NID137" s="222"/>
      <c r="NIE137" s="222"/>
      <c r="NIF137" s="222"/>
      <c r="NIG137" s="222"/>
      <c r="NIH137" s="222"/>
      <c r="NII137" s="222"/>
      <c r="NIJ137" s="222"/>
      <c r="NIK137" s="222"/>
      <c r="NIL137" s="222"/>
      <c r="NIM137" s="222"/>
      <c r="NIN137" s="222"/>
      <c r="NIO137" s="222"/>
      <c r="NIP137" s="222"/>
      <c r="NIQ137" s="222"/>
      <c r="NIR137" s="222"/>
      <c r="NIS137" s="222"/>
      <c r="NIT137" s="222"/>
      <c r="NIU137" s="222"/>
      <c r="NIV137" s="222"/>
      <c r="NIW137" s="222"/>
      <c r="NIX137" s="222"/>
      <c r="NIY137" s="222"/>
      <c r="NIZ137" s="222"/>
      <c r="NJA137" s="222"/>
      <c r="NJB137" s="222"/>
      <c r="NJC137" s="222"/>
      <c r="NJD137" s="222"/>
      <c r="NJE137" s="222"/>
      <c r="NJF137" s="222"/>
      <c r="NJG137" s="222"/>
      <c r="NJH137" s="222"/>
      <c r="NJI137" s="222"/>
      <c r="NJJ137" s="222"/>
      <c r="NJK137" s="222"/>
      <c r="NJL137" s="222"/>
      <c r="NJM137" s="222"/>
      <c r="NJN137" s="222"/>
      <c r="NJO137" s="222"/>
      <c r="NJP137" s="222"/>
      <c r="NJQ137" s="222"/>
      <c r="NJR137" s="222"/>
      <c r="NJS137" s="222"/>
      <c r="NJT137" s="222"/>
      <c r="NJU137" s="222"/>
      <c r="NJV137" s="222"/>
      <c r="NJW137" s="222"/>
      <c r="NJX137" s="222"/>
      <c r="NJY137" s="222"/>
      <c r="NJZ137" s="222"/>
      <c r="NKA137" s="222"/>
      <c r="NKB137" s="222"/>
      <c r="NKC137" s="222"/>
      <c r="NKD137" s="222"/>
      <c r="NKE137" s="222"/>
      <c r="NKF137" s="222"/>
      <c r="NKG137" s="222"/>
      <c r="NKH137" s="222"/>
      <c r="NKI137" s="222"/>
      <c r="NKJ137" s="222"/>
      <c r="NKK137" s="222"/>
      <c r="NKL137" s="222"/>
      <c r="NKM137" s="222"/>
      <c r="NKN137" s="222"/>
      <c r="NKO137" s="222"/>
      <c r="NKP137" s="222"/>
      <c r="NKQ137" s="222"/>
      <c r="NKR137" s="222"/>
      <c r="NKS137" s="222"/>
      <c r="NKT137" s="222"/>
      <c r="NKU137" s="222"/>
      <c r="NKV137" s="222"/>
      <c r="NKW137" s="222"/>
      <c r="NKX137" s="222"/>
      <c r="NKY137" s="222"/>
      <c r="NKZ137" s="222"/>
      <c r="NLA137" s="222"/>
      <c r="NLB137" s="222"/>
      <c r="NLC137" s="222"/>
      <c r="NLD137" s="222"/>
      <c r="NLE137" s="222"/>
      <c r="NLF137" s="222"/>
      <c r="NLG137" s="222"/>
      <c r="NLH137" s="222"/>
      <c r="NLI137" s="222"/>
      <c r="NLJ137" s="222"/>
      <c r="NLK137" s="222"/>
      <c r="NLL137" s="222"/>
      <c r="NLM137" s="222"/>
      <c r="NLN137" s="222"/>
      <c r="NLO137" s="222"/>
      <c r="NLP137" s="222"/>
      <c r="NLQ137" s="222"/>
      <c r="NLR137" s="222"/>
      <c r="NLS137" s="222"/>
      <c r="NLT137" s="222"/>
      <c r="NLU137" s="222"/>
      <c r="NLV137" s="222"/>
      <c r="NLW137" s="222"/>
      <c r="NLX137" s="222"/>
      <c r="NLY137" s="222"/>
      <c r="NLZ137" s="222"/>
      <c r="NMA137" s="222"/>
      <c r="NMB137" s="222"/>
      <c r="NMC137" s="222"/>
      <c r="NMD137" s="222"/>
      <c r="NME137" s="222"/>
      <c r="NMF137" s="222"/>
      <c r="NMG137" s="222"/>
      <c r="NMH137" s="222"/>
      <c r="NMI137" s="222"/>
      <c r="NMJ137" s="222"/>
      <c r="NMK137" s="222"/>
      <c r="NML137" s="222"/>
      <c r="NMM137" s="222"/>
      <c r="NMN137" s="222"/>
      <c r="NMO137" s="222"/>
      <c r="NMP137" s="222"/>
      <c r="NMQ137" s="222"/>
      <c r="NMR137" s="222"/>
      <c r="NMS137" s="222"/>
      <c r="NMT137" s="222"/>
      <c r="NMU137" s="222"/>
      <c r="NMV137" s="222"/>
      <c r="NMW137" s="222"/>
      <c r="NMX137" s="222"/>
      <c r="NMY137" s="222"/>
      <c r="NMZ137" s="222"/>
      <c r="NNA137" s="222"/>
      <c r="NNB137" s="222"/>
      <c r="NNC137" s="222"/>
      <c r="NND137" s="222"/>
      <c r="NNE137" s="222"/>
      <c r="NNF137" s="222"/>
      <c r="NNG137" s="222"/>
      <c r="NNH137" s="222"/>
      <c r="NNI137" s="222"/>
      <c r="NNJ137" s="222"/>
      <c r="NNK137" s="222"/>
      <c r="NNL137" s="222"/>
      <c r="NNM137" s="222"/>
      <c r="NNN137" s="222"/>
      <c r="NNO137" s="222"/>
      <c r="NNP137" s="222"/>
      <c r="NNQ137" s="222"/>
      <c r="NNR137" s="222"/>
      <c r="NNS137" s="222"/>
      <c r="NNT137" s="222"/>
      <c r="NNU137" s="222"/>
      <c r="NNV137" s="222"/>
      <c r="NNW137" s="222"/>
      <c r="NNX137" s="222"/>
      <c r="NNY137" s="222"/>
      <c r="NNZ137" s="222"/>
      <c r="NOA137" s="222"/>
      <c r="NOB137" s="222"/>
      <c r="NOC137" s="222"/>
      <c r="NOD137" s="222"/>
      <c r="NOE137" s="222"/>
      <c r="NOF137" s="222"/>
      <c r="NOG137" s="222"/>
      <c r="NOH137" s="222"/>
      <c r="NOI137" s="222"/>
      <c r="NOJ137" s="222"/>
      <c r="NOK137" s="222"/>
      <c r="NOL137" s="222"/>
      <c r="NOM137" s="222"/>
      <c r="NON137" s="222"/>
      <c r="NOO137" s="222"/>
      <c r="NOP137" s="222"/>
      <c r="NOQ137" s="222"/>
      <c r="NOR137" s="222"/>
      <c r="NOS137" s="222"/>
      <c r="NOT137" s="222"/>
      <c r="NOU137" s="222"/>
      <c r="NOV137" s="222"/>
      <c r="NOW137" s="222"/>
      <c r="NOX137" s="222"/>
      <c r="NOY137" s="222"/>
      <c r="NOZ137" s="222"/>
      <c r="NPA137" s="222"/>
      <c r="NPB137" s="222"/>
      <c r="NPC137" s="222"/>
      <c r="NPD137" s="222"/>
      <c r="NPE137" s="222"/>
      <c r="NPF137" s="222"/>
      <c r="NPG137" s="222"/>
      <c r="NPH137" s="222"/>
      <c r="NPI137" s="222"/>
      <c r="NPJ137" s="222"/>
      <c r="NPK137" s="222"/>
      <c r="NPL137" s="222"/>
      <c r="NPM137" s="222"/>
      <c r="NPN137" s="222"/>
      <c r="NPO137" s="222"/>
      <c r="NPP137" s="222"/>
      <c r="NPQ137" s="222"/>
      <c r="NPR137" s="222"/>
      <c r="NPS137" s="222"/>
      <c r="NPT137" s="222"/>
      <c r="NPU137" s="222"/>
      <c r="NPV137" s="222"/>
      <c r="NPW137" s="222"/>
      <c r="NPX137" s="222"/>
      <c r="NPY137" s="222"/>
      <c r="NPZ137" s="222"/>
      <c r="NQA137" s="222"/>
      <c r="NQB137" s="222"/>
      <c r="NQC137" s="222"/>
      <c r="NQD137" s="222"/>
      <c r="NQE137" s="222"/>
      <c r="NQF137" s="222"/>
      <c r="NQG137" s="222"/>
      <c r="NQH137" s="222"/>
      <c r="NQI137" s="222"/>
      <c r="NQJ137" s="222"/>
      <c r="NQK137" s="222"/>
      <c r="NQL137" s="222"/>
      <c r="NQM137" s="222"/>
      <c r="NQN137" s="222"/>
      <c r="NQO137" s="222"/>
      <c r="NQP137" s="222"/>
      <c r="NQQ137" s="222"/>
      <c r="NQR137" s="222"/>
      <c r="NQS137" s="222"/>
      <c r="NQT137" s="222"/>
      <c r="NQU137" s="222"/>
      <c r="NQV137" s="222"/>
      <c r="NQW137" s="222"/>
      <c r="NQX137" s="222"/>
      <c r="NQY137" s="222"/>
      <c r="NQZ137" s="222"/>
      <c r="NRA137" s="222"/>
      <c r="NRB137" s="222"/>
      <c r="NRC137" s="222"/>
      <c r="NRD137" s="222"/>
      <c r="NRE137" s="222"/>
      <c r="NRF137" s="222"/>
      <c r="NRG137" s="222"/>
      <c r="NRH137" s="222"/>
      <c r="NRI137" s="222"/>
      <c r="NRJ137" s="222"/>
      <c r="NRK137" s="222"/>
      <c r="NRL137" s="222"/>
      <c r="NRM137" s="222"/>
      <c r="NRN137" s="222"/>
      <c r="NRO137" s="222"/>
      <c r="NRP137" s="222"/>
      <c r="NRQ137" s="222"/>
      <c r="NRR137" s="222"/>
      <c r="NRS137" s="222"/>
      <c r="NRT137" s="222"/>
      <c r="NRU137" s="222"/>
      <c r="NRV137" s="222"/>
      <c r="NRW137" s="222"/>
      <c r="NRX137" s="222"/>
      <c r="NRY137" s="222"/>
      <c r="NRZ137" s="222"/>
      <c r="NSA137" s="222"/>
      <c r="NSB137" s="222"/>
      <c r="NSC137" s="222"/>
      <c r="NSD137" s="222"/>
      <c r="NSE137" s="222"/>
      <c r="NSF137" s="222"/>
      <c r="NSG137" s="222"/>
      <c r="NSH137" s="222"/>
      <c r="NSI137" s="222"/>
      <c r="NSJ137" s="222"/>
      <c r="NSK137" s="222"/>
      <c r="NSL137" s="222"/>
      <c r="NSM137" s="222"/>
      <c r="NSN137" s="222"/>
      <c r="NSO137" s="222"/>
      <c r="NSP137" s="222"/>
      <c r="NSQ137" s="222"/>
      <c r="NSR137" s="222"/>
      <c r="NSS137" s="222"/>
      <c r="NST137" s="222"/>
      <c r="NSU137" s="222"/>
      <c r="NSV137" s="222"/>
      <c r="NSW137" s="222"/>
      <c r="NSX137" s="222"/>
      <c r="NSY137" s="222"/>
      <c r="NSZ137" s="222"/>
      <c r="NTA137" s="222"/>
      <c r="NTB137" s="222"/>
      <c r="NTC137" s="222"/>
      <c r="NTD137" s="222"/>
      <c r="NTE137" s="222"/>
      <c r="NTF137" s="222"/>
      <c r="NTG137" s="222"/>
      <c r="NTH137" s="222"/>
      <c r="NTI137" s="222"/>
      <c r="NTJ137" s="222"/>
      <c r="NTK137" s="222"/>
      <c r="NTL137" s="222"/>
      <c r="NTM137" s="222"/>
      <c r="NTN137" s="222"/>
      <c r="NTO137" s="222"/>
      <c r="NTP137" s="222"/>
      <c r="NTQ137" s="222"/>
      <c r="NTR137" s="222"/>
      <c r="NTS137" s="222"/>
      <c r="NTT137" s="222"/>
      <c r="NTU137" s="222"/>
      <c r="NTV137" s="222"/>
      <c r="NTW137" s="222"/>
      <c r="NTX137" s="222"/>
      <c r="NTY137" s="222"/>
      <c r="NTZ137" s="222"/>
      <c r="NUA137" s="222"/>
      <c r="NUB137" s="222"/>
      <c r="NUC137" s="222"/>
      <c r="NUD137" s="222"/>
      <c r="NUE137" s="222"/>
      <c r="NUF137" s="222"/>
      <c r="NUG137" s="222"/>
      <c r="NUH137" s="222"/>
      <c r="NUI137" s="222"/>
      <c r="NUJ137" s="222"/>
      <c r="NUK137" s="222"/>
      <c r="NUL137" s="222"/>
      <c r="NUM137" s="222"/>
      <c r="NUN137" s="222"/>
      <c r="NUO137" s="222"/>
      <c r="NUP137" s="222"/>
      <c r="NUQ137" s="222"/>
      <c r="NUR137" s="222"/>
      <c r="NUS137" s="222"/>
      <c r="NUT137" s="222"/>
      <c r="NUU137" s="222"/>
      <c r="NUV137" s="222"/>
      <c r="NUW137" s="222"/>
      <c r="NUX137" s="222"/>
      <c r="NUY137" s="222"/>
      <c r="NUZ137" s="222"/>
      <c r="NVA137" s="222"/>
      <c r="NVB137" s="222"/>
      <c r="NVC137" s="222"/>
      <c r="NVD137" s="222"/>
      <c r="NVE137" s="222"/>
      <c r="NVF137" s="222"/>
      <c r="NVG137" s="222"/>
      <c r="NVH137" s="222"/>
      <c r="NVI137" s="222"/>
      <c r="NVJ137" s="222"/>
      <c r="NVK137" s="222"/>
      <c r="NVL137" s="222"/>
      <c r="NVM137" s="222"/>
      <c r="NVN137" s="222"/>
      <c r="NVO137" s="222"/>
      <c r="NVP137" s="222"/>
      <c r="NVQ137" s="222"/>
      <c r="NVR137" s="222"/>
      <c r="NVS137" s="222"/>
      <c r="NVT137" s="222"/>
      <c r="NVU137" s="222"/>
      <c r="NVV137" s="222"/>
      <c r="NVW137" s="222"/>
      <c r="NVX137" s="222"/>
      <c r="NVY137" s="222"/>
      <c r="NVZ137" s="222"/>
      <c r="NWA137" s="222"/>
      <c r="NWB137" s="222"/>
      <c r="NWC137" s="222"/>
      <c r="NWD137" s="222"/>
      <c r="NWE137" s="222"/>
      <c r="NWF137" s="222"/>
      <c r="NWG137" s="222"/>
      <c r="NWH137" s="222"/>
      <c r="NWI137" s="222"/>
      <c r="NWJ137" s="222"/>
      <c r="NWK137" s="222"/>
      <c r="NWL137" s="222"/>
      <c r="NWM137" s="222"/>
      <c r="NWN137" s="222"/>
      <c r="NWO137" s="222"/>
      <c r="NWP137" s="222"/>
      <c r="NWQ137" s="222"/>
      <c r="NWR137" s="222"/>
      <c r="NWS137" s="222"/>
      <c r="NWT137" s="222"/>
      <c r="NWU137" s="222"/>
      <c r="NWV137" s="222"/>
      <c r="NWW137" s="222"/>
      <c r="NWX137" s="222"/>
      <c r="NWY137" s="222"/>
      <c r="NWZ137" s="222"/>
      <c r="NXA137" s="222"/>
      <c r="NXB137" s="222"/>
      <c r="NXC137" s="222"/>
      <c r="NXD137" s="222"/>
      <c r="NXE137" s="222"/>
      <c r="NXF137" s="222"/>
      <c r="NXG137" s="222"/>
      <c r="NXH137" s="222"/>
      <c r="NXI137" s="222"/>
      <c r="NXJ137" s="222"/>
      <c r="NXK137" s="222"/>
      <c r="NXL137" s="222"/>
      <c r="NXM137" s="222"/>
      <c r="NXN137" s="222"/>
      <c r="NXO137" s="222"/>
      <c r="NXP137" s="222"/>
      <c r="NXQ137" s="222"/>
      <c r="NXR137" s="222"/>
      <c r="NXS137" s="222"/>
      <c r="NXT137" s="222"/>
      <c r="NXU137" s="222"/>
      <c r="NXV137" s="222"/>
      <c r="NXW137" s="222"/>
      <c r="NXX137" s="222"/>
      <c r="NXY137" s="222"/>
      <c r="NXZ137" s="222"/>
      <c r="NYA137" s="222"/>
      <c r="NYB137" s="222"/>
      <c r="NYC137" s="222"/>
      <c r="NYD137" s="222"/>
      <c r="NYE137" s="222"/>
      <c r="NYF137" s="222"/>
      <c r="NYG137" s="222"/>
      <c r="NYH137" s="222"/>
      <c r="NYI137" s="222"/>
      <c r="NYJ137" s="222"/>
      <c r="NYK137" s="222"/>
      <c r="NYL137" s="222"/>
      <c r="NYM137" s="222"/>
      <c r="NYN137" s="222"/>
      <c r="NYO137" s="222"/>
      <c r="NYP137" s="222"/>
      <c r="NYQ137" s="222"/>
      <c r="NYR137" s="222"/>
      <c r="NYS137" s="222"/>
      <c r="NYT137" s="222"/>
      <c r="NYU137" s="222"/>
      <c r="NYV137" s="222"/>
      <c r="NYW137" s="222"/>
      <c r="NYX137" s="222"/>
      <c r="NYY137" s="222"/>
      <c r="NYZ137" s="222"/>
      <c r="NZA137" s="222"/>
      <c r="NZB137" s="222"/>
      <c r="NZC137" s="222"/>
      <c r="NZD137" s="222"/>
      <c r="NZE137" s="222"/>
      <c r="NZF137" s="222"/>
      <c r="NZG137" s="222"/>
      <c r="NZH137" s="222"/>
      <c r="NZI137" s="222"/>
      <c r="NZJ137" s="222"/>
      <c r="NZK137" s="222"/>
      <c r="NZL137" s="222"/>
      <c r="NZM137" s="222"/>
      <c r="NZN137" s="222"/>
      <c r="NZO137" s="222"/>
      <c r="NZP137" s="222"/>
      <c r="NZQ137" s="222"/>
      <c r="NZR137" s="222"/>
      <c r="NZS137" s="222"/>
      <c r="NZT137" s="222"/>
      <c r="NZU137" s="222"/>
      <c r="NZV137" s="222"/>
      <c r="NZW137" s="222"/>
      <c r="NZX137" s="222"/>
      <c r="NZY137" s="222"/>
      <c r="NZZ137" s="222"/>
      <c r="OAA137" s="222"/>
      <c r="OAB137" s="222"/>
      <c r="OAC137" s="222"/>
      <c r="OAD137" s="222"/>
      <c r="OAE137" s="222"/>
      <c r="OAF137" s="222"/>
      <c r="OAG137" s="222"/>
      <c r="OAH137" s="222"/>
      <c r="OAI137" s="222"/>
      <c r="OAJ137" s="222"/>
      <c r="OAK137" s="222"/>
      <c r="OAL137" s="222"/>
      <c r="OAM137" s="222"/>
      <c r="OAN137" s="222"/>
      <c r="OAO137" s="222"/>
      <c r="OAP137" s="222"/>
      <c r="OAQ137" s="222"/>
      <c r="OAR137" s="222"/>
      <c r="OAS137" s="222"/>
      <c r="OAT137" s="222"/>
      <c r="OAU137" s="222"/>
      <c r="OAV137" s="222"/>
      <c r="OAW137" s="222"/>
      <c r="OAX137" s="222"/>
      <c r="OAY137" s="222"/>
      <c r="OAZ137" s="222"/>
      <c r="OBA137" s="222"/>
      <c r="OBB137" s="222"/>
      <c r="OBC137" s="222"/>
      <c r="OBD137" s="222"/>
      <c r="OBE137" s="222"/>
      <c r="OBF137" s="222"/>
      <c r="OBG137" s="222"/>
      <c r="OBH137" s="222"/>
      <c r="OBI137" s="222"/>
      <c r="OBJ137" s="222"/>
      <c r="OBK137" s="222"/>
      <c r="OBL137" s="222"/>
      <c r="OBM137" s="222"/>
      <c r="OBN137" s="222"/>
      <c r="OBO137" s="222"/>
      <c r="OBP137" s="222"/>
      <c r="OBQ137" s="222"/>
      <c r="OBR137" s="222"/>
      <c r="OBS137" s="222"/>
      <c r="OBT137" s="222"/>
      <c r="OBU137" s="222"/>
      <c r="OBV137" s="222"/>
      <c r="OBW137" s="222"/>
      <c r="OBX137" s="222"/>
      <c r="OBY137" s="222"/>
      <c r="OBZ137" s="222"/>
      <c r="OCA137" s="222"/>
      <c r="OCB137" s="222"/>
      <c r="OCC137" s="222"/>
      <c r="OCD137" s="222"/>
      <c r="OCE137" s="222"/>
      <c r="OCF137" s="222"/>
      <c r="OCG137" s="222"/>
      <c r="OCH137" s="222"/>
      <c r="OCI137" s="222"/>
      <c r="OCJ137" s="222"/>
      <c r="OCK137" s="222"/>
      <c r="OCL137" s="222"/>
      <c r="OCM137" s="222"/>
      <c r="OCN137" s="222"/>
      <c r="OCO137" s="222"/>
      <c r="OCP137" s="222"/>
      <c r="OCQ137" s="222"/>
      <c r="OCR137" s="222"/>
      <c r="OCS137" s="222"/>
      <c r="OCT137" s="222"/>
      <c r="OCU137" s="222"/>
      <c r="OCV137" s="222"/>
      <c r="OCW137" s="222"/>
      <c r="OCX137" s="222"/>
      <c r="OCY137" s="222"/>
      <c r="OCZ137" s="222"/>
      <c r="ODA137" s="222"/>
      <c r="ODB137" s="222"/>
      <c r="ODC137" s="222"/>
      <c r="ODD137" s="222"/>
      <c r="ODE137" s="222"/>
      <c r="ODF137" s="222"/>
      <c r="ODG137" s="222"/>
      <c r="ODH137" s="222"/>
      <c r="ODI137" s="222"/>
      <c r="ODJ137" s="222"/>
      <c r="ODK137" s="222"/>
      <c r="ODL137" s="222"/>
      <c r="ODM137" s="222"/>
      <c r="ODN137" s="222"/>
      <c r="ODO137" s="222"/>
      <c r="ODP137" s="222"/>
      <c r="ODQ137" s="222"/>
      <c r="ODR137" s="222"/>
      <c r="ODS137" s="222"/>
      <c r="ODT137" s="222"/>
      <c r="ODU137" s="222"/>
      <c r="ODV137" s="222"/>
      <c r="ODW137" s="222"/>
      <c r="ODX137" s="222"/>
      <c r="ODY137" s="222"/>
      <c r="ODZ137" s="222"/>
      <c r="OEA137" s="222"/>
      <c r="OEB137" s="222"/>
      <c r="OEC137" s="222"/>
      <c r="OED137" s="222"/>
      <c r="OEE137" s="222"/>
      <c r="OEF137" s="222"/>
      <c r="OEG137" s="222"/>
      <c r="OEH137" s="222"/>
      <c r="OEI137" s="222"/>
      <c r="OEJ137" s="222"/>
      <c r="OEK137" s="222"/>
      <c r="OEL137" s="222"/>
      <c r="OEM137" s="222"/>
      <c r="OEN137" s="222"/>
      <c r="OEO137" s="222"/>
      <c r="OEP137" s="222"/>
      <c r="OEQ137" s="222"/>
      <c r="OER137" s="222"/>
      <c r="OES137" s="222"/>
      <c r="OET137" s="222"/>
      <c r="OEU137" s="222"/>
      <c r="OEV137" s="222"/>
      <c r="OEW137" s="222"/>
      <c r="OEX137" s="222"/>
      <c r="OEY137" s="222"/>
      <c r="OEZ137" s="222"/>
      <c r="OFA137" s="222"/>
      <c r="OFB137" s="222"/>
      <c r="OFC137" s="222"/>
      <c r="OFD137" s="222"/>
      <c r="OFE137" s="222"/>
      <c r="OFF137" s="222"/>
      <c r="OFG137" s="222"/>
      <c r="OFH137" s="222"/>
      <c r="OFI137" s="222"/>
      <c r="OFJ137" s="222"/>
      <c r="OFK137" s="222"/>
      <c r="OFL137" s="222"/>
      <c r="OFM137" s="222"/>
      <c r="OFN137" s="222"/>
      <c r="OFO137" s="222"/>
      <c r="OFP137" s="222"/>
      <c r="OFQ137" s="222"/>
      <c r="OFR137" s="222"/>
      <c r="OFS137" s="222"/>
      <c r="OFT137" s="222"/>
      <c r="OFU137" s="222"/>
      <c r="OFV137" s="222"/>
      <c r="OFW137" s="222"/>
      <c r="OFX137" s="222"/>
      <c r="OFY137" s="222"/>
      <c r="OFZ137" s="222"/>
      <c r="OGA137" s="222"/>
      <c r="OGB137" s="222"/>
      <c r="OGC137" s="222"/>
      <c r="OGD137" s="222"/>
      <c r="OGE137" s="222"/>
      <c r="OGF137" s="222"/>
      <c r="OGG137" s="222"/>
      <c r="OGH137" s="222"/>
      <c r="OGI137" s="222"/>
      <c r="OGJ137" s="222"/>
      <c r="OGK137" s="222"/>
      <c r="OGL137" s="222"/>
      <c r="OGM137" s="222"/>
      <c r="OGN137" s="222"/>
      <c r="OGO137" s="222"/>
      <c r="OGP137" s="222"/>
      <c r="OGQ137" s="222"/>
      <c r="OGR137" s="222"/>
      <c r="OGS137" s="222"/>
      <c r="OGT137" s="222"/>
      <c r="OGU137" s="222"/>
      <c r="OGV137" s="222"/>
      <c r="OGW137" s="222"/>
      <c r="OGX137" s="222"/>
      <c r="OGY137" s="222"/>
      <c r="OGZ137" s="222"/>
      <c r="OHA137" s="222"/>
      <c r="OHB137" s="222"/>
      <c r="OHC137" s="222"/>
      <c r="OHD137" s="222"/>
      <c r="OHE137" s="222"/>
      <c r="OHF137" s="222"/>
      <c r="OHG137" s="222"/>
      <c r="OHH137" s="222"/>
      <c r="OHI137" s="222"/>
      <c r="OHJ137" s="222"/>
      <c r="OHK137" s="222"/>
      <c r="OHL137" s="222"/>
      <c r="OHM137" s="222"/>
      <c r="OHN137" s="222"/>
      <c r="OHO137" s="222"/>
      <c r="OHP137" s="222"/>
      <c r="OHQ137" s="222"/>
      <c r="OHR137" s="222"/>
      <c r="OHS137" s="222"/>
      <c r="OHT137" s="222"/>
      <c r="OHU137" s="222"/>
      <c r="OHV137" s="222"/>
      <c r="OHW137" s="222"/>
      <c r="OHX137" s="222"/>
      <c r="OHY137" s="222"/>
      <c r="OHZ137" s="222"/>
      <c r="OIA137" s="222"/>
      <c r="OIB137" s="222"/>
      <c r="OIC137" s="222"/>
      <c r="OID137" s="222"/>
      <c r="OIE137" s="222"/>
      <c r="OIF137" s="222"/>
      <c r="OIG137" s="222"/>
      <c r="OIH137" s="222"/>
      <c r="OII137" s="222"/>
      <c r="OIJ137" s="222"/>
      <c r="OIK137" s="222"/>
      <c r="OIL137" s="222"/>
      <c r="OIM137" s="222"/>
      <c r="OIN137" s="222"/>
      <c r="OIO137" s="222"/>
      <c r="OIP137" s="222"/>
      <c r="OIQ137" s="222"/>
      <c r="OIR137" s="222"/>
      <c r="OIS137" s="222"/>
      <c r="OIT137" s="222"/>
      <c r="OIU137" s="222"/>
      <c r="OIV137" s="222"/>
      <c r="OIW137" s="222"/>
      <c r="OIX137" s="222"/>
      <c r="OIY137" s="222"/>
      <c r="OIZ137" s="222"/>
      <c r="OJA137" s="222"/>
      <c r="OJB137" s="222"/>
      <c r="OJC137" s="222"/>
      <c r="OJD137" s="222"/>
      <c r="OJE137" s="222"/>
      <c r="OJF137" s="222"/>
      <c r="OJG137" s="222"/>
      <c r="OJH137" s="222"/>
      <c r="OJI137" s="222"/>
      <c r="OJJ137" s="222"/>
      <c r="OJK137" s="222"/>
      <c r="OJL137" s="222"/>
      <c r="OJM137" s="222"/>
      <c r="OJN137" s="222"/>
      <c r="OJO137" s="222"/>
      <c r="OJP137" s="222"/>
      <c r="OJQ137" s="222"/>
      <c r="OJR137" s="222"/>
      <c r="OJS137" s="222"/>
      <c r="OJT137" s="222"/>
      <c r="OJU137" s="222"/>
      <c r="OJV137" s="222"/>
      <c r="OJW137" s="222"/>
      <c r="OJX137" s="222"/>
      <c r="OJY137" s="222"/>
      <c r="OJZ137" s="222"/>
      <c r="OKA137" s="222"/>
      <c r="OKB137" s="222"/>
      <c r="OKC137" s="222"/>
      <c r="OKD137" s="222"/>
      <c r="OKE137" s="222"/>
      <c r="OKF137" s="222"/>
      <c r="OKG137" s="222"/>
      <c r="OKH137" s="222"/>
      <c r="OKI137" s="222"/>
      <c r="OKJ137" s="222"/>
      <c r="OKK137" s="222"/>
      <c r="OKL137" s="222"/>
      <c r="OKM137" s="222"/>
      <c r="OKN137" s="222"/>
      <c r="OKO137" s="222"/>
      <c r="OKP137" s="222"/>
      <c r="OKQ137" s="222"/>
      <c r="OKR137" s="222"/>
      <c r="OKS137" s="222"/>
      <c r="OKT137" s="222"/>
      <c r="OKU137" s="222"/>
      <c r="OKV137" s="222"/>
      <c r="OKW137" s="222"/>
      <c r="OKX137" s="222"/>
      <c r="OKY137" s="222"/>
      <c r="OKZ137" s="222"/>
      <c r="OLA137" s="222"/>
      <c r="OLB137" s="222"/>
      <c r="OLC137" s="222"/>
      <c r="OLD137" s="222"/>
      <c r="OLE137" s="222"/>
      <c r="OLF137" s="222"/>
      <c r="OLG137" s="222"/>
      <c r="OLH137" s="222"/>
      <c r="OLI137" s="222"/>
      <c r="OLJ137" s="222"/>
      <c r="OLK137" s="222"/>
      <c r="OLL137" s="222"/>
      <c r="OLM137" s="222"/>
      <c r="OLN137" s="222"/>
      <c r="OLO137" s="222"/>
      <c r="OLP137" s="222"/>
      <c r="OLQ137" s="222"/>
      <c r="OLR137" s="222"/>
      <c r="OLS137" s="222"/>
      <c r="OLT137" s="222"/>
      <c r="OLU137" s="222"/>
      <c r="OLV137" s="222"/>
      <c r="OLW137" s="222"/>
      <c r="OLX137" s="222"/>
      <c r="OLY137" s="222"/>
      <c r="OLZ137" s="222"/>
      <c r="OMA137" s="222"/>
      <c r="OMB137" s="222"/>
      <c r="OMC137" s="222"/>
      <c r="OMD137" s="222"/>
      <c r="OME137" s="222"/>
      <c r="OMF137" s="222"/>
      <c r="OMG137" s="222"/>
      <c r="OMH137" s="222"/>
      <c r="OMI137" s="222"/>
      <c r="OMJ137" s="222"/>
      <c r="OMK137" s="222"/>
      <c r="OML137" s="222"/>
      <c r="OMM137" s="222"/>
      <c r="OMN137" s="222"/>
      <c r="OMO137" s="222"/>
      <c r="OMP137" s="222"/>
      <c r="OMQ137" s="222"/>
      <c r="OMR137" s="222"/>
      <c r="OMS137" s="222"/>
      <c r="OMT137" s="222"/>
      <c r="OMU137" s="222"/>
      <c r="OMV137" s="222"/>
      <c r="OMW137" s="222"/>
      <c r="OMX137" s="222"/>
      <c r="OMY137" s="222"/>
      <c r="OMZ137" s="222"/>
      <c r="ONA137" s="222"/>
      <c r="ONB137" s="222"/>
      <c r="ONC137" s="222"/>
      <c r="OND137" s="222"/>
      <c r="ONE137" s="222"/>
      <c r="ONF137" s="222"/>
      <c r="ONG137" s="222"/>
      <c r="ONH137" s="222"/>
      <c r="ONI137" s="222"/>
      <c r="ONJ137" s="222"/>
      <c r="ONK137" s="222"/>
      <c r="ONL137" s="222"/>
      <c r="ONM137" s="222"/>
      <c r="ONN137" s="222"/>
      <c r="ONO137" s="222"/>
      <c r="ONP137" s="222"/>
      <c r="ONQ137" s="222"/>
      <c r="ONR137" s="222"/>
      <c r="ONS137" s="222"/>
      <c r="ONT137" s="222"/>
      <c r="ONU137" s="222"/>
      <c r="ONV137" s="222"/>
      <c r="ONW137" s="222"/>
      <c r="ONX137" s="222"/>
      <c r="ONY137" s="222"/>
      <c r="ONZ137" s="222"/>
      <c r="OOA137" s="222"/>
      <c r="OOB137" s="222"/>
      <c r="OOC137" s="222"/>
      <c r="OOD137" s="222"/>
      <c r="OOE137" s="222"/>
      <c r="OOF137" s="222"/>
      <c r="OOG137" s="222"/>
      <c r="OOH137" s="222"/>
      <c r="OOI137" s="222"/>
      <c r="OOJ137" s="222"/>
      <c r="OOK137" s="222"/>
      <c r="OOL137" s="222"/>
      <c r="OOM137" s="222"/>
      <c r="OON137" s="222"/>
      <c r="OOO137" s="222"/>
      <c r="OOP137" s="222"/>
      <c r="OOQ137" s="222"/>
      <c r="OOR137" s="222"/>
      <c r="OOS137" s="222"/>
      <c r="OOT137" s="222"/>
      <c r="OOU137" s="222"/>
      <c r="OOV137" s="222"/>
      <c r="OOW137" s="222"/>
      <c r="OOX137" s="222"/>
      <c r="OOY137" s="222"/>
      <c r="OOZ137" s="222"/>
      <c r="OPA137" s="222"/>
      <c r="OPB137" s="222"/>
      <c r="OPC137" s="222"/>
      <c r="OPD137" s="222"/>
      <c r="OPE137" s="222"/>
      <c r="OPF137" s="222"/>
      <c r="OPG137" s="222"/>
      <c r="OPH137" s="222"/>
      <c r="OPI137" s="222"/>
      <c r="OPJ137" s="222"/>
      <c r="OPK137" s="222"/>
      <c r="OPL137" s="222"/>
      <c r="OPM137" s="222"/>
      <c r="OPN137" s="222"/>
      <c r="OPO137" s="222"/>
      <c r="OPP137" s="222"/>
      <c r="OPQ137" s="222"/>
      <c r="OPR137" s="222"/>
      <c r="OPS137" s="222"/>
      <c r="OPT137" s="222"/>
      <c r="OPU137" s="222"/>
      <c r="OPV137" s="222"/>
      <c r="OPW137" s="222"/>
      <c r="OPX137" s="222"/>
      <c r="OPY137" s="222"/>
      <c r="OPZ137" s="222"/>
      <c r="OQA137" s="222"/>
      <c r="OQB137" s="222"/>
      <c r="OQC137" s="222"/>
      <c r="OQD137" s="222"/>
      <c r="OQE137" s="222"/>
      <c r="OQF137" s="222"/>
      <c r="OQG137" s="222"/>
      <c r="OQH137" s="222"/>
      <c r="OQI137" s="222"/>
      <c r="OQJ137" s="222"/>
      <c r="OQK137" s="222"/>
      <c r="OQL137" s="222"/>
      <c r="OQM137" s="222"/>
      <c r="OQN137" s="222"/>
      <c r="OQO137" s="222"/>
      <c r="OQP137" s="222"/>
      <c r="OQQ137" s="222"/>
      <c r="OQR137" s="222"/>
      <c r="OQS137" s="222"/>
      <c r="OQT137" s="222"/>
      <c r="OQU137" s="222"/>
      <c r="OQV137" s="222"/>
      <c r="OQW137" s="222"/>
      <c r="OQX137" s="222"/>
      <c r="OQY137" s="222"/>
      <c r="OQZ137" s="222"/>
      <c r="ORA137" s="222"/>
      <c r="ORB137" s="222"/>
      <c r="ORC137" s="222"/>
      <c r="ORD137" s="222"/>
      <c r="ORE137" s="222"/>
      <c r="ORF137" s="222"/>
      <c r="ORG137" s="222"/>
      <c r="ORH137" s="222"/>
      <c r="ORI137" s="222"/>
      <c r="ORJ137" s="222"/>
      <c r="ORK137" s="222"/>
      <c r="ORL137" s="222"/>
      <c r="ORM137" s="222"/>
      <c r="ORN137" s="222"/>
      <c r="ORO137" s="222"/>
      <c r="ORP137" s="222"/>
      <c r="ORQ137" s="222"/>
      <c r="ORR137" s="222"/>
      <c r="ORS137" s="222"/>
      <c r="ORT137" s="222"/>
      <c r="ORU137" s="222"/>
      <c r="ORV137" s="222"/>
      <c r="ORW137" s="222"/>
      <c r="ORX137" s="222"/>
      <c r="ORY137" s="222"/>
      <c r="ORZ137" s="222"/>
      <c r="OSA137" s="222"/>
      <c r="OSB137" s="222"/>
      <c r="OSC137" s="222"/>
      <c r="OSD137" s="222"/>
      <c r="OSE137" s="222"/>
      <c r="OSF137" s="222"/>
      <c r="OSG137" s="222"/>
      <c r="OSH137" s="222"/>
      <c r="OSI137" s="222"/>
      <c r="OSJ137" s="222"/>
      <c r="OSK137" s="222"/>
      <c r="OSL137" s="222"/>
      <c r="OSM137" s="222"/>
      <c r="OSN137" s="222"/>
      <c r="OSO137" s="222"/>
      <c r="OSP137" s="222"/>
      <c r="OSQ137" s="222"/>
      <c r="OSR137" s="222"/>
      <c r="OSS137" s="222"/>
      <c r="OST137" s="222"/>
      <c r="OSU137" s="222"/>
      <c r="OSV137" s="222"/>
      <c r="OSW137" s="222"/>
      <c r="OSX137" s="222"/>
      <c r="OSY137" s="222"/>
      <c r="OSZ137" s="222"/>
      <c r="OTA137" s="222"/>
      <c r="OTB137" s="222"/>
      <c r="OTC137" s="222"/>
      <c r="OTD137" s="222"/>
      <c r="OTE137" s="222"/>
      <c r="OTF137" s="222"/>
      <c r="OTG137" s="222"/>
      <c r="OTH137" s="222"/>
      <c r="OTI137" s="222"/>
      <c r="OTJ137" s="222"/>
      <c r="OTK137" s="222"/>
      <c r="OTL137" s="222"/>
      <c r="OTM137" s="222"/>
      <c r="OTN137" s="222"/>
      <c r="OTO137" s="222"/>
      <c r="OTP137" s="222"/>
      <c r="OTQ137" s="222"/>
      <c r="OTR137" s="222"/>
      <c r="OTS137" s="222"/>
      <c r="OTT137" s="222"/>
      <c r="OTU137" s="222"/>
      <c r="OTV137" s="222"/>
      <c r="OTW137" s="222"/>
      <c r="OTX137" s="222"/>
      <c r="OTY137" s="222"/>
      <c r="OTZ137" s="222"/>
      <c r="OUA137" s="222"/>
      <c r="OUB137" s="222"/>
      <c r="OUC137" s="222"/>
      <c r="OUD137" s="222"/>
      <c r="OUE137" s="222"/>
      <c r="OUF137" s="222"/>
      <c r="OUG137" s="222"/>
      <c r="OUH137" s="222"/>
      <c r="OUI137" s="222"/>
      <c r="OUJ137" s="222"/>
      <c r="OUK137" s="222"/>
      <c r="OUL137" s="222"/>
      <c r="OUM137" s="222"/>
      <c r="OUN137" s="222"/>
      <c r="OUO137" s="222"/>
      <c r="OUP137" s="222"/>
      <c r="OUQ137" s="222"/>
      <c r="OUR137" s="222"/>
      <c r="OUS137" s="222"/>
      <c r="OUT137" s="222"/>
      <c r="OUU137" s="222"/>
      <c r="OUV137" s="222"/>
      <c r="OUW137" s="222"/>
      <c r="OUX137" s="222"/>
      <c r="OUY137" s="222"/>
      <c r="OUZ137" s="222"/>
      <c r="OVA137" s="222"/>
      <c r="OVB137" s="222"/>
      <c r="OVC137" s="222"/>
      <c r="OVD137" s="222"/>
      <c r="OVE137" s="222"/>
      <c r="OVF137" s="222"/>
      <c r="OVG137" s="222"/>
      <c r="OVH137" s="222"/>
      <c r="OVI137" s="222"/>
      <c r="OVJ137" s="222"/>
      <c r="OVK137" s="222"/>
      <c r="OVL137" s="222"/>
      <c r="OVM137" s="222"/>
      <c r="OVN137" s="222"/>
      <c r="OVO137" s="222"/>
      <c r="OVP137" s="222"/>
      <c r="OVQ137" s="222"/>
      <c r="OVR137" s="222"/>
      <c r="OVS137" s="222"/>
      <c r="OVT137" s="222"/>
      <c r="OVU137" s="222"/>
      <c r="OVV137" s="222"/>
      <c r="OVW137" s="222"/>
      <c r="OVX137" s="222"/>
      <c r="OVY137" s="222"/>
      <c r="OVZ137" s="222"/>
      <c r="OWA137" s="222"/>
      <c r="OWB137" s="222"/>
      <c r="OWC137" s="222"/>
      <c r="OWD137" s="222"/>
      <c r="OWE137" s="222"/>
      <c r="OWF137" s="222"/>
      <c r="OWG137" s="222"/>
      <c r="OWH137" s="222"/>
      <c r="OWI137" s="222"/>
      <c r="OWJ137" s="222"/>
      <c r="OWK137" s="222"/>
      <c r="OWL137" s="222"/>
      <c r="OWM137" s="222"/>
      <c r="OWN137" s="222"/>
      <c r="OWO137" s="222"/>
      <c r="OWP137" s="222"/>
      <c r="OWQ137" s="222"/>
      <c r="OWR137" s="222"/>
      <c r="OWS137" s="222"/>
      <c r="OWT137" s="222"/>
      <c r="OWU137" s="222"/>
      <c r="OWV137" s="222"/>
      <c r="OWW137" s="222"/>
      <c r="OWX137" s="222"/>
      <c r="OWY137" s="222"/>
      <c r="OWZ137" s="222"/>
      <c r="OXA137" s="222"/>
      <c r="OXB137" s="222"/>
      <c r="OXC137" s="222"/>
      <c r="OXD137" s="222"/>
      <c r="OXE137" s="222"/>
      <c r="OXF137" s="222"/>
      <c r="OXG137" s="222"/>
      <c r="OXH137" s="222"/>
      <c r="OXI137" s="222"/>
      <c r="OXJ137" s="222"/>
      <c r="OXK137" s="222"/>
      <c r="OXL137" s="222"/>
      <c r="OXM137" s="222"/>
      <c r="OXN137" s="222"/>
      <c r="OXO137" s="222"/>
      <c r="OXP137" s="222"/>
      <c r="OXQ137" s="222"/>
      <c r="OXR137" s="222"/>
      <c r="OXS137" s="222"/>
      <c r="OXT137" s="222"/>
      <c r="OXU137" s="222"/>
      <c r="OXV137" s="222"/>
      <c r="OXW137" s="222"/>
      <c r="OXX137" s="222"/>
      <c r="OXY137" s="222"/>
      <c r="OXZ137" s="222"/>
      <c r="OYA137" s="222"/>
      <c r="OYB137" s="222"/>
      <c r="OYC137" s="222"/>
      <c r="OYD137" s="222"/>
      <c r="OYE137" s="222"/>
      <c r="OYF137" s="222"/>
      <c r="OYG137" s="222"/>
      <c r="OYH137" s="222"/>
      <c r="OYI137" s="222"/>
      <c r="OYJ137" s="222"/>
      <c r="OYK137" s="222"/>
      <c r="OYL137" s="222"/>
      <c r="OYM137" s="222"/>
      <c r="OYN137" s="222"/>
      <c r="OYO137" s="222"/>
      <c r="OYP137" s="222"/>
      <c r="OYQ137" s="222"/>
      <c r="OYR137" s="222"/>
      <c r="OYS137" s="222"/>
      <c r="OYT137" s="222"/>
      <c r="OYU137" s="222"/>
      <c r="OYV137" s="222"/>
      <c r="OYW137" s="222"/>
      <c r="OYX137" s="222"/>
      <c r="OYY137" s="222"/>
      <c r="OYZ137" s="222"/>
      <c r="OZA137" s="222"/>
      <c r="OZB137" s="222"/>
      <c r="OZC137" s="222"/>
      <c r="OZD137" s="222"/>
      <c r="OZE137" s="222"/>
      <c r="OZF137" s="222"/>
      <c r="OZG137" s="222"/>
      <c r="OZH137" s="222"/>
      <c r="OZI137" s="222"/>
      <c r="OZJ137" s="222"/>
      <c r="OZK137" s="222"/>
      <c r="OZL137" s="222"/>
      <c r="OZM137" s="222"/>
      <c r="OZN137" s="222"/>
      <c r="OZO137" s="222"/>
      <c r="OZP137" s="222"/>
      <c r="OZQ137" s="222"/>
      <c r="OZR137" s="222"/>
      <c r="OZS137" s="222"/>
      <c r="OZT137" s="222"/>
      <c r="OZU137" s="222"/>
      <c r="OZV137" s="222"/>
      <c r="OZW137" s="222"/>
      <c r="OZX137" s="222"/>
      <c r="OZY137" s="222"/>
      <c r="OZZ137" s="222"/>
      <c r="PAA137" s="222"/>
      <c r="PAB137" s="222"/>
      <c r="PAC137" s="222"/>
      <c r="PAD137" s="222"/>
      <c r="PAE137" s="222"/>
      <c r="PAF137" s="222"/>
      <c r="PAG137" s="222"/>
      <c r="PAH137" s="222"/>
      <c r="PAI137" s="222"/>
      <c r="PAJ137" s="222"/>
      <c r="PAK137" s="222"/>
      <c r="PAL137" s="222"/>
      <c r="PAM137" s="222"/>
      <c r="PAN137" s="222"/>
      <c r="PAO137" s="222"/>
      <c r="PAP137" s="222"/>
      <c r="PAQ137" s="222"/>
      <c r="PAR137" s="222"/>
      <c r="PAS137" s="222"/>
      <c r="PAT137" s="222"/>
      <c r="PAU137" s="222"/>
      <c r="PAV137" s="222"/>
      <c r="PAW137" s="222"/>
      <c r="PAX137" s="222"/>
      <c r="PAY137" s="222"/>
      <c r="PAZ137" s="222"/>
      <c r="PBA137" s="222"/>
      <c r="PBB137" s="222"/>
      <c r="PBC137" s="222"/>
      <c r="PBD137" s="222"/>
      <c r="PBE137" s="222"/>
      <c r="PBF137" s="222"/>
      <c r="PBG137" s="222"/>
      <c r="PBH137" s="222"/>
      <c r="PBI137" s="222"/>
      <c r="PBJ137" s="222"/>
      <c r="PBK137" s="222"/>
      <c r="PBL137" s="222"/>
      <c r="PBM137" s="222"/>
      <c r="PBN137" s="222"/>
      <c r="PBO137" s="222"/>
      <c r="PBP137" s="222"/>
      <c r="PBQ137" s="222"/>
      <c r="PBR137" s="222"/>
      <c r="PBS137" s="222"/>
      <c r="PBT137" s="222"/>
      <c r="PBU137" s="222"/>
      <c r="PBV137" s="222"/>
      <c r="PBW137" s="222"/>
      <c r="PBX137" s="222"/>
      <c r="PBY137" s="222"/>
      <c r="PBZ137" s="222"/>
      <c r="PCA137" s="222"/>
      <c r="PCB137" s="222"/>
      <c r="PCC137" s="222"/>
      <c r="PCD137" s="222"/>
      <c r="PCE137" s="222"/>
      <c r="PCF137" s="222"/>
      <c r="PCG137" s="222"/>
      <c r="PCH137" s="222"/>
      <c r="PCI137" s="222"/>
      <c r="PCJ137" s="222"/>
      <c r="PCK137" s="222"/>
      <c r="PCL137" s="222"/>
      <c r="PCM137" s="222"/>
      <c r="PCN137" s="222"/>
      <c r="PCO137" s="222"/>
      <c r="PCP137" s="222"/>
      <c r="PCQ137" s="222"/>
      <c r="PCR137" s="222"/>
      <c r="PCS137" s="222"/>
      <c r="PCT137" s="222"/>
      <c r="PCU137" s="222"/>
      <c r="PCV137" s="222"/>
      <c r="PCW137" s="222"/>
      <c r="PCX137" s="222"/>
      <c r="PCY137" s="222"/>
      <c r="PCZ137" s="222"/>
      <c r="PDA137" s="222"/>
      <c r="PDB137" s="222"/>
      <c r="PDC137" s="222"/>
      <c r="PDD137" s="222"/>
      <c r="PDE137" s="222"/>
      <c r="PDF137" s="222"/>
      <c r="PDG137" s="222"/>
      <c r="PDH137" s="222"/>
      <c r="PDI137" s="222"/>
      <c r="PDJ137" s="222"/>
      <c r="PDK137" s="222"/>
      <c r="PDL137" s="222"/>
      <c r="PDM137" s="222"/>
      <c r="PDN137" s="222"/>
      <c r="PDO137" s="222"/>
      <c r="PDP137" s="222"/>
      <c r="PDQ137" s="222"/>
      <c r="PDR137" s="222"/>
      <c r="PDS137" s="222"/>
      <c r="PDT137" s="222"/>
      <c r="PDU137" s="222"/>
      <c r="PDV137" s="222"/>
      <c r="PDW137" s="222"/>
      <c r="PDX137" s="222"/>
      <c r="PDY137" s="222"/>
      <c r="PDZ137" s="222"/>
      <c r="PEA137" s="222"/>
      <c r="PEB137" s="222"/>
      <c r="PEC137" s="222"/>
      <c r="PED137" s="222"/>
      <c r="PEE137" s="222"/>
      <c r="PEF137" s="222"/>
      <c r="PEG137" s="222"/>
      <c r="PEH137" s="222"/>
      <c r="PEI137" s="222"/>
      <c r="PEJ137" s="222"/>
      <c r="PEK137" s="222"/>
      <c r="PEL137" s="222"/>
      <c r="PEM137" s="222"/>
      <c r="PEN137" s="222"/>
      <c r="PEO137" s="222"/>
      <c r="PEP137" s="222"/>
      <c r="PEQ137" s="222"/>
      <c r="PER137" s="222"/>
      <c r="PES137" s="222"/>
      <c r="PET137" s="222"/>
      <c r="PEU137" s="222"/>
      <c r="PEV137" s="222"/>
      <c r="PEW137" s="222"/>
      <c r="PEX137" s="222"/>
      <c r="PEY137" s="222"/>
      <c r="PEZ137" s="222"/>
      <c r="PFA137" s="222"/>
      <c r="PFB137" s="222"/>
      <c r="PFC137" s="222"/>
      <c r="PFD137" s="222"/>
      <c r="PFE137" s="222"/>
      <c r="PFF137" s="222"/>
      <c r="PFG137" s="222"/>
      <c r="PFH137" s="222"/>
      <c r="PFI137" s="222"/>
      <c r="PFJ137" s="222"/>
      <c r="PFK137" s="222"/>
      <c r="PFL137" s="222"/>
      <c r="PFM137" s="222"/>
      <c r="PFN137" s="222"/>
      <c r="PFO137" s="222"/>
      <c r="PFP137" s="222"/>
      <c r="PFQ137" s="222"/>
      <c r="PFR137" s="222"/>
      <c r="PFS137" s="222"/>
      <c r="PFT137" s="222"/>
      <c r="PFU137" s="222"/>
      <c r="PFV137" s="222"/>
      <c r="PFW137" s="222"/>
      <c r="PFX137" s="222"/>
      <c r="PFY137" s="222"/>
      <c r="PFZ137" s="222"/>
      <c r="PGA137" s="222"/>
      <c r="PGB137" s="222"/>
      <c r="PGC137" s="222"/>
      <c r="PGD137" s="222"/>
      <c r="PGE137" s="222"/>
      <c r="PGF137" s="222"/>
      <c r="PGG137" s="222"/>
      <c r="PGH137" s="222"/>
      <c r="PGI137" s="222"/>
      <c r="PGJ137" s="222"/>
      <c r="PGK137" s="222"/>
      <c r="PGL137" s="222"/>
      <c r="PGM137" s="222"/>
      <c r="PGN137" s="222"/>
      <c r="PGO137" s="222"/>
      <c r="PGP137" s="222"/>
      <c r="PGQ137" s="222"/>
      <c r="PGR137" s="222"/>
      <c r="PGS137" s="222"/>
      <c r="PGT137" s="222"/>
      <c r="PGU137" s="222"/>
      <c r="PGV137" s="222"/>
      <c r="PGW137" s="222"/>
      <c r="PGX137" s="222"/>
      <c r="PGY137" s="222"/>
      <c r="PGZ137" s="222"/>
      <c r="PHA137" s="222"/>
      <c r="PHB137" s="222"/>
      <c r="PHC137" s="222"/>
      <c r="PHD137" s="222"/>
      <c r="PHE137" s="222"/>
      <c r="PHF137" s="222"/>
      <c r="PHG137" s="222"/>
      <c r="PHH137" s="222"/>
      <c r="PHI137" s="222"/>
      <c r="PHJ137" s="222"/>
      <c r="PHK137" s="222"/>
      <c r="PHL137" s="222"/>
      <c r="PHM137" s="222"/>
      <c r="PHN137" s="222"/>
      <c r="PHO137" s="222"/>
      <c r="PHP137" s="222"/>
      <c r="PHQ137" s="222"/>
      <c r="PHR137" s="222"/>
      <c r="PHS137" s="222"/>
      <c r="PHT137" s="222"/>
      <c r="PHU137" s="222"/>
      <c r="PHV137" s="222"/>
      <c r="PHW137" s="222"/>
      <c r="PHX137" s="222"/>
      <c r="PHY137" s="222"/>
      <c r="PHZ137" s="222"/>
      <c r="PIA137" s="222"/>
      <c r="PIB137" s="222"/>
      <c r="PIC137" s="222"/>
      <c r="PID137" s="222"/>
      <c r="PIE137" s="222"/>
      <c r="PIF137" s="222"/>
      <c r="PIG137" s="222"/>
      <c r="PIH137" s="222"/>
      <c r="PII137" s="222"/>
      <c r="PIJ137" s="222"/>
      <c r="PIK137" s="222"/>
      <c r="PIL137" s="222"/>
      <c r="PIM137" s="222"/>
      <c r="PIN137" s="222"/>
      <c r="PIO137" s="222"/>
      <c r="PIP137" s="222"/>
      <c r="PIQ137" s="222"/>
      <c r="PIR137" s="222"/>
      <c r="PIS137" s="222"/>
      <c r="PIT137" s="222"/>
      <c r="PIU137" s="222"/>
      <c r="PIV137" s="222"/>
      <c r="PIW137" s="222"/>
      <c r="PIX137" s="222"/>
      <c r="PIY137" s="222"/>
      <c r="PIZ137" s="222"/>
      <c r="PJA137" s="222"/>
      <c r="PJB137" s="222"/>
      <c r="PJC137" s="222"/>
      <c r="PJD137" s="222"/>
      <c r="PJE137" s="222"/>
      <c r="PJF137" s="222"/>
      <c r="PJG137" s="222"/>
      <c r="PJH137" s="222"/>
      <c r="PJI137" s="222"/>
      <c r="PJJ137" s="222"/>
      <c r="PJK137" s="222"/>
      <c r="PJL137" s="222"/>
      <c r="PJM137" s="222"/>
      <c r="PJN137" s="222"/>
      <c r="PJO137" s="222"/>
      <c r="PJP137" s="222"/>
      <c r="PJQ137" s="222"/>
      <c r="PJR137" s="222"/>
      <c r="PJS137" s="222"/>
      <c r="PJT137" s="222"/>
      <c r="PJU137" s="222"/>
      <c r="PJV137" s="222"/>
      <c r="PJW137" s="222"/>
      <c r="PJX137" s="222"/>
      <c r="PJY137" s="222"/>
      <c r="PJZ137" s="222"/>
      <c r="PKA137" s="222"/>
      <c r="PKB137" s="222"/>
      <c r="PKC137" s="222"/>
      <c r="PKD137" s="222"/>
      <c r="PKE137" s="222"/>
      <c r="PKF137" s="222"/>
      <c r="PKG137" s="222"/>
      <c r="PKH137" s="222"/>
      <c r="PKI137" s="222"/>
      <c r="PKJ137" s="222"/>
      <c r="PKK137" s="222"/>
      <c r="PKL137" s="222"/>
      <c r="PKM137" s="222"/>
      <c r="PKN137" s="222"/>
      <c r="PKO137" s="222"/>
      <c r="PKP137" s="222"/>
      <c r="PKQ137" s="222"/>
      <c r="PKR137" s="222"/>
      <c r="PKS137" s="222"/>
      <c r="PKT137" s="222"/>
      <c r="PKU137" s="222"/>
      <c r="PKV137" s="222"/>
      <c r="PKW137" s="222"/>
      <c r="PKX137" s="222"/>
      <c r="PKY137" s="222"/>
      <c r="PKZ137" s="222"/>
      <c r="PLA137" s="222"/>
      <c r="PLB137" s="222"/>
      <c r="PLC137" s="222"/>
      <c r="PLD137" s="222"/>
      <c r="PLE137" s="222"/>
      <c r="PLF137" s="222"/>
      <c r="PLG137" s="222"/>
      <c r="PLH137" s="222"/>
      <c r="PLI137" s="222"/>
      <c r="PLJ137" s="222"/>
      <c r="PLK137" s="222"/>
      <c r="PLL137" s="222"/>
      <c r="PLM137" s="222"/>
      <c r="PLN137" s="222"/>
      <c r="PLO137" s="222"/>
      <c r="PLP137" s="222"/>
      <c r="PLQ137" s="222"/>
      <c r="PLR137" s="222"/>
      <c r="PLS137" s="222"/>
      <c r="PLT137" s="222"/>
      <c r="PLU137" s="222"/>
      <c r="PLV137" s="222"/>
      <c r="PLW137" s="222"/>
      <c r="PLX137" s="222"/>
      <c r="PLY137" s="222"/>
      <c r="PLZ137" s="222"/>
      <c r="PMA137" s="222"/>
      <c r="PMB137" s="222"/>
      <c r="PMC137" s="222"/>
      <c r="PMD137" s="222"/>
      <c r="PME137" s="222"/>
      <c r="PMF137" s="222"/>
      <c r="PMG137" s="222"/>
      <c r="PMH137" s="222"/>
      <c r="PMI137" s="222"/>
      <c r="PMJ137" s="222"/>
      <c r="PMK137" s="222"/>
      <c r="PML137" s="222"/>
      <c r="PMM137" s="222"/>
      <c r="PMN137" s="222"/>
      <c r="PMO137" s="222"/>
      <c r="PMP137" s="222"/>
      <c r="PMQ137" s="222"/>
      <c r="PMR137" s="222"/>
      <c r="PMS137" s="222"/>
      <c r="PMT137" s="222"/>
      <c r="PMU137" s="222"/>
      <c r="PMV137" s="222"/>
      <c r="PMW137" s="222"/>
      <c r="PMX137" s="222"/>
      <c r="PMY137" s="222"/>
      <c r="PMZ137" s="222"/>
      <c r="PNA137" s="222"/>
      <c r="PNB137" s="222"/>
      <c r="PNC137" s="222"/>
      <c r="PND137" s="222"/>
      <c r="PNE137" s="222"/>
      <c r="PNF137" s="222"/>
      <c r="PNG137" s="222"/>
      <c r="PNH137" s="222"/>
      <c r="PNI137" s="222"/>
      <c r="PNJ137" s="222"/>
      <c r="PNK137" s="222"/>
      <c r="PNL137" s="222"/>
      <c r="PNM137" s="222"/>
      <c r="PNN137" s="222"/>
      <c r="PNO137" s="222"/>
      <c r="PNP137" s="222"/>
      <c r="PNQ137" s="222"/>
      <c r="PNR137" s="222"/>
      <c r="PNS137" s="222"/>
      <c r="PNT137" s="222"/>
      <c r="PNU137" s="222"/>
      <c r="PNV137" s="222"/>
      <c r="PNW137" s="222"/>
      <c r="PNX137" s="222"/>
      <c r="PNY137" s="222"/>
      <c r="PNZ137" s="222"/>
      <c r="POA137" s="222"/>
      <c r="POB137" s="222"/>
      <c r="POC137" s="222"/>
      <c r="POD137" s="222"/>
      <c r="POE137" s="222"/>
      <c r="POF137" s="222"/>
      <c r="POG137" s="222"/>
      <c r="POH137" s="222"/>
      <c r="POI137" s="222"/>
      <c r="POJ137" s="222"/>
      <c r="POK137" s="222"/>
      <c r="POL137" s="222"/>
      <c r="POM137" s="222"/>
      <c r="PON137" s="222"/>
      <c r="POO137" s="222"/>
      <c r="POP137" s="222"/>
      <c r="POQ137" s="222"/>
      <c r="POR137" s="222"/>
      <c r="POS137" s="222"/>
      <c r="POT137" s="222"/>
      <c r="POU137" s="222"/>
      <c r="POV137" s="222"/>
      <c r="POW137" s="222"/>
      <c r="POX137" s="222"/>
      <c r="POY137" s="222"/>
      <c r="POZ137" s="222"/>
      <c r="PPA137" s="222"/>
      <c r="PPB137" s="222"/>
      <c r="PPC137" s="222"/>
      <c r="PPD137" s="222"/>
      <c r="PPE137" s="222"/>
      <c r="PPF137" s="222"/>
      <c r="PPG137" s="222"/>
      <c r="PPH137" s="222"/>
      <c r="PPI137" s="222"/>
      <c r="PPJ137" s="222"/>
      <c r="PPK137" s="222"/>
      <c r="PPL137" s="222"/>
      <c r="PPM137" s="222"/>
      <c r="PPN137" s="222"/>
      <c r="PPO137" s="222"/>
      <c r="PPP137" s="222"/>
      <c r="PPQ137" s="222"/>
      <c r="PPR137" s="222"/>
      <c r="PPS137" s="222"/>
      <c r="PPT137" s="222"/>
      <c r="PPU137" s="222"/>
      <c r="PPV137" s="222"/>
      <c r="PPW137" s="222"/>
      <c r="PPX137" s="222"/>
      <c r="PPY137" s="222"/>
      <c r="PPZ137" s="222"/>
      <c r="PQA137" s="222"/>
      <c r="PQB137" s="222"/>
      <c r="PQC137" s="222"/>
      <c r="PQD137" s="222"/>
      <c r="PQE137" s="222"/>
      <c r="PQF137" s="222"/>
      <c r="PQG137" s="222"/>
      <c r="PQH137" s="222"/>
      <c r="PQI137" s="222"/>
      <c r="PQJ137" s="222"/>
      <c r="PQK137" s="222"/>
      <c r="PQL137" s="222"/>
      <c r="PQM137" s="222"/>
      <c r="PQN137" s="222"/>
      <c r="PQO137" s="222"/>
      <c r="PQP137" s="222"/>
      <c r="PQQ137" s="222"/>
      <c r="PQR137" s="222"/>
      <c r="PQS137" s="222"/>
      <c r="PQT137" s="222"/>
      <c r="PQU137" s="222"/>
      <c r="PQV137" s="222"/>
      <c r="PQW137" s="222"/>
      <c r="PQX137" s="222"/>
      <c r="PQY137" s="222"/>
      <c r="PQZ137" s="222"/>
      <c r="PRA137" s="222"/>
      <c r="PRB137" s="222"/>
      <c r="PRC137" s="222"/>
      <c r="PRD137" s="222"/>
      <c r="PRE137" s="222"/>
      <c r="PRF137" s="222"/>
      <c r="PRG137" s="222"/>
      <c r="PRH137" s="222"/>
      <c r="PRI137" s="222"/>
      <c r="PRJ137" s="222"/>
      <c r="PRK137" s="222"/>
      <c r="PRL137" s="222"/>
      <c r="PRM137" s="222"/>
      <c r="PRN137" s="222"/>
      <c r="PRO137" s="222"/>
      <c r="PRP137" s="222"/>
      <c r="PRQ137" s="222"/>
      <c r="PRR137" s="222"/>
      <c r="PRS137" s="222"/>
      <c r="PRT137" s="222"/>
      <c r="PRU137" s="222"/>
      <c r="PRV137" s="222"/>
      <c r="PRW137" s="222"/>
      <c r="PRX137" s="222"/>
      <c r="PRY137" s="222"/>
      <c r="PRZ137" s="222"/>
      <c r="PSA137" s="222"/>
      <c r="PSB137" s="222"/>
      <c r="PSC137" s="222"/>
      <c r="PSD137" s="222"/>
      <c r="PSE137" s="222"/>
      <c r="PSF137" s="222"/>
      <c r="PSG137" s="222"/>
      <c r="PSH137" s="222"/>
      <c r="PSI137" s="222"/>
      <c r="PSJ137" s="222"/>
      <c r="PSK137" s="222"/>
      <c r="PSL137" s="222"/>
      <c r="PSM137" s="222"/>
      <c r="PSN137" s="222"/>
      <c r="PSO137" s="222"/>
      <c r="PSP137" s="222"/>
      <c r="PSQ137" s="222"/>
      <c r="PSR137" s="222"/>
      <c r="PSS137" s="222"/>
      <c r="PST137" s="222"/>
      <c r="PSU137" s="222"/>
      <c r="PSV137" s="222"/>
      <c r="PSW137" s="222"/>
      <c r="PSX137" s="222"/>
      <c r="PSY137" s="222"/>
      <c r="PSZ137" s="222"/>
      <c r="PTA137" s="222"/>
      <c r="PTB137" s="222"/>
      <c r="PTC137" s="222"/>
      <c r="PTD137" s="222"/>
      <c r="PTE137" s="222"/>
      <c r="PTF137" s="222"/>
      <c r="PTG137" s="222"/>
      <c r="PTH137" s="222"/>
      <c r="PTI137" s="222"/>
      <c r="PTJ137" s="222"/>
      <c r="PTK137" s="222"/>
      <c r="PTL137" s="222"/>
      <c r="PTM137" s="222"/>
      <c r="PTN137" s="222"/>
      <c r="PTO137" s="222"/>
      <c r="PTP137" s="222"/>
      <c r="PTQ137" s="222"/>
      <c r="PTR137" s="222"/>
      <c r="PTS137" s="222"/>
      <c r="PTT137" s="222"/>
      <c r="PTU137" s="222"/>
      <c r="PTV137" s="222"/>
      <c r="PTW137" s="222"/>
      <c r="PTX137" s="222"/>
      <c r="PTY137" s="222"/>
      <c r="PTZ137" s="222"/>
      <c r="PUA137" s="222"/>
      <c r="PUB137" s="222"/>
      <c r="PUC137" s="222"/>
      <c r="PUD137" s="222"/>
      <c r="PUE137" s="222"/>
      <c r="PUF137" s="222"/>
      <c r="PUG137" s="222"/>
      <c r="PUH137" s="222"/>
      <c r="PUI137" s="222"/>
      <c r="PUJ137" s="222"/>
      <c r="PUK137" s="222"/>
      <c r="PUL137" s="222"/>
      <c r="PUM137" s="222"/>
      <c r="PUN137" s="222"/>
      <c r="PUO137" s="222"/>
      <c r="PUP137" s="222"/>
      <c r="PUQ137" s="222"/>
      <c r="PUR137" s="222"/>
      <c r="PUS137" s="222"/>
      <c r="PUT137" s="222"/>
      <c r="PUU137" s="222"/>
      <c r="PUV137" s="222"/>
      <c r="PUW137" s="222"/>
      <c r="PUX137" s="222"/>
      <c r="PUY137" s="222"/>
      <c r="PUZ137" s="222"/>
      <c r="PVA137" s="222"/>
      <c r="PVB137" s="222"/>
      <c r="PVC137" s="222"/>
      <c r="PVD137" s="222"/>
      <c r="PVE137" s="222"/>
      <c r="PVF137" s="222"/>
      <c r="PVG137" s="222"/>
      <c r="PVH137" s="222"/>
      <c r="PVI137" s="222"/>
      <c r="PVJ137" s="222"/>
      <c r="PVK137" s="222"/>
      <c r="PVL137" s="222"/>
      <c r="PVM137" s="222"/>
      <c r="PVN137" s="222"/>
      <c r="PVO137" s="222"/>
      <c r="PVP137" s="222"/>
      <c r="PVQ137" s="222"/>
      <c r="PVR137" s="222"/>
      <c r="PVS137" s="222"/>
      <c r="PVT137" s="222"/>
      <c r="PVU137" s="222"/>
      <c r="PVV137" s="222"/>
      <c r="PVW137" s="222"/>
      <c r="PVX137" s="222"/>
      <c r="PVY137" s="222"/>
      <c r="PVZ137" s="222"/>
      <c r="PWA137" s="222"/>
      <c r="PWB137" s="222"/>
      <c r="PWC137" s="222"/>
      <c r="PWD137" s="222"/>
      <c r="PWE137" s="222"/>
      <c r="PWF137" s="222"/>
      <c r="PWG137" s="222"/>
      <c r="PWH137" s="222"/>
      <c r="PWI137" s="222"/>
      <c r="PWJ137" s="222"/>
      <c r="PWK137" s="222"/>
      <c r="PWL137" s="222"/>
      <c r="PWM137" s="222"/>
      <c r="PWN137" s="222"/>
      <c r="PWO137" s="222"/>
      <c r="PWP137" s="222"/>
      <c r="PWQ137" s="222"/>
      <c r="PWR137" s="222"/>
      <c r="PWS137" s="222"/>
      <c r="PWT137" s="222"/>
      <c r="PWU137" s="222"/>
      <c r="PWV137" s="222"/>
      <c r="PWW137" s="222"/>
      <c r="PWX137" s="222"/>
      <c r="PWY137" s="222"/>
      <c r="PWZ137" s="222"/>
      <c r="PXA137" s="222"/>
      <c r="PXB137" s="222"/>
      <c r="PXC137" s="222"/>
      <c r="PXD137" s="222"/>
      <c r="PXE137" s="222"/>
      <c r="PXF137" s="222"/>
      <c r="PXG137" s="222"/>
      <c r="PXH137" s="222"/>
      <c r="PXI137" s="222"/>
      <c r="PXJ137" s="222"/>
      <c r="PXK137" s="222"/>
      <c r="PXL137" s="222"/>
      <c r="PXM137" s="222"/>
      <c r="PXN137" s="222"/>
      <c r="PXO137" s="222"/>
      <c r="PXP137" s="222"/>
      <c r="PXQ137" s="222"/>
      <c r="PXR137" s="222"/>
      <c r="PXS137" s="222"/>
      <c r="PXT137" s="222"/>
      <c r="PXU137" s="222"/>
      <c r="PXV137" s="222"/>
      <c r="PXW137" s="222"/>
      <c r="PXX137" s="222"/>
      <c r="PXY137" s="222"/>
      <c r="PXZ137" s="222"/>
      <c r="PYA137" s="222"/>
      <c r="PYB137" s="222"/>
      <c r="PYC137" s="222"/>
      <c r="PYD137" s="222"/>
      <c r="PYE137" s="222"/>
      <c r="PYF137" s="222"/>
      <c r="PYG137" s="222"/>
      <c r="PYH137" s="222"/>
      <c r="PYI137" s="222"/>
      <c r="PYJ137" s="222"/>
      <c r="PYK137" s="222"/>
      <c r="PYL137" s="222"/>
      <c r="PYM137" s="222"/>
      <c r="PYN137" s="222"/>
      <c r="PYO137" s="222"/>
      <c r="PYP137" s="222"/>
      <c r="PYQ137" s="222"/>
      <c r="PYR137" s="222"/>
      <c r="PYS137" s="222"/>
      <c r="PYT137" s="222"/>
      <c r="PYU137" s="222"/>
      <c r="PYV137" s="222"/>
      <c r="PYW137" s="222"/>
      <c r="PYX137" s="222"/>
      <c r="PYY137" s="222"/>
      <c r="PYZ137" s="222"/>
      <c r="PZA137" s="222"/>
      <c r="PZB137" s="222"/>
      <c r="PZC137" s="222"/>
      <c r="PZD137" s="222"/>
      <c r="PZE137" s="222"/>
      <c r="PZF137" s="222"/>
      <c r="PZG137" s="222"/>
      <c r="PZH137" s="222"/>
      <c r="PZI137" s="222"/>
      <c r="PZJ137" s="222"/>
      <c r="PZK137" s="222"/>
      <c r="PZL137" s="222"/>
      <c r="PZM137" s="222"/>
      <c r="PZN137" s="222"/>
      <c r="PZO137" s="222"/>
      <c r="PZP137" s="222"/>
      <c r="PZQ137" s="222"/>
      <c r="PZR137" s="222"/>
      <c r="PZS137" s="222"/>
      <c r="PZT137" s="222"/>
      <c r="PZU137" s="222"/>
      <c r="PZV137" s="222"/>
      <c r="PZW137" s="222"/>
      <c r="PZX137" s="222"/>
      <c r="PZY137" s="222"/>
      <c r="PZZ137" s="222"/>
      <c r="QAA137" s="222"/>
      <c r="QAB137" s="222"/>
      <c r="QAC137" s="222"/>
      <c r="QAD137" s="222"/>
      <c r="QAE137" s="222"/>
      <c r="QAF137" s="222"/>
      <c r="QAG137" s="222"/>
      <c r="QAH137" s="222"/>
      <c r="QAI137" s="222"/>
      <c r="QAJ137" s="222"/>
      <c r="QAK137" s="222"/>
      <c r="QAL137" s="222"/>
      <c r="QAM137" s="222"/>
      <c r="QAN137" s="222"/>
      <c r="QAO137" s="222"/>
      <c r="QAP137" s="222"/>
      <c r="QAQ137" s="222"/>
      <c r="QAR137" s="222"/>
      <c r="QAS137" s="222"/>
      <c r="QAT137" s="222"/>
      <c r="QAU137" s="222"/>
      <c r="QAV137" s="222"/>
      <c r="QAW137" s="222"/>
      <c r="QAX137" s="222"/>
      <c r="QAY137" s="222"/>
      <c r="QAZ137" s="222"/>
      <c r="QBA137" s="222"/>
      <c r="QBB137" s="222"/>
      <c r="QBC137" s="222"/>
      <c r="QBD137" s="222"/>
      <c r="QBE137" s="222"/>
      <c r="QBF137" s="222"/>
      <c r="QBG137" s="222"/>
      <c r="QBH137" s="222"/>
      <c r="QBI137" s="222"/>
      <c r="QBJ137" s="222"/>
      <c r="QBK137" s="222"/>
      <c r="QBL137" s="222"/>
      <c r="QBM137" s="222"/>
      <c r="QBN137" s="222"/>
      <c r="QBO137" s="222"/>
      <c r="QBP137" s="222"/>
      <c r="QBQ137" s="222"/>
      <c r="QBR137" s="222"/>
      <c r="QBS137" s="222"/>
      <c r="QBT137" s="222"/>
      <c r="QBU137" s="222"/>
      <c r="QBV137" s="222"/>
      <c r="QBW137" s="222"/>
      <c r="QBX137" s="222"/>
      <c r="QBY137" s="222"/>
      <c r="QBZ137" s="222"/>
      <c r="QCA137" s="222"/>
      <c r="QCB137" s="222"/>
      <c r="QCC137" s="222"/>
      <c r="QCD137" s="222"/>
      <c r="QCE137" s="222"/>
      <c r="QCF137" s="222"/>
      <c r="QCG137" s="222"/>
      <c r="QCH137" s="222"/>
      <c r="QCI137" s="222"/>
      <c r="QCJ137" s="222"/>
      <c r="QCK137" s="222"/>
      <c r="QCL137" s="222"/>
      <c r="QCM137" s="222"/>
      <c r="QCN137" s="222"/>
      <c r="QCO137" s="222"/>
      <c r="QCP137" s="222"/>
      <c r="QCQ137" s="222"/>
      <c r="QCR137" s="222"/>
      <c r="QCS137" s="222"/>
      <c r="QCT137" s="222"/>
      <c r="QCU137" s="222"/>
      <c r="QCV137" s="222"/>
      <c r="QCW137" s="222"/>
      <c r="QCX137" s="222"/>
      <c r="QCY137" s="222"/>
      <c r="QCZ137" s="222"/>
      <c r="QDA137" s="222"/>
      <c r="QDB137" s="222"/>
      <c r="QDC137" s="222"/>
      <c r="QDD137" s="222"/>
      <c r="QDE137" s="222"/>
      <c r="QDF137" s="222"/>
      <c r="QDG137" s="222"/>
      <c r="QDH137" s="222"/>
      <c r="QDI137" s="222"/>
      <c r="QDJ137" s="222"/>
      <c r="QDK137" s="222"/>
      <c r="QDL137" s="222"/>
      <c r="QDM137" s="222"/>
      <c r="QDN137" s="222"/>
      <c r="QDO137" s="222"/>
      <c r="QDP137" s="222"/>
      <c r="QDQ137" s="222"/>
      <c r="QDR137" s="222"/>
      <c r="QDS137" s="222"/>
      <c r="QDT137" s="222"/>
      <c r="QDU137" s="222"/>
      <c r="QDV137" s="222"/>
      <c r="QDW137" s="222"/>
      <c r="QDX137" s="222"/>
      <c r="QDY137" s="222"/>
      <c r="QDZ137" s="222"/>
      <c r="QEA137" s="222"/>
      <c r="QEB137" s="222"/>
      <c r="QEC137" s="222"/>
      <c r="QED137" s="222"/>
      <c r="QEE137" s="222"/>
      <c r="QEF137" s="222"/>
      <c r="QEG137" s="222"/>
      <c r="QEH137" s="222"/>
      <c r="QEI137" s="222"/>
      <c r="QEJ137" s="222"/>
      <c r="QEK137" s="222"/>
      <c r="QEL137" s="222"/>
      <c r="QEM137" s="222"/>
      <c r="QEN137" s="222"/>
      <c r="QEO137" s="222"/>
      <c r="QEP137" s="222"/>
      <c r="QEQ137" s="222"/>
      <c r="QER137" s="222"/>
      <c r="QES137" s="222"/>
      <c r="QET137" s="222"/>
      <c r="QEU137" s="222"/>
      <c r="QEV137" s="222"/>
      <c r="QEW137" s="222"/>
      <c r="QEX137" s="222"/>
      <c r="QEY137" s="222"/>
      <c r="QEZ137" s="222"/>
      <c r="QFA137" s="222"/>
      <c r="QFB137" s="222"/>
      <c r="QFC137" s="222"/>
      <c r="QFD137" s="222"/>
      <c r="QFE137" s="222"/>
      <c r="QFF137" s="222"/>
      <c r="QFG137" s="222"/>
      <c r="QFH137" s="222"/>
      <c r="QFI137" s="222"/>
      <c r="QFJ137" s="222"/>
      <c r="QFK137" s="222"/>
      <c r="QFL137" s="222"/>
      <c r="QFM137" s="222"/>
      <c r="QFN137" s="222"/>
      <c r="QFO137" s="222"/>
      <c r="QFP137" s="222"/>
      <c r="QFQ137" s="222"/>
      <c r="QFR137" s="222"/>
      <c r="QFS137" s="222"/>
      <c r="QFT137" s="222"/>
      <c r="QFU137" s="222"/>
      <c r="QFV137" s="222"/>
      <c r="QFW137" s="222"/>
      <c r="QFX137" s="222"/>
      <c r="QFY137" s="222"/>
      <c r="QFZ137" s="222"/>
      <c r="QGA137" s="222"/>
      <c r="QGB137" s="222"/>
      <c r="QGC137" s="222"/>
      <c r="QGD137" s="222"/>
      <c r="QGE137" s="222"/>
      <c r="QGF137" s="222"/>
      <c r="QGG137" s="222"/>
      <c r="QGH137" s="222"/>
      <c r="QGI137" s="222"/>
      <c r="QGJ137" s="222"/>
      <c r="QGK137" s="222"/>
      <c r="QGL137" s="222"/>
      <c r="QGM137" s="222"/>
      <c r="QGN137" s="222"/>
      <c r="QGO137" s="222"/>
      <c r="QGP137" s="222"/>
      <c r="QGQ137" s="222"/>
      <c r="QGR137" s="222"/>
      <c r="QGS137" s="222"/>
      <c r="QGT137" s="222"/>
      <c r="QGU137" s="222"/>
      <c r="QGV137" s="222"/>
      <c r="QGW137" s="222"/>
      <c r="QGX137" s="222"/>
      <c r="QGY137" s="222"/>
      <c r="QGZ137" s="222"/>
      <c r="QHA137" s="222"/>
      <c r="QHB137" s="222"/>
      <c r="QHC137" s="222"/>
      <c r="QHD137" s="222"/>
      <c r="QHE137" s="222"/>
      <c r="QHF137" s="222"/>
      <c r="QHG137" s="222"/>
      <c r="QHH137" s="222"/>
      <c r="QHI137" s="222"/>
      <c r="QHJ137" s="222"/>
      <c r="QHK137" s="222"/>
      <c r="QHL137" s="222"/>
      <c r="QHM137" s="222"/>
      <c r="QHN137" s="222"/>
      <c r="QHO137" s="222"/>
      <c r="QHP137" s="222"/>
      <c r="QHQ137" s="222"/>
      <c r="QHR137" s="222"/>
      <c r="QHS137" s="222"/>
      <c r="QHT137" s="222"/>
      <c r="QHU137" s="222"/>
      <c r="QHV137" s="222"/>
      <c r="QHW137" s="222"/>
      <c r="QHX137" s="222"/>
      <c r="QHY137" s="222"/>
      <c r="QHZ137" s="222"/>
      <c r="QIA137" s="222"/>
      <c r="QIB137" s="222"/>
      <c r="QIC137" s="222"/>
      <c r="QID137" s="222"/>
      <c r="QIE137" s="222"/>
      <c r="QIF137" s="222"/>
      <c r="QIG137" s="222"/>
      <c r="QIH137" s="222"/>
      <c r="QII137" s="222"/>
      <c r="QIJ137" s="222"/>
      <c r="QIK137" s="222"/>
      <c r="QIL137" s="222"/>
      <c r="QIM137" s="222"/>
      <c r="QIN137" s="222"/>
      <c r="QIO137" s="222"/>
      <c r="QIP137" s="222"/>
      <c r="QIQ137" s="222"/>
      <c r="QIR137" s="222"/>
      <c r="QIS137" s="222"/>
      <c r="QIT137" s="222"/>
      <c r="QIU137" s="222"/>
      <c r="QIV137" s="222"/>
      <c r="QIW137" s="222"/>
      <c r="QIX137" s="222"/>
      <c r="QIY137" s="222"/>
      <c r="QIZ137" s="222"/>
      <c r="QJA137" s="222"/>
      <c r="QJB137" s="222"/>
      <c r="QJC137" s="222"/>
      <c r="QJD137" s="222"/>
      <c r="QJE137" s="222"/>
      <c r="QJF137" s="222"/>
      <c r="QJG137" s="222"/>
      <c r="QJH137" s="222"/>
      <c r="QJI137" s="222"/>
      <c r="QJJ137" s="222"/>
      <c r="QJK137" s="222"/>
      <c r="QJL137" s="222"/>
      <c r="QJM137" s="222"/>
      <c r="QJN137" s="222"/>
      <c r="QJO137" s="222"/>
      <c r="QJP137" s="222"/>
      <c r="QJQ137" s="222"/>
      <c r="QJR137" s="222"/>
      <c r="QJS137" s="222"/>
      <c r="QJT137" s="222"/>
      <c r="QJU137" s="222"/>
      <c r="QJV137" s="222"/>
      <c r="QJW137" s="222"/>
      <c r="QJX137" s="222"/>
      <c r="QJY137" s="222"/>
      <c r="QJZ137" s="222"/>
      <c r="QKA137" s="222"/>
      <c r="QKB137" s="222"/>
      <c r="QKC137" s="222"/>
      <c r="QKD137" s="222"/>
      <c r="QKE137" s="222"/>
      <c r="QKF137" s="222"/>
      <c r="QKG137" s="222"/>
      <c r="QKH137" s="222"/>
      <c r="QKI137" s="222"/>
      <c r="QKJ137" s="222"/>
      <c r="QKK137" s="222"/>
      <c r="QKL137" s="222"/>
      <c r="QKM137" s="222"/>
      <c r="QKN137" s="222"/>
      <c r="QKO137" s="222"/>
      <c r="QKP137" s="222"/>
      <c r="QKQ137" s="222"/>
      <c r="QKR137" s="222"/>
      <c r="QKS137" s="222"/>
      <c r="QKT137" s="222"/>
      <c r="QKU137" s="222"/>
      <c r="QKV137" s="222"/>
      <c r="QKW137" s="222"/>
      <c r="QKX137" s="222"/>
      <c r="QKY137" s="222"/>
      <c r="QKZ137" s="222"/>
      <c r="QLA137" s="222"/>
      <c r="QLB137" s="222"/>
      <c r="QLC137" s="222"/>
      <c r="QLD137" s="222"/>
      <c r="QLE137" s="222"/>
      <c r="QLF137" s="222"/>
      <c r="QLG137" s="222"/>
      <c r="QLH137" s="222"/>
      <c r="QLI137" s="222"/>
      <c r="QLJ137" s="222"/>
      <c r="QLK137" s="222"/>
      <c r="QLL137" s="222"/>
      <c r="QLM137" s="222"/>
      <c r="QLN137" s="222"/>
      <c r="QLO137" s="222"/>
      <c r="QLP137" s="222"/>
      <c r="QLQ137" s="222"/>
      <c r="QLR137" s="222"/>
      <c r="QLS137" s="222"/>
      <c r="QLT137" s="222"/>
      <c r="QLU137" s="222"/>
      <c r="QLV137" s="222"/>
      <c r="QLW137" s="222"/>
      <c r="QLX137" s="222"/>
      <c r="QLY137" s="222"/>
      <c r="QLZ137" s="222"/>
      <c r="QMA137" s="222"/>
      <c r="QMB137" s="222"/>
      <c r="QMC137" s="222"/>
      <c r="QMD137" s="222"/>
      <c r="QME137" s="222"/>
      <c r="QMF137" s="222"/>
      <c r="QMG137" s="222"/>
      <c r="QMH137" s="222"/>
      <c r="QMI137" s="222"/>
      <c r="QMJ137" s="222"/>
      <c r="QMK137" s="222"/>
      <c r="QML137" s="222"/>
      <c r="QMM137" s="222"/>
      <c r="QMN137" s="222"/>
      <c r="QMO137" s="222"/>
      <c r="QMP137" s="222"/>
      <c r="QMQ137" s="222"/>
      <c r="QMR137" s="222"/>
      <c r="QMS137" s="222"/>
      <c r="QMT137" s="222"/>
      <c r="QMU137" s="222"/>
      <c r="QMV137" s="222"/>
      <c r="QMW137" s="222"/>
      <c r="QMX137" s="222"/>
      <c r="QMY137" s="222"/>
      <c r="QMZ137" s="222"/>
      <c r="QNA137" s="222"/>
      <c r="QNB137" s="222"/>
      <c r="QNC137" s="222"/>
      <c r="QND137" s="222"/>
      <c r="QNE137" s="222"/>
      <c r="QNF137" s="222"/>
      <c r="QNG137" s="222"/>
      <c r="QNH137" s="222"/>
      <c r="QNI137" s="222"/>
      <c r="QNJ137" s="222"/>
      <c r="QNK137" s="222"/>
      <c r="QNL137" s="222"/>
      <c r="QNM137" s="222"/>
      <c r="QNN137" s="222"/>
      <c r="QNO137" s="222"/>
      <c r="QNP137" s="222"/>
      <c r="QNQ137" s="222"/>
      <c r="QNR137" s="222"/>
      <c r="QNS137" s="222"/>
      <c r="QNT137" s="222"/>
      <c r="QNU137" s="222"/>
      <c r="QNV137" s="222"/>
      <c r="QNW137" s="222"/>
      <c r="QNX137" s="222"/>
      <c r="QNY137" s="222"/>
      <c r="QNZ137" s="222"/>
      <c r="QOA137" s="222"/>
      <c r="QOB137" s="222"/>
      <c r="QOC137" s="222"/>
      <c r="QOD137" s="222"/>
      <c r="QOE137" s="222"/>
      <c r="QOF137" s="222"/>
      <c r="QOG137" s="222"/>
      <c r="QOH137" s="222"/>
      <c r="QOI137" s="222"/>
      <c r="QOJ137" s="222"/>
      <c r="QOK137" s="222"/>
      <c r="QOL137" s="222"/>
      <c r="QOM137" s="222"/>
      <c r="QON137" s="222"/>
      <c r="QOO137" s="222"/>
      <c r="QOP137" s="222"/>
      <c r="QOQ137" s="222"/>
      <c r="QOR137" s="222"/>
      <c r="QOS137" s="222"/>
      <c r="QOT137" s="222"/>
      <c r="QOU137" s="222"/>
      <c r="QOV137" s="222"/>
      <c r="QOW137" s="222"/>
      <c r="QOX137" s="222"/>
      <c r="QOY137" s="222"/>
      <c r="QOZ137" s="222"/>
      <c r="QPA137" s="222"/>
      <c r="QPB137" s="222"/>
      <c r="QPC137" s="222"/>
      <c r="QPD137" s="222"/>
      <c r="QPE137" s="222"/>
      <c r="QPF137" s="222"/>
      <c r="QPG137" s="222"/>
      <c r="QPH137" s="222"/>
      <c r="QPI137" s="222"/>
      <c r="QPJ137" s="222"/>
      <c r="QPK137" s="222"/>
      <c r="QPL137" s="222"/>
      <c r="QPM137" s="222"/>
      <c r="QPN137" s="222"/>
      <c r="QPO137" s="222"/>
      <c r="QPP137" s="222"/>
      <c r="QPQ137" s="222"/>
      <c r="QPR137" s="222"/>
      <c r="QPS137" s="222"/>
      <c r="QPT137" s="222"/>
      <c r="QPU137" s="222"/>
      <c r="QPV137" s="222"/>
      <c r="QPW137" s="222"/>
      <c r="QPX137" s="222"/>
      <c r="QPY137" s="222"/>
      <c r="QPZ137" s="222"/>
      <c r="QQA137" s="222"/>
      <c r="QQB137" s="222"/>
      <c r="QQC137" s="222"/>
      <c r="QQD137" s="222"/>
      <c r="QQE137" s="222"/>
      <c r="QQF137" s="222"/>
      <c r="QQG137" s="222"/>
      <c r="QQH137" s="222"/>
      <c r="QQI137" s="222"/>
      <c r="QQJ137" s="222"/>
      <c r="QQK137" s="222"/>
      <c r="QQL137" s="222"/>
      <c r="QQM137" s="222"/>
      <c r="QQN137" s="222"/>
      <c r="QQO137" s="222"/>
      <c r="QQP137" s="222"/>
      <c r="QQQ137" s="222"/>
      <c r="QQR137" s="222"/>
      <c r="QQS137" s="222"/>
      <c r="QQT137" s="222"/>
      <c r="QQU137" s="222"/>
      <c r="QQV137" s="222"/>
      <c r="QQW137" s="222"/>
      <c r="QQX137" s="222"/>
      <c r="QQY137" s="222"/>
      <c r="QQZ137" s="222"/>
      <c r="QRA137" s="222"/>
      <c r="QRB137" s="222"/>
      <c r="QRC137" s="222"/>
      <c r="QRD137" s="222"/>
      <c r="QRE137" s="222"/>
      <c r="QRF137" s="222"/>
      <c r="QRG137" s="222"/>
      <c r="QRH137" s="222"/>
      <c r="QRI137" s="222"/>
      <c r="QRJ137" s="222"/>
      <c r="QRK137" s="222"/>
      <c r="QRL137" s="222"/>
      <c r="QRM137" s="222"/>
      <c r="QRN137" s="222"/>
      <c r="QRO137" s="222"/>
      <c r="QRP137" s="222"/>
      <c r="QRQ137" s="222"/>
      <c r="QRR137" s="222"/>
      <c r="QRS137" s="222"/>
      <c r="QRT137" s="222"/>
      <c r="QRU137" s="222"/>
      <c r="QRV137" s="222"/>
      <c r="QRW137" s="222"/>
      <c r="QRX137" s="222"/>
      <c r="QRY137" s="222"/>
      <c r="QRZ137" s="222"/>
      <c r="QSA137" s="222"/>
      <c r="QSB137" s="222"/>
      <c r="QSC137" s="222"/>
      <c r="QSD137" s="222"/>
      <c r="QSE137" s="222"/>
      <c r="QSF137" s="222"/>
      <c r="QSG137" s="222"/>
      <c r="QSH137" s="222"/>
      <c r="QSI137" s="222"/>
      <c r="QSJ137" s="222"/>
      <c r="QSK137" s="222"/>
      <c r="QSL137" s="222"/>
      <c r="QSM137" s="222"/>
      <c r="QSN137" s="222"/>
      <c r="QSO137" s="222"/>
      <c r="QSP137" s="222"/>
      <c r="QSQ137" s="222"/>
      <c r="QSR137" s="222"/>
      <c r="QSS137" s="222"/>
      <c r="QST137" s="222"/>
      <c r="QSU137" s="222"/>
      <c r="QSV137" s="222"/>
      <c r="QSW137" s="222"/>
      <c r="QSX137" s="222"/>
      <c r="QSY137" s="222"/>
      <c r="QSZ137" s="222"/>
      <c r="QTA137" s="222"/>
      <c r="QTB137" s="222"/>
      <c r="QTC137" s="222"/>
      <c r="QTD137" s="222"/>
      <c r="QTE137" s="222"/>
      <c r="QTF137" s="222"/>
      <c r="QTG137" s="222"/>
      <c r="QTH137" s="222"/>
      <c r="QTI137" s="222"/>
      <c r="QTJ137" s="222"/>
      <c r="QTK137" s="222"/>
      <c r="QTL137" s="222"/>
      <c r="QTM137" s="222"/>
      <c r="QTN137" s="222"/>
      <c r="QTO137" s="222"/>
      <c r="QTP137" s="222"/>
      <c r="QTQ137" s="222"/>
      <c r="QTR137" s="222"/>
      <c r="QTS137" s="222"/>
      <c r="QTT137" s="222"/>
      <c r="QTU137" s="222"/>
      <c r="QTV137" s="222"/>
      <c r="QTW137" s="222"/>
      <c r="QTX137" s="222"/>
      <c r="QTY137" s="222"/>
      <c r="QTZ137" s="222"/>
      <c r="QUA137" s="222"/>
      <c r="QUB137" s="222"/>
      <c r="QUC137" s="222"/>
      <c r="QUD137" s="222"/>
      <c r="QUE137" s="222"/>
      <c r="QUF137" s="222"/>
      <c r="QUG137" s="222"/>
      <c r="QUH137" s="222"/>
      <c r="QUI137" s="222"/>
      <c r="QUJ137" s="222"/>
      <c r="QUK137" s="222"/>
      <c r="QUL137" s="222"/>
      <c r="QUM137" s="222"/>
      <c r="QUN137" s="222"/>
      <c r="QUO137" s="222"/>
      <c r="QUP137" s="222"/>
      <c r="QUQ137" s="222"/>
      <c r="QUR137" s="222"/>
      <c r="QUS137" s="222"/>
      <c r="QUT137" s="222"/>
      <c r="QUU137" s="222"/>
      <c r="QUV137" s="222"/>
      <c r="QUW137" s="222"/>
      <c r="QUX137" s="222"/>
      <c r="QUY137" s="222"/>
      <c r="QUZ137" s="222"/>
      <c r="QVA137" s="222"/>
      <c r="QVB137" s="222"/>
      <c r="QVC137" s="222"/>
      <c r="QVD137" s="222"/>
      <c r="QVE137" s="222"/>
      <c r="QVF137" s="222"/>
      <c r="QVG137" s="222"/>
      <c r="QVH137" s="222"/>
      <c r="QVI137" s="222"/>
      <c r="QVJ137" s="222"/>
      <c r="QVK137" s="222"/>
      <c r="QVL137" s="222"/>
      <c r="QVM137" s="222"/>
      <c r="QVN137" s="222"/>
      <c r="QVO137" s="222"/>
      <c r="QVP137" s="222"/>
      <c r="QVQ137" s="222"/>
      <c r="QVR137" s="222"/>
      <c r="QVS137" s="222"/>
      <c r="QVT137" s="222"/>
      <c r="QVU137" s="222"/>
      <c r="QVV137" s="222"/>
      <c r="QVW137" s="222"/>
      <c r="QVX137" s="222"/>
      <c r="QVY137" s="222"/>
      <c r="QVZ137" s="222"/>
      <c r="QWA137" s="222"/>
      <c r="QWB137" s="222"/>
      <c r="QWC137" s="222"/>
      <c r="QWD137" s="222"/>
      <c r="QWE137" s="222"/>
      <c r="QWF137" s="222"/>
      <c r="QWG137" s="222"/>
      <c r="QWH137" s="222"/>
      <c r="QWI137" s="222"/>
      <c r="QWJ137" s="222"/>
      <c r="QWK137" s="222"/>
      <c r="QWL137" s="222"/>
      <c r="QWM137" s="222"/>
      <c r="QWN137" s="222"/>
      <c r="QWO137" s="222"/>
      <c r="QWP137" s="222"/>
      <c r="QWQ137" s="222"/>
      <c r="QWR137" s="222"/>
      <c r="QWS137" s="222"/>
      <c r="QWT137" s="222"/>
      <c r="QWU137" s="222"/>
      <c r="QWV137" s="222"/>
      <c r="QWW137" s="222"/>
      <c r="QWX137" s="222"/>
      <c r="QWY137" s="222"/>
      <c r="QWZ137" s="222"/>
      <c r="QXA137" s="222"/>
      <c r="QXB137" s="222"/>
      <c r="QXC137" s="222"/>
      <c r="QXD137" s="222"/>
      <c r="QXE137" s="222"/>
      <c r="QXF137" s="222"/>
      <c r="QXG137" s="222"/>
      <c r="QXH137" s="222"/>
      <c r="QXI137" s="222"/>
      <c r="QXJ137" s="222"/>
      <c r="QXK137" s="222"/>
      <c r="QXL137" s="222"/>
      <c r="QXM137" s="222"/>
      <c r="QXN137" s="222"/>
      <c r="QXO137" s="222"/>
      <c r="QXP137" s="222"/>
      <c r="QXQ137" s="222"/>
      <c r="QXR137" s="222"/>
      <c r="QXS137" s="222"/>
      <c r="QXT137" s="222"/>
      <c r="QXU137" s="222"/>
      <c r="QXV137" s="222"/>
      <c r="QXW137" s="222"/>
      <c r="QXX137" s="222"/>
      <c r="QXY137" s="222"/>
      <c r="QXZ137" s="222"/>
      <c r="QYA137" s="222"/>
      <c r="QYB137" s="222"/>
      <c r="QYC137" s="222"/>
      <c r="QYD137" s="222"/>
      <c r="QYE137" s="222"/>
      <c r="QYF137" s="222"/>
      <c r="QYG137" s="222"/>
      <c r="QYH137" s="222"/>
      <c r="QYI137" s="222"/>
      <c r="QYJ137" s="222"/>
      <c r="QYK137" s="222"/>
      <c r="QYL137" s="222"/>
      <c r="QYM137" s="222"/>
      <c r="QYN137" s="222"/>
      <c r="QYO137" s="222"/>
      <c r="QYP137" s="222"/>
      <c r="QYQ137" s="222"/>
      <c r="QYR137" s="222"/>
      <c r="QYS137" s="222"/>
      <c r="QYT137" s="222"/>
      <c r="QYU137" s="222"/>
      <c r="QYV137" s="222"/>
      <c r="QYW137" s="222"/>
      <c r="QYX137" s="222"/>
      <c r="QYY137" s="222"/>
      <c r="QYZ137" s="222"/>
      <c r="QZA137" s="222"/>
      <c r="QZB137" s="222"/>
      <c r="QZC137" s="222"/>
      <c r="QZD137" s="222"/>
      <c r="QZE137" s="222"/>
      <c r="QZF137" s="222"/>
      <c r="QZG137" s="222"/>
      <c r="QZH137" s="222"/>
      <c r="QZI137" s="222"/>
      <c r="QZJ137" s="222"/>
      <c r="QZK137" s="222"/>
      <c r="QZL137" s="222"/>
      <c r="QZM137" s="222"/>
      <c r="QZN137" s="222"/>
      <c r="QZO137" s="222"/>
      <c r="QZP137" s="222"/>
      <c r="QZQ137" s="222"/>
      <c r="QZR137" s="222"/>
      <c r="QZS137" s="222"/>
      <c r="QZT137" s="222"/>
      <c r="QZU137" s="222"/>
      <c r="QZV137" s="222"/>
      <c r="QZW137" s="222"/>
      <c r="QZX137" s="222"/>
      <c r="QZY137" s="222"/>
      <c r="QZZ137" s="222"/>
      <c r="RAA137" s="222"/>
      <c r="RAB137" s="222"/>
      <c r="RAC137" s="222"/>
      <c r="RAD137" s="222"/>
      <c r="RAE137" s="222"/>
      <c r="RAF137" s="222"/>
      <c r="RAG137" s="222"/>
      <c r="RAH137" s="222"/>
      <c r="RAI137" s="222"/>
      <c r="RAJ137" s="222"/>
      <c r="RAK137" s="222"/>
      <c r="RAL137" s="222"/>
      <c r="RAM137" s="222"/>
      <c r="RAN137" s="222"/>
      <c r="RAO137" s="222"/>
      <c r="RAP137" s="222"/>
      <c r="RAQ137" s="222"/>
      <c r="RAR137" s="222"/>
      <c r="RAS137" s="222"/>
      <c r="RAT137" s="222"/>
      <c r="RAU137" s="222"/>
      <c r="RAV137" s="222"/>
      <c r="RAW137" s="222"/>
      <c r="RAX137" s="222"/>
      <c r="RAY137" s="222"/>
      <c r="RAZ137" s="222"/>
      <c r="RBA137" s="222"/>
      <c r="RBB137" s="222"/>
      <c r="RBC137" s="222"/>
      <c r="RBD137" s="222"/>
      <c r="RBE137" s="222"/>
      <c r="RBF137" s="222"/>
      <c r="RBG137" s="222"/>
      <c r="RBH137" s="222"/>
      <c r="RBI137" s="222"/>
      <c r="RBJ137" s="222"/>
      <c r="RBK137" s="222"/>
      <c r="RBL137" s="222"/>
      <c r="RBM137" s="222"/>
      <c r="RBN137" s="222"/>
      <c r="RBO137" s="222"/>
      <c r="RBP137" s="222"/>
      <c r="RBQ137" s="222"/>
      <c r="RBR137" s="222"/>
      <c r="RBS137" s="222"/>
      <c r="RBT137" s="222"/>
      <c r="RBU137" s="222"/>
      <c r="RBV137" s="222"/>
      <c r="RBW137" s="222"/>
      <c r="RBX137" s="222"/>
      <c r="RBY137" s="222"/>
      <c r="RBZ137" s="222"/>
      <c r="RCA137" s="222"/>
      <c r="RCB137" s="222"/>
      <c r="RCC137" s="222"/>
      <c r="RCD137" s="222"/>
      <c r="RCE137" s="222"/>
      <c r="RCF137" s="222"/>
      <c r="RCG137" s="222"/>
      <c r="RCH137" s="222"/>
      <c r="RCI137" s="222"/>
      <c r="RCJ137" s="222"/>
      <c r="RCK137" s="222"/>
      <c r="RCL137" s="222"/>
      <c r="RCM137" s="222"/>
      <c r="RCN137" s="222"/>
      <c r="RCO137" s="222"/>
      <c r="RCP137" s="222"/>
      <c r="RCQ137" s="222"/>
      <c r="RCR137" s="222"/>
      <c r="RCS137" s="222"/>
      <c r="RCT137" s="222"/>
      <c r="RCU137" s="222"/>
      <c r="RCV137" s="222"/>
      <c r="RCW137" s="222"/>
      <c r="RCX137" s="222"/>
      <c r="RCY137" s="222"/>
      <c r="RCZ137" s="222"/>
      <c r="RDA137" s="222"/>
      <c r="RDB137" s="222"/>
      <c r="RDC137" s="222"/>
      <c r="RDD137" s="222"/>
      <c r="RDE137" s="222"/>
      <c r="RDF137" s="222"/>
      <c r="RDG137" s="222"/>
      <c r="RDH137" s="222"/>
      <c r="RDI137" s="222"/>
      <c r="RDJ137" s="222"/>
      <c r="RDK137" s="222"/>
      <c r="RDL137" s="222"/>
      <c r="RDM137" s="222"/>
      <c r="RDN137" s="222"/>
      <c r="RDO137" s="222"/>
      <c r="RDP137" s="222"/>
      <c r="RDQ137" s="222"/>
      <c r="RDR137" s="222"/>
      <c r="RDS137" s="222"/>
      <c r="RDT137" s="222"/>
      <c r="RDU137" s="222"/>
      <c r="RDV137" s="222"/>
      <c r="RDW137" s="222"/>
      <c r="RDX137" s="222"/>
      <c r="RDY137" s="222"/>
      <c r="RDZ137" s="222"/>
      <c r="REA137" s="222"/>
      <c r="REB137" s="222"/>
      <c r="REC137" s="222"/>
      <c r="RED137" s="222"/>
      <c r="REE137" s="222"/>
      <c r="REF137" s="222"/>
      <c r="REG137" s="222"/>
      <c r="REH137" s="222"/>
      <c r="REI137" s="222"/>
      <c r="REJ137" s="222"/>
      <c r="REK137" s="222"/>
      <c r="REL137" s="222"/>
      <c r="REM137" s="222"/>
      <c r="REN137" s="222"/>
      <c r="REO137" s="222"/>
      <c r="REP137" s="222"/>
      <c r="REQ137" s="222"/>
      <c r="RER137" s="222"/>
      <c r="RES137" s="222"/>
      <c r="RET137" s="222"/>
      <c r="REU137" s="222"/>
      <c r="REV137" s="222"/>
      <c r="REW137" s="222"/>
      <c r="REX137" s="222"/>
      <c r="REY137" s="222"/>
      <c r="REZ137" s="222"/>
      <c r="RFA137" s="222"/>
      <c r="RFB137" s="222"/>
      <c r="RFC137" s="222"/>
      <c r="RFD137" s="222"/>
      <c r="RFE137" s="222"/>
      <c r="RFF137" s="222"/>
      <c r="RFG137" s="222"/>
      <c r="RFH137" s="222"/>
      <c r="RFI137" s="222"/>
      <c r="RFJ137" s="222"/>
      <c r="RFK137" s="222"/>
      <c r="RFL137" s="222"/>
      <c r="RFM137" s="222"/>
      <c r="RFN137" s="222"/>
      <c r="RFO137" s="222"/>
      <c r="RFP137" s="222"/>
      <c r="RFQ137" s="222"/>
      <c r="RFR137" s="222"/>
      <c r="RFS137" s="222"/>
      <c r="RFT137" s="222"/>
      <c r="RFU137" s="222"/>
      <c r="RFV137" s="222"/>
      <c r="RFW137" s="222"/>
      <c r="RFX137" s="222"/>
      <c r="RFY137" s="222"/>
      <c r="RFZ137" s="222"/>
      <c r="RGA137" s="222"/>
      <c r="RGB137" s="222"/>
      <c r="RGC137" s="222"/>
      <c r="RGD137" s="222"/>
      <c r="RGE137" s="222"/>
      <c r="RGF137" s="222"/>
      <c r="RGG137" s="222"/>
      <c r="RGH137" s="222"/>
      <c r="RGI137" s="222"/>
      <c r="RGJ137" s="222"/>
      <c r="RGK137" s="222"/>
      <c r="RGL137" s="222"/>
      <c r="RGM137" s="222"/>
      <c r="RGN137" s="222"/>
      <c r="RGO137" s="222"/>
      <c r="RGP137" s="222"/>
      <c r="RGQ137" s="222"/>
      <c r="RGR137" s="222"/>
      <c r="RGS137" s="222"/>
      <c r="RGT137" s="222"/>
      <c r="RGU137" s="222"/>
      <c r="RGV137" s="222"/>
      <c r="RGW137" s="222"/>
      <c r="RGX137" s="222"/>
      <c r="RGY137" s="222"/>
      <c r="RGZ137" s="222"/>
      <c r="RHA137" s="222"/>
      <c r="RHB137" s="222"/>
      <c r="RHC137" s="222"/>
      <c r="RHD137" s="222"/>
      <c r="RHE137" s="222"/>
      <c r="RHF137" s="222"/>
      <c r="RHG137" s="222"/>
      <c r="RHH137" s="222"/>
      <c r="RHI137" s="222"/>
      <c r="RHJ137" s="222"/>
      <c r="RHK137" s="222"/>
      <c r="RHL137" s="222"/>
      <c r="RHM137" s="222"/>
      <c r="RHN137" s="222"/>
      <c r="RHO137" s="222"/>
      <c r="RHP137" s="222"/>
      <c r="RHQ137" s="222"/>
      <c r="RHR137" s="222"/>
      <c r="RHS137" s="222"/>
      <c r="RHT137" s="222"/>
      <c r="RHU137" s="222"/>
      <c r="RHV137" s="222"/>
      <c r="RHW137" s="222"/>
      <c r="RHX137" s="222"/>
      <c r="RHY137" s="222"/>
      <c r="RHZ137" s="222"/>
      <c r="RIA137" s="222"/>
      <c r="RIB137" s="222"/>
      <c r="RIC137" s="222"/>
      <c r="RID137" s="222"/>
      <c r="RIE137" s="222"/>
      <c r="RIF137" s="222"/>
      <c r="RIG137" s="222"/>
      <c r="RIH137" s="222"/>
      <c r="RII137" s="222"/>
      <c r="RIJ137" s="222"/>
      <c r="RIK137" s="222"/>
      <c r="RIL137" s="222"/>
      <c r="RIM137" s="222"/>
      <c r="RIN137" s="222"/>
      <c r="RIO137" s="222"/>
      <c r="RIP137" s="222"/>
      <c r="RIQ137" s="222"/>
      <c r="RIR137" s="222"/>
      <c r="RIS137" s="222"/>
      <c r="RIT137" s="222"/>
      <c r="RIU137" s="222"/>
      <c r="RIV137" s="222"/>
      <c r="RIW137" s="222"/>
      <c r="RIX137" s="222"/>
      <c r="RIY137" s="222"/>
      <c r="RIZ137" s="222"/>
      <c r="RJA137" s="222"/>
      <c r="RJB137" s="222"/>
      <c r="RJC137" s="222"/>
      <c r="RJD137" s="222"/>
      <c r="RJE137" s="222"/>
      <c r="RJF137" s="222"/>
      <c r="RJG137" s="222"/>
      <c r="RJH137" s="222"/>
      <c r="RJI137" s="222"/>
      <c r="RJJ137" s="222"/>
      <c r="RJK137" s="222"/>
      <c r="RJL137" s="222"/>
      <c r="RJM137" s="222"/>
      <c r="RJN137" s="222"/>
      <c r="RJO137" s="222"/>
      <c r="RJP137" s="222"/>
      <c r="RJQ137" s="222"/>
      <c r="RJR137" s="222"/>
      <c r="RJS137" s="222"/>
      <c r="RJT137" s="222"/>
      <c r="RJU137" s="222"/>
      <c r="RJV137" s="222"/>
      <c r="RJW137" s="222"/>
      <c r="RJX137" s="222"/>
      <c r="RJY137" s="222"/>
      <c r="RJZ137" s="222"/>
      <c r="RKA137" s="222"/>
      <c r="RKB137" s="222"/>
      <c r="RKC137" s="222"/>
      <c r="RKD137" s="222"/>
      <c r="RKE137" s="222"/>
      <c r="RKF137" s="222"/>
      <c r="RKG137" s="222"/>
      <c r="RKH137" s="222"/>
      <c r="RKI137" s="222"/>
      <c r="RKJ137" s="222"/>
      <c r="RKK137" s="222"/>
      <c r="RKL137" s="222"/>
      <c r="RKM137" s="222"/>
      <c r="RKN137" s="222"/>
      <c r="RKO137" s="222"/>
      <c r="RKP137" s="222"/>
      <c r="RKQ137" s="222"/>
      <c r="RKR137" s="222"/>
      <c r="RKS137" s="222"/>
      <c r="RKT137" s="222"/>
      <c r="RKU137" s="222"/>
      <c r="RKV137" s="222"/>
      <c r="RKW137" s="222"/>
      <c r="RKX137" s="222"/>
      <c r="RKY137" s="222"/>
      <c r="RKZ137" s="222"/>
      <c r="RLA137" s="222"/>
      <c r="RLB137" s="222"/>
      <c r="RLC137" s="222"/>
      <c r="RLD137" s="222"/>
      <c r="RLE137" s="222"/>
      <c r="RLF137" s="222"/>
      <c r="RLG137" s="222"/>
      <c r="RLH137" s="222"/>
      <c r="RLI137" s="222"/>
      <c r="RLJ137" s="222"/>
      <c r="RLK137" s="222"/>
      <c r="RLL137" s="222"/>
      <c r="RLM137" s="222"/>
      <c r="RLN137" s="222"/>
      <c r="RLO137" s="222"/>
      <c r="RLP137" s="222"/>
      <c r="RLQ137" s="222"/>
      <c r="RLR137" s="222"/>
      <c r="RLS137" s="222"/>
      <c r="RLT137" s="222"/>
      <c r="RLU137" s="222"/>
      <c r="RLV137" s="222"/>
      <c r="RLW137" s="222"/>
      <c r="RLX137" s="222"/>
      <c r="RLY137" s="222"/>
      <c r="RLZ137" s="222"/>
      <c r="RMA137" s="222"/>
      <c r="RMB137" s="222"/>
      <c r="RMC137" s="222"/>
      <c r="RMD137" s="222"/>
      <c r="RME137" s="222"/>
      <c r="RMF137" s="222"/>
      <c r="RMG137" s="222"/>
      <c r="RMH137" s="222"/>
      <c r="RMI137" s="222"/>
      <c r="RMJ137" s="222"/>
      <c r="RMK137" s="222"/>
      <c r="RML137" s="222"/>
      <c r="RMM137" s="222"/>
      <c r="RMN137" s="222"/>
      <c r="RMO137" s="222"/>
      <c r="RMP137" s="222"/>
      <c r="RMQ137" s="222"/>
      <c r="RMR137" s="222"/>
      <c r="RMS137" s="222"/>
      <c r="RMT137" s="222"/>
      <c r="RMU137" s="222"/>
      <c r="RMV137" s="222"/>
      <c r="RMW137" s="222"/>
      <c r="RMX137" s="222"/>
      <c r="RMY137" s="222"/>
      <c r="RMZ137" s="222"/>
      <c r="RNA137" s="222"/>
      <c r="RNB137" s="222"/>
      <c r="RNC137" s="222"/>
      <c r="RND137" s="222"/>
      <c r="RNE137" s="222"/>
      <c r="RNF137" s="222"/>
      <c r="RNG137" s="222"/>
      <c r="RNH137" s="222"/>
      <c r="RNI137" s="222"/>
      <c r="RNJ137" s="222"/>
      <c r="RNK137" s="222"/>
      <c r="RNL137" s="222"/>
      <c r="RNM137" s="222"/>
      <c r="RNN137" s="222"/>
      <c r="RNO137" s="222"/>
      <c r="RNP137" s="222"/>
      <c r="RNQ137" s="222"/>
      <c r="RNR137" s="222"/>
      <c r="RNS137" s="222"/>
      <c r="RNT137" s="222"/>
      <c r="RNU137" s="222"/>
      <c r="RNV137" s="222"/>
      <c r="RNW137" s="222"/>
      <c r="RNX137" s="222"/>
      <c r="RNY137" s="222"/>
      <c r="RNZ137" s="222"/>
      <c r="ROA137" s="222"/>
      <c r="ROB137" s="222"/>
      <c r="ROC137" s="222"/>
      <c r="ROD137" s="222"/>
      <c r="ROE137" s="222"/>
      <c r="ROF137" s="222"/>
      <c r="ROG137" s="222"/>
      <c r="ROH137" s="222"/>
      <c r="ROI137" s="222"/>
      <c r="ROJ137" s="222"/>
      <c r="ROK137" s="222"/>
      <c r="ROL137" s="222"/>
      <c r="ROM137" s="222"/>
      <c r="RON137" s="222"/>
      <c r="ROO137" s="222"/>
      <c r="ROP137" s="222"/>
      <c r="ROQ137" s="222"/>
      <c r="ROR137" s="222"/>
      <c r="ROS137" s="222"/>
      <c r="ROT137" s="222"/>
      <c r="ROU137" s="222"/>
      <c r="ROV137" s="222"/>
      <c r="ROW137" s="222"/>
      <c r="ROX137" s="222"/>
      <c r="ROY137" s="222"/>
      <c r="ROZ137" s="222"/>
      <c r="RPA137" s="222"/>
      <c r="RPB137" s="222"/>
      <c r="RPC137" s="222"/>
      <c r="RPD137" s="222"/>
      <c r="RPE137" s="222"/>
      <c r="RPF137" s="222"/>
      <c r="RPG137" s="222"/>
      <c r="RPH137" s="222"/>
      <c r="RPI137" s="222"/>
      <c r="RPJ137" s="222"/>
      <c r="RPK137" s="222"/>
      <c r="RPL137" s="222"/>
      <c r="RPM137" s="222"/>
      <c r="RPN137" s="222"/>
      <c r="RPO137" s="222"/>
      <c r="RPP137" s="222"/>
      <c r="RPQ137" s="222"/>
      <c r="RPR137" s="222"/>
      <c r="RPS137" s="222"/>
      <c r="RPT137" s="222"/>
      <c r="RPU137" s="222"/>
      <c r="RPV137" s="222"/>
      <c r="RPW137" s="222"/>
      <c r="RPX137" s="222"/>
      <c r="RPY137" s="222"/>
      <c r="RPZ137" s="222"/>
      <c r="RQA137" s="222"/>
      <c r="RQB137" s="222"/>
      <c r="RQC137" s="222"/>
      <c r="RQD137" s="222"/>
      <c r="RQE137" s="222"/>
      <c r="RQF137" s="222"/>
      <c r="RQG137" s="222"/>
      <c r="RQH137" s="222"/>
      <c r="RQI137" s="222"/>
      <c r="RQJ137" s="222"/>
      <c r="RQK137" s="222"/>
      <c r="RQL137" s="222"/>
      <c r="RQM137" s="222"/>
      <c r="RQN137" s="222"/>
      <c r="RQO137" s="222"/>
      <c r="RQP137" s="222"/>
      <c r="RQQ137" s="222"/>
      <c r="RQR137" s="222"/>
      <c r="RQS137" s="222"/>
      <c r="RQT137" s="222"/>
      <c r="RQU137" s="222"/>
      <c r="RQV137" s="222"/>
      <c r="RQW137" s="222"/>
      <c r="RQX137" s="222"/>
      <c r="RQY137" s="222"/>
      <c r="RQZ137" s="222"/>
      <c r="RRA137" s="222"/>
      <c r="RRB137" s="222"/>
      <c r="RRC137" s="222"/>
      <c r="RRD137" s="222"/>
      <c r="RRE137" s="222"/>
      <c r="RRF137" s="222"/>
      <c r="RRG137" s="222"/>
      <c r="RRH137" s="222"/>
      <c r="RRI137" s="222"/>
      <c r="RRJ137" s="222"/>
      <c r="RRK137" s="222"/>
      <c r="RRL137" s="222"/>
      <c r="RRM137" s="222"/>
      <c r="RRN137" s="222"/>
      <c r="RRO137" s="222"/>
      <c r="RRP137" s="222"/>
      <c r="RRQ137" s="222"/>
      <c r="RRR137" s="222"/>
      <c r="RRS137" s="222"/>
      <c r="RRT137" s="222"/>
      <c r="RRU137" s="222"/>
      <c r="RRV137" s="222"/>
      <c r="RRW137" s="222"/>
      <c r="RRX137" s="222"/>
      <c r="RRY137" s="222"/>
      <c r="RRZ137" s="222"/>
      <c r="RSA137" s="222"/>
      <c r="RSB137" s="222"/>
      <c r="RSC137" s="222"/>
      <c r="RSD137" s="222"/>
      <c r="RSE137" s="222"/>
      <c r="RSF137" s="222"/>
      <c r="RSG137" s="222"/>
      <c r="RSH137" s="222"/>
      <c r="RSI137" s="222"/>
      <c r="RSJ137" s="222"/>
      <c r="RSK137" s="222"/>
      <c r="RSL137" s="222"/>
      <c r="RSM137" s="222"/>
      <c r="RSN137" s="222"/>
      <c r="RSO137" s="222"/>
      <c r="RSP137" s="222"/>
      <c r="RSQ137" s="222"/>
      <c r="RSR137" s="222"/>
      <c r="RSS137" s="222"/>
      <c r="RST137" s="222"/>
      <c r="RSU137" s="222"/>
      <c r="RSV137" s="222"/>
      <c r="RSW137" s="222"/>
      <c r="RSX137" s="222"/>
      <c r="RSY137" s="222"/>
      <c r="RSZ137" s="222"/>
      <c r="RTA137" s="222"/>
      <c r="RTB137" s="222"/>
      <c r="RTC137" s="222"/>
      <c r="RTD137" s="222"/>
      <c r="RTE137" s="222"/>
      <c r="RTF137" s="222"/>
      <c r="RTG137" s="222"/>
      <c r="RTH137" s="222"/>
      <c r="RTI137" s="222"/>
      <c r="RTJ137" s="222"/>
      <c r="RTK137" s="222"/>
      <c r="RTL137" s="222"/>
      <c r="RTM137" s="222"/>
      <c r="RTN137" s="222"/>
      <c r="RTO137" s="222"/>
      <c r="RTP137" s="222"/>
      <c r="RTQ137" s="222"/>
      <c r="RTR137" s="222"/>
      <c r="RTS137" s="222"/>
      <c r="RTT137" s="222"/>
      <c r="RTU137" s="222"/>
      <c r="RTV137" s="222"/>
      <c r="RTW137" s="222"/>
      <c r="RTX137" s="222"/>
      <c r="RTY137" s="222"/>
      <c r="RTZ137" s="222"/>
      <c r="RUA137" s="222"/>
      <c r="RUB137" s="222"/>
      <c r="RUC137" s="222"/>
      <c r="RUD137" s="222"/>
      <c r="RUE137" s="222"/>
      <c r="RUF137" s="222"/>
      <c r="RUG137" s="222"/>
      <c r="RUH137" s="222"/>
      <c r="RUI137" s="222"/>
      <c r="RUJ137" s="222"/>
      <c r="RUK137" s="222"/>
      <c r="RUL137" s="222"/>
      <c r="RUM137" s="222"/>
      <c r="RUN137" s="222"/>
      <c r="RUO137" s="222"/>
      <c r="RUP137" s="222"/>
      <c r="RUQ137" s="222"/>
      <c r="RUR137" s="222"/>
      <c r="RUS137" s="222"/>
      <c r="RUT137" s="222"/>
      <c r="RUU137" s="222"/>
      <c r="RUV137" s="222"/>
      <c r="RUW137" s="222"/>
      <c r="RUX137" s="222"/>
      <c r="RUY137" s="222"/>
      <c r="RUZ137" s="222"/>
      <c r="RVA137" s="222"/>
      <c r="RVB137" s="222"/>
      <c r="RVC137" s="222"/>
      <c r="RVD137" s="222"/>
      <c r="RVE137" s="222"/>
      <c r="RVF137" s="222"/>
      <c r="RVG137" s="222"/>
      <c r="RVH137" s="222"/>
      <c r="RVI137" s="222"/>
      <c r="RVJ137" s="222"/>
      <c r="RVK137" s="222"/>
      <c r="RVL137" s="222"/>
      <c r="RVM137" s="222"/>
      <c r="RVN137" s="222"/>
      <c r="RVO137" s="222"/>
      <c r="RVP137" s="222"/>
      <c r="RVQ137" s="222"/>
      <c r="RVR137" s="222"/>
      <c r="RVS137" s="222"/>
      <c r="RVT137" s="222"/>
      <c r="RVU137" s="222"/>
      <c r="RVV137" s="222"/>
      <c r="RVW137" s="222"/>
      <c r="RVX137" s="222"/>
      <c r="RVY137" s="222"/>
      <c r="RVZ137" s="222"/>
      <c r="RWA137" s="222"/>
      <c r="RWB137" s="222"/>
      <c r="RWC137" s="222"/>
      <c r="RWD137" s="222"/>
      <c r="RWE137" s="222"/>
      <c r="RWF137" s="222"/>
      <c r="RWG137" s="222"/>
      <c r="RWH137" s="222"/>
      <c r="RWI137" s="222"/>
      <c r="RWJ137" s="222"/>
      <c r="RWK137" s="222"/>
      <c r="RWL137" s="222"/>
      <c r="RWM137" s="222"/>
      <c r="RWN137" s="222"/>
      <c r="RWO137" s="222"/>
      <c r="RWP137" s="222"/>
      <c r="RWQ137" s="222"/>
      <c r="RWR137" s="222"/>
      <c r="RWS137" s="222"/>
      <c r="RWT137" s="222"/>
      <c r="RWU137" s="222"/>
      <c r="RWV137" s="222"/>
      <c r="RWW137" s="222"/>
      <c r="RWX137" s="222"/>
      <c r="RWY137" s="222"/>
      <c r="RWZ137" s="222"/>
      <c r="RXA137" s="222"/>
      <c r="RXB137" s="222"/>
      <c r="RXC137" s="222"/>
      <c r="RXD137" s="222"/>
      <c r="RXE137" s="222"/>
      <c r="RXF137" s="222"/>
      <c r="RXG137" s="222"/>
      <c r="RXH137" s="222"/>
      <c r="RXI137" s="222"/>
      <c r="RXJ137" s="222"/>
      <c r="RXK137" s="222"/>
      <c r="RXL137" s="222"/>
      <c r="RXM137" s="222"/>
      <c r="RXN137" s="222"/>
      <c r="RXO137" s="222"/>
      <c r="RXP137" s="222"/>
      <c r="RXQ137" s="222"/>
      <c r="RXR137" s="222"/>
      <c r="RXS137" s="222"/>
      <c r="RXT137" s="222"/>
      <c r="RXU137" s="222"/>
      <c r="RXV137" s="222"/>
      <c r="RXW137" s="222"/>
      <c r="RXX137" s="222"/>
      <c r="RXY137" s="222"/>
      <c r="RXZ137" s="222"/>
      <c r="RYA137" s="222"/>
      <c r="RYB137" s="222"/>
      <c r="RYC137" s="222"/>
      <c r="RYD137" s="222"/>
      <c r="RYE137" s="222"/>
      <c r="RYF137" s="222"/>
      <c r="RYG137" s="222"/>
      <c r="RYH137" s="222"/>
      <c r="RYI137" s="222"/>
      <c r="RYJ137" s="222"/>
      <c r="RYK137" s="222"/>
      <c r="RYL137" s="222"/>
      <c r="RYM137" s="222"/>
      <c r="RYN137" s="222"/>
      <c r="RYO137" s="222"/>
      <c r="RYP137" s="222"/>
      <c r="RYQ137" s="222"/>
      <c r="RYR137" s="222"/>
      <c r="RYS137" s="222"/>
      <c r="RYT137" s="222"/>
      <c r="RYU137" s="222"/>
      <c r="RYV137" s="222"/>
      <c r="RYW137" s="222"/>
      <c r="RYX137" s="222"/>
      <c r="RYY137" s="222"/>
      <c r="RYZ137" s="222"/>
      <c r="RZA137" s="222"/>
      <c r="RZB137" s="222"/>
      <c r="RZC137" s="222"/>
      <c r="RZD137" s="222"/>
      <c r="RZE137" s="222"/>
      <c r="RZF137" s="222"/>
      <c r="RZG137" s="222"/>
      <c r="RZH137" s="222"/>
      <c r="RZI137" s="222"/>
      <c r="RZJ137" s="222"/>
      <c r="RZK137" s="222"/>
      <c r="RZL137" s="222"/>
      <c r="RZM137" s="222"/>
      <c r="RZN137" s="222"/>
      <c r="RZO137" s="222"/>
      <c r="RZP137" s="222"/>
      <c r="RZQ137" s="222"/>
      <c r="RZR137" s="222"/>
      <c r="RZS137" s="222"/>
      <c r="RZT137" s="222"/>
      <c r="RZU137" s="222"/>
      <c r="RZV137" s="222"/>
      <c r="RZW137" s="222"/>
      <c r="RZX137" s="222"/>
      <c r="RZY137" s="222"/>
      <c r="RZZ137" s="222"/>
      <c r="SAA137" s="222"/>
      <c r="SAB137" s="222"/>
      <c r="SAC137" s="222"/>
      <c r="SAD137" s="222"/>
      <c r="SAE137" s="222"/>
      <c r="SAF137" s="222"/>
      <c r="SAG137" s="222"/>
      <c r="SAH137" s="222"/>
      <c r="SAI137" s="222"/>
      <c r="SAJ137" s="222"/>
      <c r="SAK137" s="222"/>
      <c r="SAL137" s="222"/>
      <c r="SAM137" s="222"/>
      <c r="SAN137" s="222"/>
      <c r="SAO137" s="222"/>
      <c r="SAP137" s="222"/>
      <c r="SAQ137" s="222"/>
      <c r="SAR137" s="222"/>
      <c r="SAS137" s="222"/>
      <c r="SAT137" s="222"/>
      <c r="SAU137" s="222"/>
      <c r="SAV137" s="222"/>
      <c r="SAW137" s="222"/>
      <c r="SAX137" s="222"/>
      <c r="SAY137" s="222"/>
      <c r="SAZ137" s="222"/>
      <c r="SBA137" s="222"/>
      <c r="SBB137" s="222"/>
      <c r="SBC137" s="222"/>
      <c r="SBD137" s="222"/>
      <c r="SBE137" s="222"/>
      <c r="SBF137" s="222"/>
      <c r="SBG137" s="222"/>
      <c r="SBH137" s="222"/>
      <c r="SBI137" s="222"/>
      <c r="SBJ137" s="222"/>
      <c r="SBK137" s="222"/>
      <c r="SBL137" s="222"/>
      <c r="SBM137" s="222"/>
      <c r="SBN137" s="222"/>
      <c r="SBO137" s="222"/>
      <c r="SBP137" s="222"/>
      <c r="SBQ137" s="222"/>
      <c r="SBR137" s="222"/>
      <c r="SBS137" s="222"/>
      <c r="SBT137" s="222"/>
      <c r="SBU137" s="222"/>
      <c r="SBV137" s="222"/>
      <c r="SBW137" s="222"/>
      <c r="SBX137" s="222"/>
      <c r="SBY137" s="222"/>
      <c r="SBZ137" s="222"/>
      <c r="SCA137" s="222"/>
      <c r="SCB137" s="222"/>
      <c r="SCC137" s="222"/>
      <c r="SCD137" s="222"/>
      <c r="SCE137" s="222"/>
      <c r="SCF137" s="222"/>
      <c r="SCG137" s="222"/>
      <c r="SCH137" s="222"/>
      <c r="SCI137" s="222"/>
      <c r="SCJ137" s="222"/>
      <c r="SCK137" s="222"/>
      <c r="SCL137" s="222"/>
      <c r="SCM137" s="222"/>
      <c r="SCN137" s="222"/>
      <c r="SCO137" s="222"/>
      <c r="SCP137" s="222"/>
      <c r="SCQ137" s="222"/>
      <c r="SCR137" s="222"/>
      <c r="SCS137" s="222"/>
      <c r="SCT137" s="222"/>
      <c r="SCU137" s="222"/>
      <c r="SCV137" s="222"/>
      <c r="SCW137" s="222"/>
      <c r="SCX137" s="222"/>
      <c r="SCY137" s="222"/>
      <c r="SCZ137" s="222"/>
      <c r="SDA137" s="222"/>
      <c r="SDB137" s="222"/>
      <c r="SDC137" s="222"/>
      <c r="SDD137" s="222"/>
      <c r="SDE137" s="222"/>
      <c r="SDF137" s="222"/>
      <c r="SDG137" s="222"/>
      <c r="SDH137" s="222"/>
      <c r="SDI137" s="222"/>
      <c r="SDJ137" s="222"/>
      <c r="SDK137" s="222"/>
      <c r="SDL137" s="222"/>
      <c r="SDM137" s="222"/>
      <c r="SDN137" s="222"/>
      <c r="SDO137" s="222"/>
      <c r="SDP137" s="222"/>
      <c r="SDQ137" s="222"/>
      <c r="SDR137" s="222"/>
      <c r="SDS137" s="222"/>
      <c r="SDT137" s="222"/>
      <c r="SDU137" s="222"/>
      <c r="SDV137" s="222"/>
      <c r="SDW137" s="222"/>
      <c r="SDX137" s="222"/>
      <c r="SDY137" s="222"/>
      <c r="SDZ137" s="222"/>
      <c r="SEA137" s="222"/>
      <c r="SEB137" s="222"/>
      <c r="SEC137" s="222"/>
      <c r="SED137" s="222"/>
      <c r="SEE137" s="222"/>
      <c r="SEF137" s="222"/>
      <c r="SEG137" s="222"/>
      <c r="SEH137" s="222"/>
      <c r="SEI137" s="222"/>
      <c r="SEJ137" s="222"/>
      <c r="SEK137" s="222"/>
      <c r="SEL137" s="222"/>
      <c r="SEM137" s="222"/>
      <c r="SEN137" s="222"/>
      <c r="SEO137" s="222"/>
      <c r="SEP137" s="222"/>
      <c r="SEQ137" s="222"/>
      <c r="SER137" s="222"/>
      <c r="SES137" s="222"/>
      <c r="SET137" s="222"/>
      <c r="SEU137" s="222"/>
      <c r="SEV137" s="222"/>
      <c r="SEW137" s="222"/>
      <c r="SEX137" s="222"/>
      <c r="SEY137" s="222"/>
      <c r="SEZ137" s="222"/>
      <c r="SFA137" s="222"/>
      <c r="SFB137" s="222"/>
      <c r="SFC137" s="222"/>
      <c r="SFD137" s="222"/>
      <c r="SFE137" s="222"/>
      <c r="SFF137" s="222"/>
      <c r="SFG137" s="222"/>
      <c r="SFH137" s="222"/>
      <c r="SFI137" s="222"/>
      <c r="SFJ137" s="222"/>
      <c r="SFK137" s="222"/>
      <c r="SFL137" s="222"/>
      <c r="SFM137" s="222"/>
      <c r="SFN137" s="222"/>
      <c r="SFO137" s="222"/>
      <c r="SFP137" s="222"/>
      <c r="SFQ137" s="222"/>
      <c r="SFR137" s="222"/>
      <c r="SFS137" s="222"/>
      <c r="SFT137" s="222"/>
      <c r="SFU137" s="222"/>
      <c r="SFV137" s="222"/>
      <c r="SFW137" s="222"/>
      <c r="SFX137" s="222"/>
      <c r="SFY137" s="222"/>
      <c r="SFZ137" s="222"/>
      <c r="SGA137" s="222"/>
      <c r="SGB137" s="222"/>
      <c r="SGC137" s="222"/>
      <c r="SGD137" s="222"/>
      <c r="SGE137" s="222"/>
      <c r="SGF137" s="222"/>
      <c r="SGG137" s="222"/>
      <c r="SGH137" s="222"/>
      <c r="SGI137" s="222"/>
      <c r="SGJ137" s="222"/>
      <c r="SGK137" s="222"/>
      <c r="SGL137" s="222"/>
      <c r="SGM137" s="222"/>
      <c r="SGN137" s="222"/>
      <c r="SGO137" s="222"/>
      <c r="SGP137" s="222"/>
      <c r="SGQ137" s="222"/>
      <c r="SGR137" s="222"/>
      <c r="SGS137" s="222"/>
      <c r="SGT137" s="222"/>
      <c r="SGU137" s="222"/>
      <c r="SGV137" s="222"/>
      <c r="SGW137" s="222"/>
      <c r="SGX137" s="222"/>
      <c r="SGY137" s="222"/>
      <c r="SGZ137" s="222"/>
      <c r="SHA137" s="222"/>
      <c r="SHB137" s="222"/>
      <c r="SHC137" s="222"/>
      <c r="SHD137" s="222"/>
      <c r="SHE137" s="222"/>
      <c r="SHF137" s="222"/>
      <c r="SHG137" s="222"/>
      <c r="SHH137" s="222"/>
      <c r="SHI137" s="222"/>
      <c r="SHJ137" s="222"/>
      <c r="SHK137" s="222"/>
      <c r="SHL137" s="222"/>
      <c r="SHM137" s="222"/>
      <c r="SHN137" s="222"/>
      <c r="SHO137" s="222"/>
      <c r="SHP137" s="222"/>
      <c r="SHQ137" s="222"/>
      <c r="SHR137" s="222"/>
      <c r="SHS137" s="222"/>
      <c r="SHT137" s="222"/>
      <c r="SHU137" s="222"/>
      <c r="SHV137" s="222"/>
      <c r="SHW137" s="222"/>
      <c r="SHX137" s="222"/>
      <c r="SHY137" s="222"/>
      <c r="SHZ137" s="222"/>
      <c r="SIA137" s="222"/>
      <c r="SIB137" s="222"/>
      <c r="SIC137" s="222"/>
      <c r="SID137" s="222"/>
      <c r="SIE137" s="222"/>
      <c r="SIF137" s="222"/>
      <c r="SIG137" s="222"/>
      <c r="SIH137" s="222"/>
      <c r="SII137" s="222"/>
      <c r="SIJ137" s="222"/>
      <c r="SIK137" s="222"/>
      <c r="SIL137" s="222"/>
      <c r="SIM137" s="222"/>
      <c r="SIN137" s="222"/>
      <c r="SIO137" s="222"/>
      <c r="SIP137" s="222"/>
      <c r="SIQ137" s="222"/>
      <c r="SIR137" s="222"/>
      <c r="SIS137" s="222"/>
      <c r="SIT137" s="222"/>
      <c r="SIU137" s="222"/>
      <c r="SIV137" s="222"/>
      <c r="SIW137" s="222"/>
      <c r="SIX137" s="222"/>
      <c r="SIY137" s="222"/>
      <c r="SIZ137" s="222"/>
      <c r="SJA137" s="222"/>
      <c r="SJB137" s="222"/>
      <c r="SJC137" s="222"/>
      <c r="SJD137" s="222"/>
      <c r="SJE137" s="222"/>
      <c r="SJF137" s="222"/>
      <c r="SJG137" s="222"/>
      <c r="SJH137" s="222"/>
      <c r="SJI137" s="222"/>
      <c r="SJJ137" s="222"/>
      <c r="SJK137" s="222"/>
      <c r="SJL137" s="222"/>
      <c r="SJM137" s="222"/>
      <c r="SJN137" s="222"/>
      <c r="SJO137" s="222"/>
      <c r="SJP137" s="222"/>
      <c r="SJQ137" s="222"/>
      <c r="SJR137" s="222"/>
      <c r="SJS137" s="222"/>
      <c r="SJT137" s="222"/>
      <c r="SJU137" s="222"/>
      <c r="SJV137" s="222"/>
      <c r="SJW137" s="222"/>
      <c r="SJX137" s="222"/>
      <c r="SJY137" s="222"/>
      <c r="SJZ137" s="222"/>
      <c r="SKA137" s="222"/>
      <c r="SKB137" s="222"/>
      <c r="SKC137" s="222"/>
      <c r="SKD137" s="222"/>
      <c r="SKE137" s="222"/>
      <c r="SKF137" s="222"/>
      <c r="SKG137" s="222"/>
      <c r="SKH137" s="222"/>
      <c r="SKI137" s="222"/>
      <c r="SKJ137" s="222"/>
      <c r="SKK137" s="222"/>
      <c r="SKL137" s="222"/>
      <c r="SKM137" s="222"/>
      <c r="SKN137" s="222"/>
      <c r="SKO137" s="222"/>
      <c r="SKP137" s="222"/>
      <c r="SKQ137" s="222"/>
      <c r="SKR137" s="222"/>
      <c r="SKS137" s="222"/>
      <c r="SKT137" s="222"/>
      <c r="SKU137" s="222"/>
      <c r="SKV137" s="222"/>
      <c r="SKW137" s="222"/>
      <c r="SKX137" s="222"/>
      <c r="SKY137" s="222"/>
      <c r="SKZ137" s="222"/>
      <c r="SLA137" s="222"/>
      <c r="SLB137" s="222"/>
      <c r="SLC137" s="222"/>
      <c r="SLD137" s="222"/>
      <c r="SLE137" s="222"/>
      <c r="SLF137" s="222"/>
      <c r="SLG137" s="222"/>
      <c r="SLH137" s="222"/>
      <c r="SLI137" s="222"/>
      <c r="SLJ137" s="222"/>
      <c r="SLK137" s="222"/>
      <c r="SLL137" s="222"/>
      <c r="SLM137" s="222"/>
      <c r="SLN137" s="222"/>
      <c r="SLO137" s="222"/>
      <c r="SLP137" s="222"/>
      <c r="SLQ137" s="222"/>
      <c r="SLR137" s="222"/>
      <c r="SLS137" s="222"/>
      <c r="SLT137" s="222"/>
      <c r="SLU137" s="222"/>
      <c r="SLV137" s="222"/>
      <c r="SLW137" s="222"/>
      <c r="SLX137" s="222"/>
      <c r="SLY137" s="222"/>
      <c r="SLZ137" s="222"/>
      <c r="SMA137" s="222"/>
      <c r="SMB137" s="222"/>
      <c r="SMC137" s="222"/>
      <c r="SMD137" s="222"/>
      <c r="SME137" s="222"/>
      <c r="SMF137" s="222"/>
      <c r="SMG137" s="222"/>
      <c r="SMH137" s="222"/>
      <c r="SMI137" s="222"/>
      <c r="SMJ137" s="222"/>
      <c r="SMK137" s="222"/>
      <c r="SML137" s="222"/>
      <c r="SMM137" s="222"/>
      <c r="SMN137" s="222"/>
      <c r="SMO137" s="222"/>
      <c r="SMP137" s="222"/>
      <c r="SMQ137" s="222"/>
      <c r="SMR137" s="222"/>
      <c r="SMS137" s="222"/>
      <c r="SMT137" s="222"/>
      <c r="SMU137" s="222"/>
      <c r="SMV137" s="222"/>
      <c r="SMW137" s="222"/>
      <c r="SMX137" s="222"/>
      <c r="SMY137" s="222"/>
      <c r="SMZ137" s="222"/>
      <c r="SNA137" s="222"/>
      <c r="SNB137" s="222"/>
      <c r="SNC137" s="222"/>
      <c r="SND137" s="222"/>
      <c r="SNE137" s="222"/>
      <c r="SNF137" s="222"/>
      <c r="SNG137" s="222"/>
      <c r="SNH137" s="222"/>
      <c r="SNI137" s="222"/>
      <c r="SNJ137" s="222"/>
      <c r="SNK137" s="222"/>
      <c r="SNL137" s="222"/>
      <c r="SNM137" s="222"/>
      <c r="SNN137" s="222"/>
      <c r="SNO137" s="222"/>
      <c r="SNP137" s="222"/>
      <c r="SNQ137" s="222"/>
      <c r="SNR137" s="222"/>
      <c r="SNS137" s="222"/>
      <c r="SNT137" s="222"/>
      <c r="SNU137" s="222"/>
      <c r="SNV137" s="222"/>
      <c r="SNW137" s="222"/>
      <c r="SNX137" s="222"/>
      <c r="SNY137" s="222"/>
      <c r="SNZ137" s="222"/>
      <c r="SOA137" s="222"/>
      <c r="SOB137" s="222"/>
      <c r="SOC137" s="222"/>
      <c r="SOD137" s="222"/>
      <c r="SOE137" s="222"/>
      <c r="SOF137" s="222"/>
      <c r="SOG137" s="222"/>
      <c r="SOH137" s="222"/>
      <c r="SOI137" s="222"/>
      <c r="SOJ137" s="222"/>
      <c r="SOK137" s="222"/>
      <c r="SOL137" s="222"/>
      <c r="SOM137" s="222"/>
      <c r="SON137" s="222"/>
      <c r="SOO137" s="222"/>
      <c r="SOP137" s="222"/>
      <c r="SOQ137" s="222"/>
      <c r="SOR137" s="222"/>
      <c r="SOS137" s="222"/>
      <c r="SOT137" s="222"/>
      <c r="SOU137" s="222"/>
      <c r="SOV137" s="222"/>
      <c r="SOW137" s="222"/>
      <c r="SOX137" s="222"/>
      <c r="SOY137" s="222"/>
      <c r="SOZ137" s="222"/>
      <c r="SPA137" s="222"/>
      <c r="SPB137" s="222"/>
      <c r="SPC137" s="222"/>
      <c r="SPD137" s="222"/>
      <c r="SPE137" s="222"/>
      <c r="SPF137" s="222"/>
      <c r="SPG137" s="222"/>
      <c r="SPH137" s="222"/>
      <c r="SPI137" s="222"/>
      <c r="SPJ137" s="222"/>
      <c r="SPK137" s="222"/>
      <c r="SPL137" s="222"/>
      <c r="SPM137" s="222"/>
      <c r="SPN137" s="222"/>
      <c r="SPO137" s="222"/>
      <c r="SPP137" s="222"/>
      <c r="SPQ137" s="222"/>
      <c r="SPR137" s="222"/>
      <c r="SPS137" s="222"/>
      <c r="SPT137" s="222"/>
      <c r="SPU137" s="222"/>
      <c r="SPV137" s="222"/>
      <c r="SPW137" s="222"/>
      <c r="SPX137" s="222"/>
      <c r="SPY137" s="222"/>
      <c r="SPZ137" s="222"/>
      <c r="SQA137" s="222"/>
      <c r="SQB137" s="222"/>
      <c r="SQC137" s="222"/>
      <c r="SQD137" s="222"/>
      <c r="SQE137" s="222"/>
      <c r="SQF137" s="222"/>
      <c r="SQG137" s="222"/>
      <c r="SQH137" s="222"/>
      <c r="SQI137" s="222"/>
      <c r="SQJ137" s="222"/>
      <c r="SQK137" s="222"/>
      <c r="SQL137" s="222"/>
      <c r="SQM137" s="222"/>
      <c r="SQN137" s="222"/>
      <c r="SQO137" s="222"/>
      <c r="SQP137" s="222"/>
      <c r="SQQ137" s="222"/>
      <c r="SQR137" s="222"/>
      <c r="SQS137" s="222"/>
      <c r="SQT137" s="222"/>
      <c r="SQU137" s="222"/>
      <c r="SQV137" s="222"/>
      <c r="SQW137" s="222"/>
      <c r="SQX137" s="222"/>
      <c r="SQY137" s="222"/>
      <c r="SQZ137" s="222"/>
      <c r="SRA137" s="222"/>
      <c r="SRB137" s="222"/>
      <c r="SRC137" s="222"/>
      <c r="SRD137" s="222"/>
      <c r="SRE137" s="222"/>
      <c r="SRF137" s="222"/>
      <c r="SRG137" s="222"/>
      <c r="SRH137" s="222"/>
      <c r="SRI137" s="222"/>
      <c r="SRJ137" s="222"/>
      <c r="SRK137" s="222"/>
      <c r="SRL137" s="222"/>
      <c r="SRM137" s="222"/>
      <c r="SRN137" s="222"/>
      <c r="SRO137" s="222"/>
      <c r="SRP137" s="222"/>
      <c r="SRQ137" s="222"/>
      <c r="SRR137" s="222"/>
      <c r="SRS137" s="222"/>
      <c r="SRT137" s="222"/>
      <c r="SRU137" s="222"/>
      <c r="SRV137" s="222"/>
      <c r="SRW137" s="222"/>
      <c r="SRX137" s="222"/>
      <c r="SRY137" s="222"/>
      <c r="SRZ137" s="222"/>
      <c r="SSA137" s="222"/>
      <c r="SSB137" s="222"/>
      <c r="SSC137" s="222"/>
      <c r="SSD137" s="222"/>
      <c r="SSE137" s="222"/>
      <c r="SSF137" s="222"/>
      <c r="SSG137" s="222"/>
      <c r="SSH137" s="222"/>
      <c r="SSI137" s="222"/>
      <c r="SSJ137" s="222"/>
      <c r="SSK137" s="222"/>
      <c r="SSL137" s="222"/>
      <c r="SSM137" s="222"/>
      <c r="SSN137" s="222"/>
      <c r="SSO137" s="222"/>
      <c r="SSP137" s="222"/>
      <c r="SSQ137" s="222"/>
      <c r="SSR137" s="222"/>
      <c r="SSS137" s="222"/>
      <c r="SST137" s="222"/>
      <c r="SSU137" s="222"/>
      <c r="SSV137" s="222"/>
      <c r="SSW137" s="222"/>
      <c r="SSX137" s="222"/>
      <c r="SSY137" s="222"/>
      <c r="SSZ137" s="222"/>
      <c r="STA137" s="222"/>
      <c r="STB137" s="222"/>
      <c r="STC137" s="222"/>
      <c r="STD137" s="222"/>
      <c r="STE137" s="222"/>
      <c r="STF137" s="222"/>
      <c r="STG137" s="222"/>
      <c r="STH137" s="222"/>
      <c r="STI137" s="222"/>
      <c r="STJ137" s="222"/>
      <c r="STK137" s="222"/>
      <c r="STL137" s="222"/>
      <c r="STM137" s="222"/>
      <c r="STN137" s="222"/>
      <c r="STO137" s="222"/>
      <c r="STP137" s="222"/>
      <c r="STQ137" s="222"/>
      <c r="STR137" s="222"/>
      <c r="STS137" s="222"/>
      <c r="STT137" s="222"/>
      <c r="STU137" s="222"/>
      <c r="STV137" s="222"/>
      <c r="STW137" s="222"/>
      <c r="STX137" s="222"/>
      <c r="STY137" s="222"/>
      <c r="STZ137" s="222"/>
      <c r="SUA137" s="222"/>
      <c r="SUB137" s="222"/>
      <c r="SUC137" s="222"/>
      <c r="SUD137" s="222"/>
      <c r="SUE137" s="222"/>
      <c r="SUF137" s="222"/>
      <c r="SUG137" s="222"/>
      <c r="SUH137" s="222"/>
      <c r="SUI137" s="222"/>
      <c r="SUJ137" s="222"/>
      <c r="SUK137" s="222"/>
      <c r="SUL137" s="222"/>
      <c r="SUM137" s="222"/>
      <c r="SUN137" s="222"/>
      <c r="SUO137" s="222"/>
      <c r="SUP137" s="222"/>
      <c r="SUQ137" s="222"/>
      <c r="SUR137" s="222"/>
      <c r="SUS137" s="222"/>
      <c r="SUT137" s="222"/>
      <c r="SUU137" s="222"/>
      <c r="SUV137" s="222"/>
      <c r="SUW137" s="222"/>
      <c r="SUX137" s="222"/>
      <c r="SUY137" s="222"/>
      <c r="SUZ137" s="222"/>
      <c r="SVA137" s="222"/>
      <c r="SVB137" s="222"/>
      <c r="SVC137" s="222"/>
      <c r="SVD137" s="222"/>
      <c r="SVE137" s="222"/>
      <c r="SVF137" s="222"/>
      <c r="SVG137" s="222"/>
      <c r="SVH137" s="222"/>
      <c r="SVI137" s="222"/>
      <c r="SVJ137" s="222"/>
      <c r="SVK137" s="222"/>
      <c r="SVL137" s="222"/>
      <c r="SVM137" s="222"/>
      <c r="SVN137" s="222"/>
      <c r="SVO137" s="222"/>
      <c r="SVP137" s="222"/>
      <c r="SVQ137" s="222"/>
      <c r="SVR137" s="222"/>
      <c r="SVS137" s="222"/>
      <c r="SVT137" s="222"/>
      <c r="SVU137" s="222"/>
      <c r="SVV137" s="222"/>
      <c r="SVW137" s="222"/>
      <c r="SVX137" s="222"/>
      <c r="SVY137" s="222"/>
      <c r="SVZ137" s="222"/>
      <c r="SWA137" s="222"/>
      <c r="SWB137" s="222"/>
      <c r="SWC137" s="222"/>
      <c r="SWD137" s="222"/>
      <c r="SWE137" s="222"/>
      <c r="SWF137" s="222"/>
      <c r="SWG137" s="222"/>
      <c r="SWH137" s="222"/>
      <c r="SWI137" s="222"/>
      <c r="SWJ137" s="222"/>
      <c r="SWK137" s="222"/>
      <c r="SWL137" s="222"/>
      <c r="SWM137" s="222"/>
      <c r="SWN137" s="222"/>
      <c r="SWO137" s="222"/>
      <c r="SWP137" s="222"/>
      <c r="SWQ137" s="222"/>
      <c r="SWR137" s="222"/>
      <c r="SWS137" s="222"/>
      <c r="SWT137" s="222"/>
      <c r="SWU137" s="222"/>
      <c r="SWV137" s="222"/>
      <c r="SWW137" s="222"/>
      <c r="SWX137" s="222"/>
      <c r="SWY137" s="222"/>
      <c r="SWZ137" s="222"/>
      <c r="SXA137" s="222"/>
      <c r="SXB137" s="222"/>
      <c r="SXC137" s="222"/>
      <c r="SXD137" s="222"/>
      <c r="SXE137" s="222"/>
      <c r="SXF137" s="222"/>
      <c r="SXG137" s="222"/>
      <c r="SXH137" s="222"/>
      <c r="SXI137" s="222"/>
      <c r="SXJ137" s="222"/>
      <c r="SXK137" s="222"/>
      <c r="SXL137" s="222"/>
      <c r="SXM137" s="222"/>
      <c r="SXN137" s="222"/>
      <c r="SXO137" s="222"/>
      <c r="SXP137" s="222"/>
      <c r="SXQ137" s="222"/>
      <c r="SXR137" s="222"/>
      <c r="SXS137" s="222"/>
      <c r="SXT137" s="222"/>
      <c r="SXU137" s="222"/>
      <c r="SXV137" s="222"/>
      <c r="SXW137" s="222"/>
      <c r="SXX137" s="222"/>
      <c r="SXY137" s="222"/>
      <c r="SXZ137" s="222"/>
      <c r="SYA137" s="222"/>
      <c r="SYB137" s="222"/>
      <c r="SYC137" s="222"/>
      <c r="SYD137" s="222"/>
      <c r="SYE137" s="222"/>
      <c r="SYF137" s="222"/>
      <c r="SYG137" s="222"/>
      <c r="SYH137" s="222"/>
      <c r="SYI137" s="222"/>
      <c r="SYJ137" s="222"/>
      <c r="SYK137" s="222"/>
      <c r="SYL137" s="222"/>
      <c r="SYM137" s="222"/>
      <c r="SYN137" s="222"/>
      <c r="SYO137" s="222"/>
      <c r="SYP137" s="222"/>
      <c r="SYQ137" s="222"/>
      <c r="SYR137" s="222"/>
      <c r="SYS137" s="222"/>
      <c r="SYT137" s="222"/>
      <c r="SYU137" s="222"/>
      <c r="SYV137" s="222"/>
      <c r="SYW137" s="222"/>
      <c r="SYX137" s="222"/>
      <c r="SYY137" s="222"/>
      <c r="SYZ137" s="222"/>
      <c r="SZA137" s="222"/>
      <c r="SZB137" s="222"/>
      <c r="SZC137" s="222"/>
      <c r="SZD137" s="222"/>
      <c r="SZE137" s="222"/>
      <c r="SZF137" s="222"/>
      <c r="SZG137" s="222"/>
      <c r="SZH137" s="222"/>
      <c r="SZI137" s="222"/>
      <c r="SZJ137" s="222"/>
      <c r="SZK137" s="222"/>
      <c r="SZL137" s="222"/>
      <c r="SZM137" s="222"/>
      <c r="SZN137" s="222"/>
      <c r="SZO137" s="222"/>
      <c r="SZP137" s="222"/>
      <c r="SZQ137" s="222"/>
      <c r="SZR137" s="222"/>
      <c r="SZS137" s="222"/>
      <c r="SZT137" s="222"/>
      <c r="SZU137" s="222"/>
      <c r="SZV137" s="222"/>
      <c r="SZW137" s="222"/>
      <c r="SZX137" s="222"/>
      <c r="SZY137" s="222"/>
      <c r="SZZ137" s="222"/>
      <c r="TAA137" s="222"/>
      <c r="TAB137" s="222"/>
      <c r="TAC137" s="222"/>
      <c r="TAD137" s="222"/>
      <c r="TAE137" s="222"/>
      <c r="TAF137" s="222"/>
      <c r="TAG137" s="222"/>
      <c r="TAH137" s="222"/>
      <c r="TAI137" s="222"/>
      <c r="TAJ137" s="222"/>
      <c r="TAK137" s="222"/>
      <c r="TAL137" s="222"/>
      <c r="TAM137" s="222"/>
      <c r="TAN137" s="222"/>
      <c r="TAO137" s="222"/>
      <c r="TAP137" s="222"/>
      <c r="TAQ137" s="222"/>
      <c r="TAR137" s="222"/>
      <c r="TAS137" s="222"/>
      <c r="TAT137" s="222"/>
      <c r="TAU137" s="222"/>
      <c r="TAV137" s="222"/>
      <c r="TAW137" s="222"/>
      <c r="TAX137" s="222"/>
      <c r="TAY137" s="222"/>
      <c r="TAZ137" s="222"/>
      <c r="TBA137" s="222"/>
      <c r="TBB137" s="222"/>
      <c r="TBC137" s="222"/>
      <c r="TBD137" s="222"/>
      <c r="TBE137" s="222"/>
      <c r="TBF137" s="222"/>
      <c r="TBG137" s="222"/>
      <c r="TBH137" s="222"/>
      <c r="TBI137" s="222"/>
      <c r="TBJ137" s="222"/>
      <c r="TBK137" s="222"/>
      <c r="TBL137" s="222"/>
      <c r="TBM137" s="222"/>
      <c r="TBN137" s="222"/>
      <c r="TBO137" s="222"/>
      <c r="TBP137" s="222"/>
      <c r="TBQ137" s="222"/>
      <c r="TBR137" s="222"/>
      <c r="TBS137" s="222"/>
      <c r="TBT137" s="222"/>
      <c r="TBU137" s="222"/>
      <c r="TBV137" s="222"/>
      <c r="TBW137" s="222"/>
      <c r="TBX137" s="222"/>
      <c r="TBY137" s="222"/>
      <c r="TBZ137" s="222"/>
      <c r="TCA137" s="222"/>
      <c r="TCB137" s="222"/>
      <c r="TCC137" s="222"/>
      <c r="TCD137" s="222"/>
      <c r="TCE137" s="222"/>
      <c r="TCF137" s="222"/>
      <c r="TCG137" s="222"/>
      <c r="TCH137" s="222"/>
      <c r="TCI137" s="222"/>
      <c r="TCJ137" s="222"/>
      <c r="TCK137" s="222"/>
      <c r="TCL137" s="222"/>
      <c r="TCM137" s="222"/>
      <c r="TCN137" s="222"/>
      <c r="TCO137" s="222"/>
      <c r="TCP137" s="222"/>
      <c r="TCQ137" s="222"/>
      <c r="TCR137" s="222"/>
      <c r="TCS137" s="222"/>
      <c r="TCT137" s="222"/>
      <c r="TCU137" s="222"/>
      <c r="TCV137" s="222"/>
      <c r="TCW137" s="222"/>
      <c r="TCX137" s="222"/>
      <c r="TCY137" s="222"/>
      <c r="TCZ137" s="222"/>
      <c r="TDA137" s="222"/>
      <c r="TDB137" s="222"/>
      <c r="TDC137" s="222"/>
      <c r="TDD137" s="222"/>
      <c r="TDE137" s="222"/>
      <c r="TDF137" s="222"/>
      <c r="TDG137" s="222"/>
      <c r="TDH137" s="222"/>
      <c r="TDI137" s="222"/>
      <c r="TDJ137" s="222"/>
      <c r="TDK137" s="222"/>
      <c r="TDL137" s="222"/>
      <c r="TDM137" s="222"/>
      <c r="TDN137" s="222"/>
      <c r="TDO137" s="222"/>
      <c r="TDP137" s="222"/>
      <c r="TDQ137" s="222"/>
      <c r="TDR137" s="222"/>
      <c r="TDS137" s="222"/>
      <c r="TDT137" s="222"/>
      <c r="TDU137" s="222"/>
      <c r="TDV137" s="222"/>
      <c r="TDW137" s="222"/>
      <c r="TDX137" s="222"/>
      <c r="TDY137" s="222"/>
      <c r="TDZ137" s="222"/>
      <c r="TEA137" s="222"/>
      <c r="TEB137" s="222"/>
      <c r="TEC137" s="222"/>
      <c r="TED137" s="222"/>
      <c r="TEE137" s="222"/>
      <c r="TEF137" s="222"/>
      <c r="TEG137" s="222"/>
      <c r="TEH137" s="222"/>
      <c r="TEI137" s="222"/>
      <c r="TEJ137" s="222"/>
      <c r="TEK137" s="222"/>
      <c r="TEL137" s="222"/>
      <c r="TEM137" s="222"/>
      <c r="TEN137" s="222"/>
      <c r="TEO137" s="222"/>
      <c r="TEP137" s="222"/>
      <c r="TEQ137" s="222"/>
      <c r="TER137" s="222"/>
      <c r="TES137" s="222"/>
      <c r="TET137" s="222"/>
      <c r="TEU137" s="222"/>
      <c r="TEV137" s="222"/>
      <c r="TEW137" s="222"/>
      <c r="TEX137" s="222"/>
      <c r="TEY137" s="222"/>
      <c r="TEZ137" s="222"/>
      <c r="TFA137" s="222"/>
      <c r="TFB137" s="222"/>
      <c r="TFC137" s="222"/>
      <c r="TFD137" s="222"/>
      <c r="TFE137" s="222"/>
      <c r="TFF137" s="222"/>
      <c r="TFG137" s="222"/>
      <c r="TFH137" s="222"/>
      <c r="TFI137" s="222"/>
      <c r="TFJ137" s="222"/>
      <c r="TFK137" s="222"/>
      <c r="TFL137" s="222"/>
      <c r="TFM137" s="222"/>
      <c r="TFN137" s="222"/>
      <c r="TFO137" s="222"/>
      <c r="TFP137" s="222"/>
      <c r="TFQ137" s="222"/>
      <c r="TFR137" s="222"/>
      <c r="TFS137" s="222"/>
      <c r="TFT137" s="222"/>
      <c r="TFU137" s="222"/>
      <c r="TFV137" s="222"/>
      <c r="TFW137" s="222"/>
      <c r="TFX137" s="222"/>
      <c r="TFY137" s="222"/>
      <c r="TFZ137" s="222"/>
      <c r="TGA137" s="222"/>
      <c r="TGB137" s="222"/>
      <c r="TGC137" s="222"/>
      <c r="TGD137" s="222"/>
      <c r="TGE137" s="222"/>
      <c r="TGF137" s="222"/>
      <c r="TGG137" s="222"/>
      <c r="TGH137" s="222"/>
      <c r="TGI137" s="222"/>
      <c r="TGJ137" s="222"/>
      <c r="TGK137" s="222"/>
      <c r="TGL137" s="222"/>
      <c r="TGM137" s="222"/>
      <c r="TGN137" s="222"/>
      <c r="TGO137" s="222"/>
      <c r="TGP137" s="222"/>
      <c r="TGQ137" s="222"/>
      <c r="TGR137" s="222"/>
      <c r="TGS137" s="222"/>
      <c r="TGT137" s="222"/>
      <c r="TGU137" s="222"/>
      <c r="TGV137" s="222"/>
      <c r="TGW137" s="222"/>
      <c r="TGX137" s="222"/>
      <c r="TGY137" s="222"/>
      <c r="TGZ137" s="222"/>
      <c r="THA137" s="222"/>
      <c r="THB137" s="222"/>
      <c r="THC137" s="222"/>
      <c r="THD137" s="222"/>
      <c r="THE137" s="222"/>
      <c r="THF137" s="222"/>
      <c r="THG137" s="222"/>
      <c r="THH137" s="222"/>
      <c r="THI137" s="222"/>
      <c r="THJ137" s="222"/>
      <c r="THK137" s="222"/>
      <c r="THL137" s="222"/>
      <c r="THM137" s="222"/>
      <c r="THN137" s="222"/>
      <c r="THO137" s="222"/>
      <c r="THP137" s="222"/>
      <c r="THQ137" s="222"/>
      <c r="THR137" s="222"/>
      <c r="THS137" s="222"/>
      <c r="THT137" s="222"/>
      <c r="THU137" s="222"/>
      <c r="THV137" s="222"/>
      <c r="THW137" s="222"/>
      <c r="THX137" s="222"/>
      <c r="THY137" s="222"/>
      <c r="THZ137" s="222"/>
      <c r="TIA137" s="222"/>
      <c r="TIB137" s="222"/>
      <c r="TIC137" s="222"/>
      <c r="TID137" s="222"/>
      <c r="TIE137" s="222"/>
      <c r="TIF137" s="222"/>
      <c r="TIG137" s="222"/>
      <c r="TIH137" s="222"/>
      <c r="TII137" s="222"/>
      <c r="TIJ137" s="222"/>
      <c r="TIK137" s="222"/>
      <c r="TIL137" s="222"/>
      <c r="TIM137" s="222"/>
      <c r="TIN137" s="222"/>
      <c r="TIO137" s="222"/>
      <c r="TIP137" s="222"/>
      <c r="TIQ137" s="222"/>
      <c r="TIR137" s="222"/>
      <c r="TIS137" s="222"/>
      <c r="TIT137" s="222"/>
      <c r="TIU137" s="222"/>
      <c r="TIV137" s="222"/>
      <c r="TIW137" s="222"/>
      <c r="TIX137" s="222"/>
      <c r="TIY137" s="222"/>
      <c r="TIZ137" s="222"/>
      <c r="TJA137" s="222"/>
      <c r="TJB137" s="222"/>
      <c r="TJC137" s="222"/>
      <c r="TJD137" s="222"/>
      <c r="TJE137" s="222"/>
      <c r="TJF137" s="222"/>
      <c r="TJG137" s="222"/>
      <c r="TJH137" s="222"/>
      <c r="TJI137" s="222"/>
      <c r="TJJ137" s="222"/>
      <c r="TJK137" s="222"/>
      <c r="TJL137" s="222"/>
      <c r="TJM137" s="222"/>
      <c r="TJN137" s="222"/>
      <c r="TJO137" s="222"/>
      <c r="TJP137" s="222"/>
      <c r="TJQ137" s="222"/>
      <c r="TJR137" s="222"/>
      <c r="TJS137" s="222"/>
      <c r="TJT137" s="222"/>
      <c r="TJU137" s="222"/>
      <c r="TJV137" s="222"/>
      <c r="TJW137" s="222"/>
      <c r="TJX137" s="222"/>
      <c r="TJY137" s="222"/>
      <c r="TJZ137" s="222"/>
      <c r="TKA137" s="222"/>
      <c r="TKB137" s="222"/>
      <c r="TKC137" s="222"/>
      <c r="TKD137" s="222"/>
      <c r="TKE137" s="222"/>
      <c r="TKF137" s="222"/>
      <c r="TKG137" s="222"/>
      <c r="TKH137" s="222"/>
      <c r="TKI137" s="222"/>
      <c r="TKJ137" s="222"/>
      <c r="TKK137" s="222"/>
      <c r="TKL137" s="222"/>
      <c r="TKM137" s="222"/>
      <c r="TKN137" s="222"/>
      <c r="TKO137" s="222"/>
      <c r="TKP137" s="222"/>
      <c r="TKQ137" s="222"/>
      <c r="TKR137" s="222"/>
      <c r="TKS137" s="222"/>
      <c r="TKT137" s="222"/>
      <c r="TKU137" s="222"/>
      <c r="TKV137" s="222"/>
      <c r="TKW137" s="222"/>
      <c r="TKX137" s="222"/>
      <c r="TKY137" s="222"/>
      <c r="TKZ137" s="222"/>
      <c r="TLA137" s="222"/>
      <c r="TLB137" s="222"/>
      <c r="TLC137" s="222"/>
      <c r="TLD137" s="222"/>
      <c r="TLE137" s="222"/>
      <c r="TLF137" s="222"/>
      <c r="TLG137" s="222"/>
      <c r="TLH137" s="222"/>
      <c r="TLI137" s="222"/>
      <c r="TLJ137" s="222"/>
      <c r="TLK137" s="222"/>
      <c r="TLL137" s="222"/>
      <c r="TLM137" s="222"/>
      <c r="TLN137" s="222"/>
      <c r="TLO137" s="222"/>
      <c r="TLP137" s="222"/>
      <c r="TLQ137" s="222"/>
      <c r="TLR137" s="222"/>
      <c r="TLS137" s="222"/>
      <c r="TLT137" s="222"/>
      <c r="TLU137" s="222"/>
      <c r="TLV137" s="222"/>
      <c r="TLW137" s="222"/>
      <c r="TLX137" s="222"/>
      <c r="TLY137" s="222"/>
      <c r="TLZ137" s="222"/>
      <c r="TMA137" s="222"/>
      <c r="TMB137" s="222"/>
      <c r="TMC137" s="222"/>
      <c r="TMD137" s="222"/>
      <c r="TME137" s="222"/>
      <c r="TMF137" s="222"/>
      <c r="TMG137" s="222"/>
      <c r="TMH137" s="222"/>
      <c r="TMI137" s="222"/>
      <c r="TMJ137" s="222"/>
      <c r="TMK137" s="222"/>
      <c r="TML137" s="222"/>
      <c r="TMM137" s="222"/>
      <c r="TMN137" s="222"/>
      <c r="TMO137" s="222"/>
      <c r="TMP137" s="222"/>
      <c r="TMQ137" s="222"/>
      <c r="TMR137" s="222"/>
      <c r="TMS137" s="222"/>
      <c r="TMT137" s="222"/>
      <c r="TMU137" s="222"/>
      <c r="TMV137" s="222"/>
      <c r="TMW137" s="222"/>
      <c r="TMX137" s="222"/>
      <c r="TMY137" s="222"/>
      <c r="TMZ137" s="222"/>
      <c r="TNA137" s="222"/>
      <c r="TNB137" s="222"/>
      <c r="TNC137" s="222"/>
      <c r="TND137" s="222"/>
      <c r="TNE137" s="222"/>
      <c r="TNF137" s="222"/>
      <c r="TNG137" s="222"/>
      <c r="TNH137" s="222"/>
      <c r="TNI137" s="222"/>
      <c r="TNJ137" s="222"/>
      <c r="TNK137" s="222"/>
      <c r="TNL137" s="222"/>
      <c r="TNM137" s="222"/>
      <c r="TNN137" s="222"/>
      <c r="TNO137" s="222"/>
      <c r="TNP137" s="222"/>
      <c r="TNQ137" s="222"/>
      <c r="TNR137" s="222"/>
      <c r="TNS137" s="222"/>
      <c r="TNT137" s="222"/>
      <c r="TNU137" s="222"/>
      <c r="TNV137" s="222"/>
      <c r="TNW137" s="222"/>
      <c r="TNX137" s="222"/>
      <c r="TNY137" s="222"/>
      <c r="TNZ137" s="222"/>
      <c r="TOA137" s="222"/>
      <c r="TOB137" s="222"/>
      <c r="TOC137" s="222"/>
      <c r="TOD137" s="222"/>
      <c r="TOE137" s="222"/>
      <c r="TOF137" s="222"/>
      <c r="TOG137" s="222"/>
      <c r="TOH137" s="222"/>
      <c r="TOI137" s="222"/>
      <c r="TOJ137" s="222"/>
      <c r="TOK137" s="222"/>
      <c r="TOL137" s="222"/>
      <c r="TOM137" s="222"/>
      <c r="TON137" s="222"/>
      <c r="TOO137" s="222"/>
      <c r="TOP137" s="222"/>
      <c r="TOQ137" s="222"/>
      <c r="TOR137" s="222"/>
      <c r="TOS137" s="222"/>
      <c r="TOT137" s="222"/>
      <c r="TOU137" s="222"/>
      <c r="TOV137" s="222"/>
      <c r="TOW137" s="222"/>
      <c r="TOX137" s="222"/>
      <c r="TOY137" s="222"/>
      <c r="TOZ137" s="222"/>
      <c r="TPA137" s="222"/>
      <c r="TPB137" s="222"/>
      <c r="TPC137" s="222"/>
      <c r="TPD137" s="222"/>
      <c r="TPE137" s="222"/>
      <c r="TPF137" s="222"/>
      <c r="TPG137" s="222"/>
      <c r="TPH137" s="222"/>
      <c r="TPI137" s="222"/>
      <c r="TPJ137" s="222"/>
      <c r="TPK137" s="222"/>
      <c r="TPL137" s="222"/>
      <c r="TPM137" s="222"/>
      <c r="TPN137" s="222"/>
      <c r="TPO137" s="222"/>
      <c r="TPP137" s="222"/>
      <c r="TPQ137" s="222"/>
      <c r="TPR137" s="222"/>
      <c r="TPS137" s="222"/>
      <c r="TPT137" s="222"/>
      <c r="TPU137" s="222"/>
      <c r="TPV137" s="222"/>
      <c r="TPW137" s="222"/>
      <c r="TPX137" s="222"/>
      <c r="TPY137" s="222"/>
      <c r="TPZ137" s="222"/>
      <c r="TQA137" s="222"/>
      <c r="TQB137" s="222"/>
      <c r="TQC137" s="222"/>
      <c r="TQD137" s="222"/>
      <c r="TQE137" s="222"/>
      <c r="TQF137" s="222"/>
      <c r="TQG137" s="222"/>
      <c r="TQH137" s="222"/>
      <c r="TQI137" s="222"/>
      <c r="TQJ137" s="222"/>
      <c r="TQK137" s="222"/>
      <c r="TQL137" s="222"/>
      <c r="TQM137" s="222"/>
      <c r="TQN137" s="222"/>
      <c r="TQO137" s="222"/>
      <c r="TQP137" s="222"/>
      <c r="TQQ137" s="222"/>
      <c r="TQR137" s="222"/>
      <c r="TQS137" s="222"/>
      <c r="TQT137" s="222"/>
      <c r="TQU137" s="222"/>
      <c r="TQV137" s="222"/>
      <c r="TQW137" s="222"/>
      <c r="TQX137" s="222"/>
      <c r="TQY137" s="222"/>
      <c r="TQZ137" s="222"/>
      <c r="TRA137" s="222"/>
      <c r="TRB137" s="222"/>
      <c r="TRC137" s="222"/>
      <c r="TRD137" s="222"/>
      <c r="TRE137" s="222"/>
      <c r="TRF137" s="222"/>
      <c r="TRG137" s="222"/>
      <c r="TRH137" s="222"/>
      <c r="TRI137" s="222"/>
      <c r="TRJ137" s="222"/>
      <c r="TRK137" s="222"/>
      <c r="TRL137" s="222"/>
      <c r="TRM137" s="222"/>
      <c r="TRN137" s="222"/>
      <c r="TRO137" s="222"/>
      <c r="TRP137" s="222"/>
      <c r="TRQ137" s="222"/>
      <c r="TRR137" s="222"/>
      <c r="TRS137" s="222"/>
      <c r="TRT137" s="222"/>
      <c r="TRU137" s="222"/>
      <c r="TRV137" s="222"/>
      <c r="TRW137" s="222"/>
      <c r="TRX137" s="222"/>
      <c r="TRY137" s="222"/>
      <c r="TRZ137" s="222"/>
      <c r="TSA137" s="222"/>
      <c r="TSB137" s="222"/>
      <c r="TSC137" s="222"/>
      <c r="TSD137" s="222"/>
      <c r="TSE137" s="222"/>
      <c r="TSF137" s="222"/>
      <c r="TSG137" s="222"/>
      <c r="TSH137" s="222"/>
      <c r="TSI137" s="222"/>
      <c r="TSJ137" s="222"/>
      <c r="TSK137" s="222"/>
      <c r="TSL137" s="222"/>
      <c r="TSM137" s="222"/>
      <c r="TSN137" s="222"/>
      <c r="TSO137" s="222"/>
      <c r="TSP137" s="222"/>
      <c r="TSQ137" s="222"/>
      <c r="TSR137" s="222"/>
      <c r="TSS137" s="222"/>
      <c r="TST137" s="222"/>
      <c r="TSU137" s="222"/>
      <c r="TSV137" s="222"/>
      <c r="TSW137" s="222"/>
      <c r="TSX137" s="222"/>
      <c r="TSY137" s="222"/>
      <c r="TSZ137" s="222"/>
      <c r="TTA137" s="222"/>
      <c r="TTB137" s="222"/>
      <c r="TTC137" s="222"/>
      <c r="TTD137" s="222"/>
      <c r="TTE137" s="222"/>
      <c r="TTF137" s="222"/>
      <c r="TTG137" s="222"/>
      <c r="TTH137" s="222"/>
      <c r="TTI137" s="222"/>
      <c r="TTJ137" s="222"/>
      <c r="TTK137" s="222"/>
      <c r="TTL137" s="222"/>
      <c r="TTM137" s="222"/>
      <c r="TTN137" s="222"/>
      <c r="TTO137" s="222"/>
      <c r="TTP137" s="222"/>
      <c r="TTQ137" s="222"/>
      <c r="TTR137" s="222"/>
      <c r="TTS137" s="222"/>
      <c r="TTT137" s="222"/>
      <c r="TTU137" s="222"/>
      <c r="TTV137" s="222"/>
      <c r="TTW137" s="222"/>
      <c r="TTX137" s="222"/>
      <c r="TTY137" s="222"/>
      <c r="TTZ137" s="222"/>
      <c r="TUA137" s="222"/>
      <c r="TUB137" s="222"/>
      <c r="TUC137" s="222"/>
      <c r="TUD137" s="222"/>
      <c r="TUE137" s="222"/>
      <c r="TUF137" s="222"/>
      <c r="TUG137" s="222"/>
      <c r="TUH137" s="222"/>
      <c r="TUI137" s="222"/>
      <c r="TUJ137" s="222"/>
      <c r="TUK137" s="222"/>
      <c r="TUL137" s="222"/>
      <c r="TUM137" s="222"/>
      <c r="TUN137" s="222"/>
      <c r="TUO137" s="222"/>
      <c r="TUP137" s="222"/>
      <c r="TUQ137" s="222"/>
      <c r="TUR137" s="222"/>
      <c r="TUS137" s="222"/>
      <c r="TUT137" s="222"/>
      <c r="TUU137" s="222"/>
      <c r="TUV137" s="222"/>
      <c r="TUW137" s="222"/>
      <c r="TUX137" s="222"/>
      <c r="TUY137" s="222"/>
      <c r="TUZ137" s="222"/>
      <c r="TVA137" s="222"/>
      <c r="TVB137" s="222"/>
      <c r="TVC137" s="222"/>
      <c r="TVD137" s="222"/>
      <c r="TVE137" s="222"/>
      <c r="TVF137" s="222"/>
      <c r="TVG137" s="222"/>
      <c r="TVH137" s="222"/>
      <c r="TVI137" s="222"/>
      <c r="TVJ137" s="222"/>
      <c r="TVK137" s="222"/>
      <c r="TVL137" s="222"/>
      <c r="TVM137" s="222"/>
      <c r="TVN137" s="222"/>
      <c r="TVO137" s="222"/>
      <c r="TVP137" s="222"/>
      <c r="TVQ137" s="222"/>
      <c r="TVR137" s="222"/>
      <c r="TVS137" s="222"/>
      <c r="TVT137" s="222"/>
      <c r="TVU137" s="222"/>
      <c r="TVV137" s="222"/>
      <c r="TVW137" s="222"/>
      <c r="TVX137" s="222"/>
      <c r="TVY137" s="222"/>
      <c r="TVZ137" s="222"/>
      <c r="TWA137" s="222"/>
      <c r="TWB137" s="222"/>
      <c r="TWC137" s="222"/>
      <c r="TWD137" s="222"/>
      <c r="TWE137" s="222"/>
      <c r="TWF137" s="222"/>
      <c r="TWG137" s="222"/>
      <c r="TWH137" s="222"/>
      <c r="TWI137" s="222"/>
      <c r="TWJ137" s="222"/>
      <c r="TWK137" s="222"/>
      <c r="TWL137" s="222"/>
      <c r="TWM137" s="222"/>
      <c r="TWN137" s="222"/>
      <c r="TWO137" s="222"/>
      <c r="TWP137" s="222"/>
      <c r="TWQ137" s="222"/>
      <c r="TWR137" s="222"/>
      <c r="TWS137" s="222"/>
      <c r="TWT137" s="222"/>
      <c r="TWU137" s="222"/>
      <c r="TWV137" s="222"/>
      <c r="TWW137" s="222"/>
      <c r="TWX137" s="222"/>
      <c r="TWY137" s="222"/>
      <c r="TWZ137" s="222"/>
      <c r="TXA137" s="222"/>
      <c r="TXB137" s="222"/>
      <c r="TXC137" s="222"/>
      <c r="TXD137" s="222"/>
      <c r="TXE137" s="222"/>
      <c r="TXF137" s="222"/>
      <c r="TXG137" s="222"/>
      <c r="TXH137" s="222"/>
      <c r="TXI137" s="222"/>
      <c r="TXJ137" s="222"/>
      <c r="TXK137" s="222"/>
      <c r="TXL137" s="222"/>
      <c r="TXM137" s="222"/>
      <c r="TXN137" s="222"/>
      <c r="TXO137" s="222"/>
      <c r="TXP137" s="222"/>
      <c r="TXQ137" s="222"/>
      <c r="TXR137" s="222"/>
      <c r="TXS137" s="222"/>
      <c r="TXT137" s="222"/>
      <c r="TXU137" s="222"/>
      <c r="TXV137" s="222"/>
      <c r="TXW137" s="222"/>
      <c r="TXX137" s="222"/>
      <c r="TXY137" s="222"/>
      <c r="TXZ137" s="222"/>
      <c r="TYA137" s="222"/>
      <c r="TYB137" s="222"/>
      <c r="TYC137" s="222"/>
      <c r="TYD137" s="222"/>
      <c r="TYE137" s="222"/>
      <c r="TYF137" s="222"/>
      <c r="TYG137" s="222"/>
      <c r="TYH137" s="222"/>
      <c r="TYI137" s="222"/>
      <c r="TYJ137" s="222"/>
      <c r="TYK137" s="222"/>
      <c r="TYL137" s="222"/>
      <c r="TYM137" s="222"/>
      <c r="TYN137" s="222"/>
      <c r="TYO137" s="222"/>
      <c r="TYP137" s="222"/>
      <c r="TYQ137" s="222"/>
      <c r="TYR137" s="222"/>
      <c r="TYS137" s="222"/>
      <c r="TYT137" s="222"/>
      <c r="TYU137" s="222"/>
      <c r="TYV137" s="222"/>
      <c r="TYW137" s="222"/>
      <c r="TYX137" s="222"/>
      <c r="TYY137" s="222"/>
      <c r="TYZ137" s="222"/>
      <c r="TZA137" s="222"/>
      <c r="TZB137" s="222"/>
      <c r="TZC137" s="222"/>
      <c r="TZD137" s="222"/>
      <c r="TZE137" s="222"/>
      <c r="TZF137" s="222"/>
      <c r="TZG137" s="222"/>
      <c r="TZH137" s="222"/>
      <c r="TZI137" s="222"/>
      <c r="TZJ137" s="222"/>
      <c r="TZK137" s="222"/>
      <c r="TZL137" s="222"/>
      <c r="TZM137" s="222"/>
      <c r="TZN137" s="222"/>
      <c r="TZO137" s="222"/>
      <c r="TZP137" s="222"/>
      <c r="TZQ137" s="222"/>
      <c r="TZR137" s="222"/>
      <c r="TZS137" s="222"/>
      <c r="TZT137" s="222"/>
      <c r="TZU137" s="222"/>
      <c r="TZV137" s="222"/>
      <c r="TZW137" s="222"/>
      <c r="TZX137" s="222"/>
      <c r="TZY137" s="222"/>
      <c r="TZZ137" s="222"/>
      <c r="UAA137" s="222"/>
      <c r="UAB137" s="222"/>
      <c r="UAC137" s="222"/>
      <c r="UAD137" s="222"/>
      <c r="UAE137" s="222"/>
      <c r="UAF137" s="222"/>
      <c r="UAG137" s="222"/>
      <c r="UAH137" s="222"/>
      <c r="UAI137" s="222"/>
      <c r="UAJ137" s="222"/>
      <c r="UAK137" s="222"/>
      <c r="UAL137" s="222"/>
      <c r="UAM137" s="222"/>
      <c r="UAN137" s="222"/>
      <c r="UAO137" s="222"/>
      <c r="UAP137" s="222"/>
      <c r="UAQ137" s="222"/>
      <c r="UAR137" s="222"/>
      <c r="UAS137" s="222"/>
      <c r="UAT137" s="222"/>
      <c r="UAU137" s="222"/>
      <c r="UAV137" s="222"/>
      <c r="UAW137" s="222"/>
      <c r="UAX137" s="222"/>
      <c r="UAY137" s="222"/>
      <c r="UAZ137" s="222"/>
      <c r="UBA137" s="222"/>
      <c r="UBB137" s="222"/>
      <c r="UBC137" s="222"/>
      <c r="UBD137" s="222"/>
      <c r="UBE137" s="222"/>
      <c r="UBF137" s="222"/>
      <c r="UBG137" s="222"/>
      <c r="UBH137" s="222"/>
      <c r="UBI137" s="222"/>
      <c r="UBJ137" s="222"/>
      <c r="UBK137" s="222"/>
      <c r="UBL137" s="222"/>
      <c r="UBM137" s="222"/>
      <c r="UBN137" s="222"/>
      <c r="UBO137" s="222"/>
      <c r="UBP137" s="222"/>
      <c r="UBQ137" s="222"/>
      <c r="UBR137" s="222"/>
      <c r="UBS137" s="222"/>
      <c r="UBT137" s="222"/>
      <c r="UBU137" s="222"/>
      <c r="UBV137" s="222"/>
      <c r="UBW137" s="222"/>
      <c r="UBX137" s="222"/>
      <c r="UBY137" s="222"/>
      <c r="UBZ137" s="222"/>
      <c r="UCA137" s="222"/>
      <c r="UCB137" s="222"/>
      <c r="UCC137" s="222"/>
      <c r="UCD137" s="222"/>
      <c r="UCE137" s="222"/>
      <c r="UCF137" s="222"/>
      <c r="UCG137" s="222"/>
      <c r="UCH137" s="222"/>
      <c r="UCI137" s="222"/>
      <c r="UCJ137" s="222"/>
      <c r="UCK137" s="222"/>
      <c r="UCL137" s="222"/>
      <c r="UCM137" s="222"/>
      <c r="UCN137" s="222"/>
      <c r="UCO137" s="222"/>
      <c r="UCP137" s="222"/>
      <c r="UCQ137" s="222"/>
      <c r="UCR137" s="222"/>
      <c r="UCS137" s="222"/>
      <c r="UCT137" s="222"/>
      <c r="UCU137" s="222"/>
      <c r="UCV137" s="222"/>
      <c r="UCW137" s="222"/>
      <c r="UCX137" s="222"/>
      <c r="UCY137" s="222"/>
      <c r="UCZ137" s="222"/>
      <c r="UDA137" s="222"/>
      <c r="UDB137" s="222"/>
      <c r="UDC137" s="222"/>
      <c r="UDD137" s="222"/>
      <c r="UDE137" s="222"/>
      <c r="UDF137" s="222"/>
      <c r="UDG137" s="222"/>
      <c r="UDH137" s="222"/>
      <c r="UDI137" s="222"/>
      <c r="UDJ137" s="222"/>
      <c r="UDK137" s="222"/>
      <c r="UDL137" s="222"/>
      <c r="UDM137" s="222"/>
      <c r="UDN137" s="222"/>
      <c r="UDO137" s="222"/>
      <c r="UDP137" s="222"/>
      <c r="UDQ137" s="222"/>
      <c r="UDR137" s="222"/>
      <c r="UDS137" s="222"/>
      <c r="UDT137" s="222"/>
      <c r="UDU137" s="222"/>
      <c r="UDV137" s="222"/>
      <c r="UDW137" s="222"/>
      <c r="UDX137" s="222"/>
      <c r="UDY137" s="222"/>
      <c r="UDZ137" s="222"/>
      <c r="UEA137" s="222"/>
      <c r="UEB137" s="222"/>
      <c r="UEC137" s="222"/>
      <c r="UED137" s="222"/>
      <c r="UEE137" s="222"/>
      <c r="UEF137" s="222"/>
      <c r="UEG137" s="222"/>
      <c r="UEH137" s="222"/>
      <c r="UEI137" s="222"/>
      <c r="UEJ137" s="222"/>
      <c r="UEK137" s="222"/>
      <c r="UEL137" s="222"/>
      <c r="UEM137" s="222"/>
      <c r="UEN137" s="222"/>
      <c r="UEO137" s="222"/>
      <c r="UEP137" s="222"/>
      <c r="UEQ137" s="222"/>
      <c r="UER137" s="222"/>
      <c r="UES137" s="222"/>
      <c r="UET137" s="222"/>
      <c r="UEU137" s="222"/>
      <c r="UEV137" s="222"/>
      <c r="UEW137" s="222"/>
      <c r="UEX137" s="222"/>
      <c r="UEY137" s="222"/>
      <c r="UEZ137" s="222"/>
      <c r="UFA137" s="222"/>
      <c r="UFB137" s="222"/>
      <c r="UFC137" s="222"/>
      <c r="UFD137" s="222"/>
      <c r="UFE137" s="222"/>
      <c r="UFF137" s="222"/>
      <c r="UFG137" s="222"/>
      <c r="UFH137" s="222"/>
      <c r="UFI137" s="222"/>
      <c r="UFJ137" s="222"/>
      <c r="UFK137" s="222"/>
      <c r="UFL137" s="222"/>
      <c r="UFM137" s="222"/>
      <c r="UFN137" s="222"/>
      <c r="UFO137" s="222"/>
      <c r="UFP137" s="222"/>
      <c r="UFQ137" s="222"/>
      <c r="UFR137" s="222"/>
      <c r="UFS137" s="222"/>
      <c r="UFT137" s="222"/>
      <c r="UFU137" s="222"/>
      <c r="UFV137" s="222"/>
      <c r="UFW137" s="222"/>
      <c r="UFX137" s="222"/>
      <c r="UFY137" s="222"/>
      <c r="UFZ137" s="222"/>
      <c r="UGA137" s="222"/>
      <c r="UGB137" s="222"/>
      <c r="UGC137" s="222"/>
      <c r="UGD137" s="222"/>
      <c r="UGE137" s="222"/>
      <c r="UGF137" s="222"/>
      <c r="UGG137" s="222"/>
      <c r="UGH137" s="222"/>
      <c r="UGI137" s="222"/>
      <c r="UGJ137" s="222"/>
      <c r="UGK137" s="222"/>
      <c r="UGL137" s="222"/>
      <c r="UGM137" s="222"/>
      <c r="UGN137" s="222"/>
      <c r="UGO137" s="222"/>
      <c r="UGP137" s="222"/>
      <c r="UGQ137" s="222"/>
      <c r="UGR137" s="222"/>
      <c r="UGS137" s="222"/>
      <c r="UGT137" s="222"/>
      <c r="UGU137" s="222"/>
      <c r="UGV137" s="222"/>
      <c r="UGW137" s="222"/>
      <c r="UGX137" s="222"/>
      <c r="UGY137" s="222"/>
      <c r="UGZ137" s="222"/>
      <c r="UHA137" s="222"/>
      <c r="UHB137" s="222"/>
      <c r="UHC137" s="222"/>
      <c r="UHD137" s="222"/>
      <c r="UHE137" s="222"/>
      <c r="UHF137" s="222"/>
      <c r="UHG137" s="222"/>
      <c r="UHH137" s="222"/>
      <c r="UHI137" s="222"/>
      <c r="UHJ137" s="222"/>
      <c r="UHK137" s="222"/>
      <c r="UHL137" s="222"/>
      <c r="UHM137" s="222"/>
      <c r="UHN137" s="222"/>
      <c r="UHO137" s="222"/>
      <c r="UHP137" s="222"/>
      <c r="UHQ137" s="222"/>
      <c r="UHR137" s="222"/>
      <c r="UHS137" s="222"/>
      <c r="UHT137" s="222"/>
      <c r="UHU137" s="222"/>
      <c r="UHV137" s="222"/>
      <c r="UHW137" s="222"/>
      <c r="UHX137" s="222"/>
      <c r="UHY137" s="222"/>
      <c r="UHZ137" s="222"/>
      <c r="UIA137" s="222"/>
      <c r="UIB137" s="222"/>
      <c r="UIC137" s="222"/>
      <c r="UID137" s="222"/>
      <c r="UIE137" s="222"/>
      <c r="UIF137" s="222"/>
      <c r="UIG137" s="222"/>
      <c r="UIH137" s="222"/>
      <c r="UII137" s="222"/>
      <c r="UIJ137" s="222"/>
      <c r="UIK137" s="222"/>
      <c r="UIL137" s="222"/>
      <c r="UIM137" s="222"/>
      <c r="UIN137" s="222"/>
      <c r="UIO137" s="222"/>
      <c r="UIP137" s="222"/>
      <c r="UIQ137" s="222"/>
      <c r="UIR137" s="222"/>
      <c r="UIS137" s="222"/>
      <c r="UIT137" s="222"/>
      <c r="UIU137" s="222"/>
      <c r="UIV137" s="222"/>
      <c r="UIW137" s="222"/>
      <c r="UIX137" s="222"/>
      <c r="UIY137" s="222"/>
      <c r="UIZ137" s="222"/>
      <c r="UJA137" s="222"/>
      <c r="UJB137" s="222"/>
      <c r="UJC137" s="222"/>
      <c r="UJD137" s="222"/>
      <c r="UJE137" s="222"/>
      <c r="UJF137" s="222"/>
      <c r="UJG137" s="222"/>
      <c r="UJH137" s="222"/>
      <c r="UJI137" s="222"/>
      <c r="UJJ137" s="222"/>
      <c r="UJK137" s="222"/>
      <c r="UJL137" s="222"/>
      <c r="UJM137" s="222"/>
      <c r="UJN137" s="222"/>
      <c r="UJO137" s="222"/>
      <c r="UJP137" s="222"/>
      <c r="UJQ137" s="222"/>
      <c r="UJR137" s="222"/>
      <c r="UJS137" s="222"/>
      <c r="UJT137" s="222"/>
      <c r="UJU137" s="222"/>
      <c r="UJV137" s="222"/>
      <c r="UJW137" s="222"/>
      <c r="UJX137" s="222"/>
      <c r="UJY137" s="222"/>
      <c r="UJZ137" s="222"/>
      <c r="UKA137" s="222"/>
      <c r="UKB137" s="222"/>
      <c r="UKC137" s="222"/>
      <c r="UKD137" s="222"/>
      <c r="UKE137" s="222"/>
      <c r="UKF137" s="222"/>
      <c r="UKG137" s="222"/>
      <c r="UKH137" s="222"/>
      <c r="UKI137" s="222"/>
      <c r="UKJ137" s="222"/>
      <c r="UKK137" s="222"/>
      <c r="UKL137" s="222"/>
      <c r="UKM137" s="222"/>
      <c r="UKN137" s="222"/>
      <c r="UKO137" s="222"/>
      <c r="UKP137" s="222"/>
      <c r="UKQ137" s="222"/>
      <c r="UKR137" s="222"/>
      <c r="UKS137" s="222"/>
      <c r="UKT137" s="222"/>
      <c r="UKU137" s="222"/>
      <c r="UKV137" s="222"/>
      <c r="UKW137" s="222"/>
      <c r="UKX137" s="222"/>
      <c r="UKY137" s="222"/>
      <c r="UKZ137" s="222"/>
      <c r="ULA137" s="222"/>
      <c r="ULB137" s="222"/>
      <c r="ULC137" s="222"/>
      <c r="ULD137" s="222"/>
      <c r="ULE137" s="222"/>
      <c r="ULF137" s="222"/>
      <c r="ULG137" s="222"/>
      <c r="ULH137" s="222"/>
      <c r="ULI137" s="222"/>
      <c r="ULJ137" s="222"/>
      <c r="ULK137" s="222"/>
      <c r="ULL137" s="222"/>
      <c r="ULM137" s="222"/>
      <c r="ULN137" s="222"/>
      <c r="ULO137" s="222"/>
      <c r="ULP137" s="222"/>
      <c r="ULQ137" s="222"/>
      <c r="ULR137" s="222"/>
      <c r="ULS137" s="222"/>
      <c r="ULT137" s="222"/>
      <c r="ULU137" s="222"/>
      <c r="ULV137" s="222"/>
      <c r="ULW137" s="222"/>
      <c r="ULX137" s="222"/>
      <c r="ULY137" s="222"/>
      <c r="ULZ137" s="222"/>
      <c r="UMA137" s="222"/>
      <c r="UMB137" s="222"/>
      <c r="UMC137" s="222"/>
      <c r="UMD137" s="222"/>
      <c r="UME137" s="222"/>
      <c r="UMF137" s="222"/>
      <c r="UMG137" s="222"/>
      <c r="UMH137" s="222"/>
      <c r="UMI137" s="222"/>
      <c r="UMJ137" s="222"/>
      <c r="UMK137" s="222"/>
      <c r="UML137" s="222"/>
      <c r="UMM137" s="222"/>
      <c r="UMN137" s="222"/>
      <c r="UMO137" s="222"/>
      <c r="UMP137" s="222"/>
      <c r="UMQ137" s="222"/>
      <c r="UMR137" s="222"/>
      <c r="UMS137" s="222"/>
      <c r="UMT137" s="222"/>
      <c r="UMU137" s="222"/>
      <c r="UMV137" s="222"/>
      <c r="UMW137" s="222"/>
      <c r="UMX137" s="222"/>
      <c r="UMY137" s="222"/>
      <c r="UMZ137" s="222"/>
      <c r="UNA137" s="222"/>
      <c r="UNB137" s="222"/>
      <c r="UNC137" s="222"/>
      <c r="UND137" s="222"/>
      <c r="UNE137" s="222"/>
      <c r="UNF137" s="222"/>
      <c r="UNG137" s="222"/>
      <c r="UNH137" s="222"/>
      <c r="UNI137" s="222"/>
      <c r="UNJ137" s="222"/>
      <c r="UNK137" s="222"/>
      <c r="UNL137" s="222"/>
      <c r="UNM137" s="222"/>
      <c r="UNN137" s="222"/>
      <c r="UNO137" s="222"/>
      <c r="UNP137" s="222"/>
      <c r="UNQ137" s="222"/>
      <c r="UNR137" s="222"/>
      <c r="UNS137" s="222"/>
      <c r="UNT137" s="222"/>
      <c r="UNU137" s="222"/>
      <c r="UNV137" s="222"/>
      <c r="UNW137" s="222"/>
      <c r="UNX137" s="222"/>
      <c r="UNY137" s="222"/>
      <c r="UNZ137" s="222"/>
      <c r="UOA137" s="222"/>
      <c r="UOB137" s="222"/>
      <c r="UOC137" s="222"/>
      <c r="UOD137" s="222"/>
      <c r="UOE137" s="222"/>
      <c r="UOF137" s="222"/>
      <c r="UOG137" s="222"/>
      <c r="UOH137" s="222"/>
      <c r="UOI137" s="222"/>
      <c r="UOJ137" s="222"/>
      <c r="UOK137" s="222"/>
      <c r="UOL137" s="222"/>
      <c r="UOM137" s="222"/>
      <c r="UON137" s="222"/>
      <c r="UOO137" s="222"/>
      <c r="UOP137" s="222"/>
      <c r="UOQ137" s="222"/>
      <c r="UOR137" s="222"/>
      <c r="UOS137" s="222"/>
      <c r="UOT137" s="222"/>
      <c r="UOU137" s="222"/>
      <c r="UOV137" s="222"/>
      <c r="UOW137" s="222"/>
      <c r="UOX137" s="222"/>
      <c r="UOY137" s="222"/>
      <c r="UOZ137" s="222"/>
      <c r="UPA137" s="222"/>
      <c r="UPB137" s="222"/>
      <c r="UPC137" s="222"/>
      <c r="UPD137" s="222"/>
      <c r="UPE137" s="222"/>
      <c r="UPF137" s="222"/>
      <c r="UPG137" s="222"/>
      <c r="UPH137" s="222"/>
      <c r="UPI137" s="222"/>
      <c r="UPJ137" s="222"/>
      <c r="UPK137" s="222"/>
      <c r="UPL137" s="222"/>
      <c r="UPM137" s="222"/>
      <c r="UPN137" s="222"/>
      <c r="UPO137" s="222"/>
      <c r="UPP137" s="222"/>
      <c r="UPQ137" s="222"/>
      <c r="UPR137" s="222"/>
      <c r="UPS137" s="222"/>
      <c r="UPT137" s="222"/>
      <c r="UPU137" s="222"/>
      <c r="UPV137" s="222"/>
      <c r="UPW137" s="222"/>
      <c r="UPX137" s="222"/>
      <c r="UPY137" s="222"/>
      <c r="UPZ137" s="222"/>
      <c r="UQA137" s="222"/>
      <c r="UQB137" s="222"/>
      <c r="UQC137" s="222"/>
      <c r="UQD137" s="222"/>
      <c r="UQE137" s="222"/>
      <c r="UQF137" s="222"/>
      <c r="UQG137" s="222"/>
      <c r="UQH137" s="222"/>
      <c r="UQI137" s="222"/>
      <c r="UQJ137" s="222"/>
      <c r="UQK137" s="222"/>
      <c r="UQL137" s="222"/>
      <c r="UQM137" s="222"/>
      <c r="UQN137" s="222"/>
      <c r="UQO137" s="222"/>
      <c r="UQP137" s="222"/>
      <c r="UQQ137" s="222"/>
      <c r="UQR137" s="222"/>
      <c r="UQS137" s="222"/>
      <c r="UQT137" s="222"/>
      <c r="UQU137" s="222"/>
      <c r="UQV137" s="222"/>
      <c r="UQW137" s="222"/>
      <c r="UQX137" s="222"/>
      <c r="UQY137" s="222"/>
      <c r="UQZ137" s="222"/>
      <c r="URA137" s="222"/>
      <c r="URB137" s="222"/>
      <c r="URC137" s="222"/>
      <c r="URD137" s="222"/>
      <c r="URE137" s="222"/>
      <c r="URF137" s="222"/>
      <c r="URG137" s="222"/>
      <c r="URH137" s="222"/>
      <c r="URI137" s="222"/>
      <c r="URJ137" s="222"/>
      <c r="URK137" s="222"/>
      <c r="URL137" s="222"/>
      <c r="URM137" s="222"/>
      <c r="URN137" s="222"/>
      <c r="URO137" s="222"/>
      <c r="URP137" s="222"/>
      <c r="URQ137" s="222"/>
      <c r="URR137" s="222"/>
      <c r="URS137" s="222"/>
      <c r="URT137" s="222"/>
      <c r="URU137" s="222"/>
      <c r="URV137" s="222"/>
      <c r="URW137" s="222"/>
      <c r="URX137" s="222"/>
      <c r="URY137" s="222"/>
      <c r="URZ137" s="222"/>
      <c r="USA137" s="222"/>
      <c r="USB137" s="222"/>
      <c r="USC137" s="222"/>
      <c r="USD137" s="222"/>
      <c r="USE137" s="222"/>
      <c r="USF137" s="222"/>
      <c r="USG137" s="222"/>
      <c r="USH137" s="222"/>
      <c r="USI137" s="222"/>
      <c r="USJ137" s="222"/>
      <c r="USK137" s="222"/>
      <c r="USL137" s="222"/>
      <c r="USM137" s="222"/>
      <c r="USN137" s="222"/>
      <c r="USO137" s="222"/>
      <c r="USP137" s="222"/>
      <c r="USQ137" s="222"/>
      <c r="USR137" s="222"/>
      <c r="USS137" s="222"/>
      <c r="UST137" s="222"/>
      <c r="USU137" s="222"/>
      <c r="USV137" s="222"/>
      <c r="USW137" s="222"/>
      <c r="USX137" s="222"/>
      <c r="USY137" s="222"/>
      <c r="USZ137" s="222"/>
      <c r="UTA137" s="222"/>
      <c r="UTB137" s="222"/>
      <c r="UTC137" s="222"/>
      <c r="UTD137" s="222"/>
      <c r="UTE137" s="222"/>
      <c r="UTF137" s="222"/>
      <c r="UTG137" s="222"/>
      <c r="UTH137" s="222"/>
      <c r="UTI137" s="222"/>
      <c r="UTJ137" s="222"/>
      <c r="UTK137" s="222"/>
      <c r="UTL137" s="222"/>
      <c r="UTM137" s="222"/>
      <c r="UTN137" s="222"/>
      <c r="UTO137" s="222"/>
      <c r="UTP137" s="222"/>
      <c r="UTQ137" s="222"/>
      <c r="UTR137" s="222"/>
      <c r="UTS137" s="222"/>
      <c r="UTT137" s="222"/>
      <c r="UTU137" s="222"/>
      <c r="UTV137" s="222"/>
      <c r="UTW137" s="222"/>
      <c r="UTX137" s="222"/>
      <c r="UTY137" s="222"/>
      <c r="UTZ137" s="222"/>
      <c r="UUA137" s="222"/>
      <c r="UUB137" s="222"/>
      <c r="UUC137" s="222"/>
      <c r="UUD137" s="222"/>
      <c r="UUE137" s="222"/>
      <c r="UUF137" s="222"/>
      <c r="UUG137" s="222"/>
      <c r="UUH137" s="222"/>
      <c r="UUI137" s="222"/>
      <c r="UUJ137" s="222"/>
      <c r="UUK137" s="222"/>
      <c r="UUL137" s="222"/>
      <c r="UUM137" s="222"/>
      <c r="UUN137" s="222"/>
      <c r="UUO137" s="222"/>
      <c r="UUP137" s="222"/>
      <c r="UUQ137" s="222"/>
      <c r="UUR137" s="222"/>
      <c r="UUS137" s="222"/>
      <c r="UUT137" s="222"/>
      <c r="UUU137" s="222"/>
      <c r="UUV137" s="222"/>
      <c r="UUW137" s="222"/>
      <c r="UUX137" s="222"/>
      <c r="UUY137" s="222"/>
      <c r="UUZ137" s="222"/>
      <c r="UVA137" s="222"/>
      <c r="UVB137" s="222"/>
      <c r="UVC137" s="222"/>
      <c r="UVD137" s="222"/>
      <c r="UVE137" s="222"/>
      <c r="UVF137" s="222"/>
      <c r="UVG137" s="222"/>
      <c r="UVH137" s="222"/>
      <c r="UVI137" s="222"/>
      <c r="UVJ137" s="222"/>
      <c r="UVK137" s="222"/>
      <c r="UVL137" s="222"/>
      <c r="UVM137" s="222"/>
      <c r="UVN137" s="222"/>
      <c r="UVO137" s="222"/>
      <c r="UVP137" s="222"/>
      <c r="UVQ137" s="222"/>
      <c r="UVR137" s="222"/>
      <c r="UVS137" s="222"/>
      <c r="UVT137" s="222"/>
      <c r="UVU137" s="222"/>
      <c r="UVV137" s="222"/>
      <c r="UVW137" s="222"/>
      <c r="UVX137" s="222"/>
      <c r="UVY137" s="222"/>
      <c r="UVZ137" s="222"/>
      <c r="UWA137" s="222"/>
      <c r="UWB137" s="222"/>
      <c r="UWC137" s="222"/>
      <c r="UWD137" s="222"/>
      <c r="UWE137" s="222"/>
      <c r="UWF137" s="222"/>
      <c r="UWG137" s="222"/>
      <c r="UWH137" s="222"/>
      <c r="UWI137" s="222"/>
      <c r="UWJ137" s="222"/>
      <c r="UWK137" s="222"/>
      <c r="UWL137" s="222"/>
      <c r="UWM137" s="222"/>
      <c r="UWN137" s="222"/>
      <c r="UWO137" s="222"/>
      <c r="UWP137" s="222"/>
      <c r="UWQ137" s="222"/>
      <c r="UWR137" s="222"/>
      <c r="UWS137" s="222"/>
      <c r="UWT137" s="222"/>
      <c r="UWU137" s="222"/>
      <c r="UWV137" s="222"/>
      <c r="UWW137" s="222"/>
      <c r="UWX137" s="222"/>
      <c r="UWY137" s="222"/>
      <c r="UWZ137" s="222"/>
      <c r="UXA137" s="222"/>
      <c r="UXB137" s="222"/>
      <c r="UXC137" s="222"/>
      <c r="UXD137" s="222"/>
      <c r="UXE137" s="222"/>
      <c r="UXF137" s="222"/>
      <c r="UXG137" s="222"/>
      <c r="UXH137" s="222"/>
      <c r="UXI137" s="222"/>
      <c r="UXJ137" s="222"/>
      <c r="UXK137" s="222"/>
      <c r="UXL137" s="222"/>
      <c r="UXM137" s="222"/>
      <c r="UXN137" s="222"/>
      <c r="UXO137" s="222"/>
      <c r="UXP137" s="222"/>
      <c r="UXQ137" s="222"/>
      <c r="UXR137" s="222"/>
      <c r="UXS137" s="222"/>
      <c r="UXT137" s="222"/>
      <c r="UXU137" s="222"/>
      <c r="UXV137" s="222"/>
      <c r="UXW137" s="222"/>
      <c r="UXX137" s="222"/>
      <c r="UXY137" s="222"/>
      <c r="UXZ137" s="222"/>
      <c r="UYA137" s="222"/>
      <c r="UYB137" s="222"/>
      <c r="UYC137" s="222"/>
      <c r="UYD137" s="222"/>
      <c r="UYE137" s="222"/>
      <c r="UYF137" s="222"/>
      <c r="UYG137" s="222"/>
      <c r="UYH137" s="222"/>
      <c r="UYI137" s="222"/>
      <c r="UYJ137" s="222"/>
      <c r="UYK137" s="222"/>
      <c r="UYL137" s="222"/>
      <c r="UYM137" s="222"/>
      <c r="UYN137" s="222"/>
      <c r="UYO137" s="222"/>
      <c r="UYP137" s="222"/>
      <c r="UYQ137" s="222"/>
      <c r="UYR137" s="222"/>
      <c r="UYS137" s="222"/>
      <c r="UYT137" s="222"/>
      <c r="UYU137" s="222"/>
      <c r="UYV137" s="222"/>
      <c r="UYW137" s="222"/>
      <c r="UYX137" s="222"/>
      <c r="UYY137" s="222"/>
      <c r="UYZ137" s="222"/>
      <c r="UZA137" s="222"/>
      <c r="UZB137" s="222"/>
      <c r="UZC137" s="222"/>
      <c r="UZD137" s="222"/>
      <c r="UZE137" s="222"/>
      <c r="UZF137" s="222"/>
      <c r="UZG137" s="222"/>
      <c r="UZH137" s="222"/>
      <c r="UZI137" s="222"/>
      <c r="UZJ137" s="222"/>
      <c r="UZK137" s="222"/>
      <c r="UZL137" s="222"/>
      <c r="UZM137" s="222"/>
      <c r="UZN137" s="222"/>
      <c r="UZO137" s="222"/>
      <c r="UZP137" s="222"/>
      <c r="UZQ137" s="222"/>
      <c r="UZR137" s="222"/>
      <c r="UZS137" s="222"/>
      <c r="UZT137" s="222"/>
      <c r="UZU137" s="222"/>
      <c r="UZV137" s="222"/>
      <c r="UZW137" s="222"/>
      <c r="UZX137" s="222"/>
      <c r="UZY137" s="222"/>
      <c r="UZZ137" s="222"/>
      <c r="VAA137" s="222"/>
      <c r="VAB137" s="222"/>
      <c r="VAC137" s="222"/>
      <c r="VAD137" s="222"/>
      <c r="VAE137" s="222"/>
      <c r="VAF137" s="222"/>
      <c r="VAG137" s="222"/>
      <c r="VAH137" s="222"/>
      <c r="VAI137" s="222"/>
      <c r="VAJ137" s="222"/>
      <c r="VAK137" s="222"/>
      <c r="VAL137" s="222"/>
      <c r="VAM137" s="222"/>
      <c r="VAN137" s="222"/>
      <c r="VAO137" s="222"/>
      <c r="VAP137" s="222"/>
      <c r="VAQ137" s="222"/>
      <c r="VAR137" s="222"/>
      <c r="VAS137" s="222"/>
      <c r="VAT137" s="222"/>
      <c r="VAU137" s="222"/>
      <c r="VAV137" s="222"/>
      <c r="VAW137" s="222"/>
      <c r="VAX137" s="222"/>
      <c r="VAY137" s="222"/>
      <c r="VAZ137" s="222"/>
      <c r="VBA137" s="222"/>
      <c r="VBB137" s="222"/>
      <c r="VBC137" s="222"/>
      <c r="VBD137" s="222"/>
      <c r="VBE137" s="222"/>
      <c r="VBF137" s="222"/>
      <c r="VBG137" s="222"/>
      <c r="VBH137" s="222"/>
      <c r="VBI137" s="222"/>
      <c r="VBJ137" s="222"/>
      <c r="VBK137" s="222"/>
      <c r="VBL137" s="222"/>
      <c r="VBM137" s="222"/>
      <c r="VBN137" s="222"/>
      <c r="VBO137" s="222"/>
      <c r="VBP137" s="222"/>
      <c r="VBQ137" s="222"/>
      <c r="VBR137" s="222"/>
      <c r="VBS137" s="222"/>
      <c r="VBT137" s="222"/>
      <c r="VBU137" s="222"/>
      <c r="VBV137" s="222"/>
      <c r="VBW137" s="222"/>
      <c r="VBX137" s="222"/>
      <c r="VBY137" s="222"/>
      <c r="VBZ137" s="222"/>
      <c r="VCA137" s="222"/>
      <c r="VCB137" s="222"/>
      <c r="VCC137" s="222"/>
      <c r="VCD137" s="222"/>
      <c r="VCE137" s="222"/>
      <c r="VCF137" s="222"/>
      <c r="VCG137" s="222"/>
      <c r="VCH137" s="222"/>
      <c r="VCI137" s="222"/>
      <c r="VCJ137" s="222"/>
      <c r="VCK137" s="222"/>
      <c r="VCL137" s="222"/>
      <c r="VCM137" s="222"/>
      <c r="VCN137" s="222"/>
      <c r="VCO137" s="222"/>
      <c r="VCP137" s="222"/>
      <c r="VCQ137" s="222"/>
      <c r="VCR137" s="222"/>
      <c r="VCS137" s="222"/>
      <c r="VCT137" s="222"/>
      <c r="VCU137" s="222"/>
      <c r="VCV137" s="222"/>
      <c r="VCW137" s="222"/>
      <c r="VCX137" s="222"/>
      <c r="VCY137" s="222"/>
      <c r="VCZ137" s="222"/>
      <c r="VDA137" s="222"/>
      <c r="VDB137" s="222"/>
      <c r="VDC137" s="222"/>
      <c r="VDD137" s="222"/>
      <c r="VDE137" s="222"/>
      <c r="VDF137" s="222"/>
      <c r="VDG137" s="222"/>
      <c r="VDH137" s="222"/>
      <c r="VDI137" s="222"/>
      <c r="VDJ137" s="222"/>
      <c r="VDK137" s="222"/>
      <c r="VDL137" s="222"/>
      <c r="VDM137" s="222"/>
      <c r="VDN137" s="222"/>
      <c r="VDO137" s="222"/>
      <c r="VDP137" s="222"/>
      <c r="VDQ137" s="222"/>
      <c r="VDR137" s="222"/>
      <c r="VDS137" s="222"/>
      <c r="VDT137" s="222"/>
      <c r="VDU137" s="222"/>
      <c r="VDV137" s="222"/>
      <c r="VDW137" s="222"/>
      <c r="VDX137" s="222"/>
      <c r="VDY137" s="222"/>
      <c r="VDZ137" s="222"/>
      <c r="VEA137" s="222"/>
      <c r="VEB137" s="222"/>
      <c r="VEC137" s="222"/>
      <c r="VED137" s="222"/>
      <c r="VEE137" s="222"/>
      <c r="VEF137" s="222"/>
      <c r="VEG137" s="222"/>
      <c r="VEH137" s="222"/>
      <c r="VEI137" s="222"/>
      <c r="VEJ137" s="222"/>
      <c r="VEK137" s="222"/>
      <c r="VEL137" s="222"/>
      <c r="VEM137" s="222"/>
      <c r="VEN137" s="222"/>
      <c r="VEO137" s="222"/>
      <c r="VEP137" s="222"/>
      <c r="VEQ137" s="222"/>
      <c r="VER137" s="222"/>
      <c r="VES137" s="222"/>
      <c r="VET137" s="222"/>
      <c r="VEU137" s="222"/>
      <c r="VEV137" s="222"/>
      <c r="VEW137" s="222"/>
      <c r="VEX137" s="222"/>
      <c r="VEY137" s="222"/>
      <c r="VEZ137" s="222"/>
      <c r="VFA137" s="222"/>
      <c r="VFB137" s="222"/>
      <c r="VFC137" s="222"/>
      <c r="VFD137" s="222"/>
      <c r="VFE137" s="222"/>
      <c r="VFF137" s="222"/>
      <c r="VFG137" s="222"/>
      <c r="VFH137" s="222"/>
      <c r="VFI137" s="222"/>
      <c r="VFJ137" s="222"/>
      <c r="VFK137" s="222"/>
      <c r="VFL137" s="222"/>
      <c r="VFM137" s="222"/>
      <c r="VFN137" s="222"/>
      <c r="VFO137" s="222"/>
      <c r="VFP137" s="222"/>
      <c r="VFQ137" s="222"/>
      <c r="VFR137" s="222"/>
      <c r="VFS137" s="222"/>
      <c r="VFT137" s="222"/>
      <c r="VFU137" s="222"/>
      <c r="VFV137" s="222"/>
      <c r="VFW137" s="222"/>
      <c r="VFX137" s="222"/>
      <c r="VFY137" s="222"/>
      <c r="VFZ137" s="222"/>
      <c r="VGA137" s="222"/>
      <c r="VGB137" s="222"/>
      <c r="VGC137" s="222"/>
      <c r="VGD137" s="222"/>
      <c r="VGE137" s="222"/>
      <c r="VGF137" s="222"/>
      <c r="VGG137" s="222"/>
      <c r="VGH137" s="222"/>
      <c r="VGI137" s="222"/>
      <c r="VGJ137" s="222"/>
      <c r="VGK137" s="222"/>
      <c r="VGL137" s="222"/>
      <c r="VGM137" s="222"/>
      <c r="VGN137" s="222"/>
      <c r="VGO137" s="222"/>
      <c r="VGP137" s="222"/>
      <c r="VGQ137" s="222"/>
      <c r="VGR137" s="222"/>
      <c r="VGS137" s="222"/>
      <c r="VGT137" s="222"/>
      <c r="VGU137" s="222"/>
      <c r="VGV137" s="222"/>
      <c r="VGW137" s="222"/>
      <c r="VGX137" s="222"/>
      <c r="VGY137" s="222"/>
      <c r="VGZ137" s="222"/>
      <c r="VHA137" s="222"/>
      <c r="VHB137" s="222"/>
      <c r="VHC137" s="222"/>
      <c r="VHD137" s="222"/>
      <c r="VHE137" s="222"/>
      <c r="VHF137" s="222"/>
      <c r="VHG137" s="222"/>
      <c r="VHH137" s="222"/>
      <c r="VHI137" s="222"/>
      <c r="VHJ137" s="222"/>
      <c r="VHK137" s="222"/>
      <c r="VHL137" s="222"/>
      <c r="VHM137" s="222"/>
      <c r="VHN137" s="222"/>
      <c r="VHO137" s="222"/>
      <c r="VHP137" s="222"/>
      <c r="VHQ137" s="222"/>
      <c r="VHR137" s="222"/>
      <c r="VHS137" s="222"/>
      <c r="VHT137" s="222"/>
      <c r="VHU137" s="222"/>
      <c r="VHV137" s="222"/>
      <c r="VHW137" s="222"/>
      <c r="VHX137" s="222"/>
      <c r="VHY137" s="222"/>
      <c r="VHZ137" s="222"/>
      <c r="VIA137" s="222"/>
      <c r="VIB137" s="222"/>
      <c r="VIC137" s="222"/>
      <c r="VID137" s="222"/>
      <c r="VIE137" s="222"/>
      <c r="VIF137" s="222"/>
      <c r="VIG137" s="222"/>
      <c r="VIH137" s="222"/>
      <c r="VII137" s="222"/>
      <c r="VIJ137" s="222"/>
      <c r="VIK137" s="222"/>
      <c r="VIL137" s="222"/>
      <c r="VIM137" s="222"/>
      <c r="VIN137" s="222"/>
      <c r="VIO137" s="222"/>
      <c r="VIP137" s="222"/>
      <c r="VIQ137" s="222"/>
      <c r="VIR137" s="222"/>
      <c r="VIS137" s="222"/>
      <c r="VIT137" s="222"/>
      <c r="VIU137" s="222"/>
      <c r="VIV137" s="222"/>
      <c r="VIW137" s="222"/>
      <c r="VIX137" s="222"/>
      <c r="VIY137" s="222"/>
      <c r="VIZ137" s="222"/>
      <c r="VJA137" s="222"/>
      <c r="VJB137" s="222"/>
      <c r="VJC137" s="222"/>
      <c r="VJD137" s="222"/>
      <c r="VJE137" s="222"/>
      <c r="VJF137" s="222"/>
      <c r="VJG137" s="222"/>
      <c r="VJH137" s="222"/>
      <c r="VJI137" s="222"/>
      <c r="VJJ137" s="222"/>
      <c r="VJK137" s="222"/>
      <c r="VJL137" s="222"/>
      <c r="VJM137" s="222"/>
      <c r="VJN137" s="222"/>
      <c r="VJO137" s="222"/>
      <c r="VJP137" s="222"/>
      <c r="VJQ137" s="222"/>
      <c r="VJR137" s="222"/>
      <c r="VJS137" s="222"/>
      <c r="VJT137" s="222"/>
      <c r="VJU137" s="222"/>
      <c r="VJV137" s="222"/>
      <c r="VJW137" s="222"/>
      <c r="VJX137" s="222"/>
      <c r="VJY137" s="222"/>
      <c r="VJZ137" s="222"/>
      <c r="VKA137" s="222"/>
      <c r="VKB137" s="222"/>
      <c r="VKC137" s="222"/>
      <c r="VKD137" s="222"/>
      <c r="VKE137" s="222"/>
      <c r="VKF137" s="222"/>
      <c r="VKG137" s="222"/>
      <c r="VKH137" s="222"/>
      <c r="VKI137" s="222"/>
      <c r="VKJ137" s="222"/>
      <c r="VKK137" s="222"/>
      <c r="VKL137" s="222"/>
      <c r="VKM137" s="222"/>
      <c r="VKN137" s="222"/>
      <c r="VKO137" s="222"/>
      <c r="VKP137" s="222"/>
      <c r="VKQ137" s="222"/>
      <c r="VKR137" s="222"/>
      <c r="VKS137" s="222"/>
      <c r="VKT137" s="222"/>
      <c r="VKU137" s="222"/>
      <c r="VKV137" s="222"/>
      <c r="VKW137" s="222"/>
      <c r="VKX137" s="222"/>
      <c r="VKY137" s="222"/>
      <c r="VKZ137" s="222"/>
      <c r="VLA137" s="222"/>
      <c r="VLB137" s="222"/>
      <c r="VLC137" s="222"/>
      <c r="VLD137" s="222"/>
      <c r="VLE137" s="222"/>
      <c r="VLF137" s="222"/>
      <c r="VLG137" s="222"/>
      <c r="VLH137" s="222"/>
      <c r="VLI137" s="222"/>
      <c r="VLJ137" s="222"/>
      <c r="VLK137" s="222"/>
      <c r="VLL137" s="222"/>
      <c r="VLM137" s="222"/>
      <c r="VLN137" s="222"/>
      <c r="VLO137" s="222"/>
      <c r="VLP137" s="222"/>
      <c r="VLQ137" s="222"/>
      <c r="VLR137" s="222"/>
      <c r="VLS137" s="222"/>
      <c r="VLT137" s="222"/>
      <c r="VLU137" s="222"/>
      <c r="VLV137" s="222"/>
      <c r="VLW137" s="222"/>
      <c r="VLX137" s="222"/>
      <c r="VLY137" s="222"/>
      <c r="VLZ137" s="222"/>
      <c r="VMA137" s="222"/>
      <c r="VMB137" s="222"/>
      <c r="VMC137" s="222"/>
      <c r="VMD137" s="222"/>
      <c r="VME137" s="222"/>
      <c r="VMF137" s="222"/>
      <c r="VMG137" s="222"/>
      <c r="VMH137" s="222"/>
      <c r="VMI137" s="222"/>
      <c r="VMJ137" s="222"/>
      <c r="VMK137" s="222"/>
      <c r="VML137" s="222"/>
      <c r="VMM137" s="222"/>
      <c r="VMN137" s="222"/>
      <c r="VMO137" s="222"/>
      <c r="VMP137" s="222"/>
      <c r="VMQ137" s="222"/>
      <c r="VMR137" s="222"/>
      <c r="VMS137" s="222"/>
      <c r="VMT137" s="222"/>
      <c r="VMU137" s="222"/>
      <c r="VMV137" s="222"/>
      <c r="VMW137" s="222"/>
      <c r="VMX137" s="222"/>
      <c r="VMY137" s="222"/>
      <c r="VMZ137" s="222"/>
      <c r="VNA137" s="222"/>
      <c r="VNB137" s="222"/>
      <c r="VNC137" s="222"/>
      <c r="VND137" s="222"/>
      <c r="VNE137" s="222"/>
      <c r="VNF137" s="222"/>
      <c r="VNG137" s="222"/>
      <c r="VNH137" s="222"/>
      <c r="VNI137" s="222"/>
      <c r="VNJ137" s="222"/>
      <c r="VNK137" s="222"/>
      <c r="VNL137" s="222"/>
      <c r="VNM137" s="222"/>
      <c r="VNN137" s="222"/>
      <c r="VNO137" s="222"/>
      <c r="VNP137" s="222"/>
      <c r="VNQ137" s="222"/>
      <c r="VNR137" s="222"/>
      <c r="VNS137" s="222"/>
      <c r="VNT137" s="222"/>
      <c r="VNU137" s="222"/>
      <c r="VNV137" s="222"/>
      <c r="VNW137" s="222"/>
      <c r="VNX137" s="222"/>
      <c r="VNY137" s="222"/>
      <c r="VNZ137" s="222"/>
      <c r="VOA137" s="222"/>
      <c r="VOB137" s="222"/>
      <c r="VOC137" s="222"/>
      <c r="VOD137" s="222"/>
      <c r="VOE137" s="222"/>
      <c r="VOF137" s="222"/>
      <c r="VOG137" s="222"/>
      <c r="VOH137" s="222"/>
      <c r="VOI137" s="222"/>
      <c r="VOJ137" s="222"/>
      <c r="VOK137" s="222"/>
      <c r="VOL137" s="222"/>
      <c r="VOM137" s="222"/>
      <c r="VON137" s="222"/>
      <c r="VOO137" s="222"/>
      <c r="VOP137" s="222"/>
      <c r="VOQ137" s="222"/>
      <c r="VOR137" s="222"/>
      <c r="VOS137" s="222"/>
      <c r="VOT137" s="222"/>
      <c r="VOU137" s="222"/>
      <c r="VOV137" s="222"/>
      <c r="VOW137" s="222"/>
      <c r="VOX137" s="222"/>
      <c r="VOY137" s="222"/>
      <c r="VOZ137" s="222"/>
      <c r="VPA137" s="222"/>
      <c r="VPB137" s="222"/>
      <c r="VPC137" s="222"/>
      <c r="VPD137" s="222"/>
      <c r="VPE137" s="222"/>
      <c r="VPF137" s="222"/>
      <c r="VPG137" s="222"/>
      <c r="VPH137" s="222"/>
      <c r="VPI137" s="222"/>
      <c r="VPJ137" s="222"/>
      <c r="VPK137" s="222"/>
      <c r="VPL137" s="222"/>
      <c r="VPM137" s="222"/>
      <c r="VPN137" s="222"/>
      <c r="VPO137" s="222"/>
      <c r="VPP137" s="222"/>
      <c r="VPQ137" s="222"/>
      <c r="VPR137" s="222"/>
      <c r="VPS137" s="222"/>
      <c r="VPT137" s="222"/>
      <c r="VPU137" s="222"/>
      <c r="VPV137" s="222"/>
      <c r="VPW137" s="222"/>
      <c r="VPX137" s="222"/>
      <c r="VPY137" s="222"/>
      <c r="VPZ137" s="222"/>
      <c r="VQA137" s="222"/>
      <c r="VQB137" s="222"/>
      <c r="VQC137" s="222"/>
      <c r="VQD137" s="222"/>
      <c r="VQE137" s="222"/>
      <c r="VQF137" s="222"/>
      <c r="VQG137" s="222"/>
      <c r="VQH137" s="222"/>
      <c r="VQI137" s="222"/>
      <c r="VQJ137" s="222"/>
      <c r="VQK137" s="222"/>
      <c r="VQL137" s="222"/>
      <c r="VQM137" s="222"/>
      <c r="VQN137" s="222"/>
      <c r="VQO137" s="222"/>
      <c r="VQP137" s="222"/>
      <c r="VQQ137" s="222"/>
      <c r="VQR137" s="222"/>
      <c r="VQS137" s="222"/>
      <c r="VQT137" s="222"/>
      <c r="VQU137" s="222"/>
      <c r="VQV137" s="222"/>
      <c r="VQW137" s="222"/>
      <c r="VQX137" s="222"/>
      <c r="VQY137" s="222"/>
      <c r="VQZ137" s="222"/>
      <c r="VRA137" s="222"/>
      <c r="VRB137" s="222"/>
      <c r="VRC137" s="222"/>
      <c r="VRD137" s="222"/>
      <c r="VRE137" s="222"/>
      <c r="VRF137" s="222"/>
      <c r="VRG137" s="222"/>
      <c r="VRH137" s="222"/>
      <c r="VRI137" s="222"/>
      <c r="VRJ137" s="222"/>
      <c r="VRK137" s="222"/>
      <c r="VRL137" s="222"/>
      <c r="VRM137" s="222"/>
      <c r="VRN137" s="222"/>
      <c r="VRO137" s="222"/>
      <c r="VRP137" s="222"/>
      <c r="VRQ137" s="222"/>
      <c r="VRR137" s="222"/>
      <c r="VRS137" s="222"/>
      <c r="VRT137" s="222"/>
      <c r="VRU137" s="222"/>
      <c r="VRV137" s="222"/>
      <c r="VRW137" s="222"/>
      <c r="VRX137" s="222"/>
      <c r="VRY137" s="222"/>
      <c r="VRZ137" s="222"/>
      <c r="VSA137" s="222"/>
      <c r="VSB137" s="222"/>
      <c r="VSC137" s="222"/>
      <c r="VSD137" s="222"/>
      <c r="VSE137" s="222"/>
      <c r="VSF137" s="222"/>
      <c r="VSG137" s="222"/>
      <c r="VSH137" s="222"/>
      <c r="VSI137" s="222"/>
      <c r="VSJ137" s="222"/>
      <c r="VSK137" s="222"/>
      <c r="VSL137" s="222"/>
      <c r="VSM137" s="222"/>
      <c r="VSN137" s="222"/>
      <c r="VSO137" s="222"/>
      <c r="VSP137" s="222"/>
      <c r="VSQ137" s="222"/>
      <c r="VSR137" s="222"/>
      <c r="VSS137" s="222"/>
      <c r="VST137" s="222"/>
      <c r="VSU137" s="222"/>
      <c r="VSV137" s="222"/>
      <c r="VSW137" s="222"/>
      <c r="VSX137" s="222"/>
      <c r="VSY137" s="222"/>
      <c r="VSZ137" s="222"/>
      <c r="VTA137" s="222"/>
      <c r="VTB137" s="222"/>
      <c r="VTC137" s="222"/>
      <c r="VTD137" s="222"/>
      <c r="VTE137" s="222"/>
      <c r="VTF137" s="222"/>
      <c r="VTG137" s="222"/>
      <c r="VTH137" s="222"/>
      <c r="VTI137" s="222"/>
      <c r="VTJ137" s="222"/>
      <c r="VTK137" s="222"/>
      <c r="VTL137" s="222"/>
      <c r="VTM137" s="222"/>
      <c r="VTN137" s="222"/>
      <c r="VTO137" s="222"/>
      <c r="VTP137" s="222"/>
      <c r="VTQ137" s="222"/>
      <c r="VTR137" s="222"/>
      <c r="VTS137" s="222"/>
      <c r="VTT137" s="222"/>
      <c r="VTU137" s="222"/>
      <c r="VTV137" s="222"/>
      <c r="VTW137" s="222"/>
      <c r="VTX137" s="222"/>
      <c r="VTY137" s="222"/>
      <c r="VTZ137" s="222"/>
      <c r="VUA137" s="222"/>
      <c r="VUB137" s="222"/>
      <c r="VUC137" s="222"/>
      <c r="VUD137" s="222"/>
      <c r="VUE137" s="222"/>
      <c r="VUF137" s="222"/>
      <c r="VUG137" s="222"/>
      <c r="VUH137" s="222"/>
      <c r="VUI137" s="222"/>
      <c r="VUJ137" s="222"/>
      <c r="VUK137" s="222"/>
      <c r="VUL137" s="222"/>
      <c r="VUM137" s="222"/>
      <c r="VUN137" s="222"/>
      <c r="VUO137" s="222"/>
      <c r="VUP137" s="222"/>
      <c r="VUQ137" s="222"/>
      <c r="VUR137" s="222"/>
      <c r="VUS137" s="222"/>
      <c r="VUT137" s="222"/>
      <c r="VUU137" s="222"/>
      <c r="VUV137" s="222"/>
      <c r="VUW137" s="222"/>
      <c r="VUX137" s="222"/>
      <c r="VUY137" s="222"/>
      <c r="VUZ137" s="222"/>
      <c r="VVA137" s="222"/>
      <c r="VVB137" s="222"/>
      <c r="VVC137" s="222"/>
      <c r="VVD137" s="222"/>
      <c r="VVE137" s="222"/>
      <c r="VVF137" s="222"/>
      <c r="VVG137" s="222"/>
      <c r="VVH137" s="222"/>
      <c r="VVI137" s="222"/>
      <c r="VVJ137" s="222"/>
      <c r="VVK137" s="222"/>
      <c r="VVL137" s="222"/>
      <c r="VVM137" s="222"/>
      <c r="VVN137" s="222"/>
      <c r="VVO137" s="222"/>
      <c r="VVP137" s="222"/>
      <c r="VVQ137" s="222"/>
      <c r="VVR137" s="222"/>
      <c r="VVS137" s="222"/>
      <c r="VVT137" s="222"/>
      <c r="VVU137" s="222"/>
      <c r="VVV137" s="222"/>
      <c r="VVW137" s="222"/>
      <c r="VVX137" s="222"/>
      <c r="VVY137" s="222"/>
      <c r="VVZ137" s="222"/>
      <c r="VWA137" s="222"/>
      <c r="VWB137" s="222"/>
      <c r="VWC137" s="222"/>
      <c r="VWD137" s="222"/>
      <c r="VWE137" s="222"/>
      <c r="VWF137" s="222"/>
      <c r="VWG137" s="222"/>
      <c r="VWH137" s="222"/>
      <c r="VWI137" s="222"/>
      <c r="VWJ137" s="222"/>
      <c r="VWK137" s="222"/>
      <c r="VWL137" s="222"/>
      <c r="VWM137" s="222"/>
      <c r="VWN137" s="222"/>
      <c r="VWO137" s="222"/>
      <c r="VWP137" s="222"/>
      <c r="VWQ137" s="222"/>
      <c r="VWR137" s="222"/>
      <c r="VWS137" s="222"/>
      <c r="VWT137" s="222"/>
      <c r="VWU137" s="222"/>
      <c r="VWV137" s="222"/>
      <c r="VWW137" s="222"/>
      <c r="VWX137" s="222"/>
      <c r="VWY137" s="222"/>
      <c r="VWZ137" s="222"/>
      <c r="VXA137" s="222"/>
      <c r="VXB137" s="222"/>
      <c r="VXC137" s="222"/>
      <c r="VXD137" s="222"/>
      <c r="VXE137" s="222"/>
      <c r="VXF137" s="222"/>
      <c r="VXG137" s="222"/>
      <c r="VXH137" s="222"/>
      <c r="VXI137" s="222"/>
      <c r="VXJ137" s="222"/>
      <c r="VXK137" s="222"/>
      <c r="VXL137" s="222"/>
      <c r="VXM137" s="222"/>
      <c r="VXN137" s="222"/>
      <c r="VXO137" s="222"/>
      <c r="VXP137" s="222"/>
      <c r="VXQ137" s="222"/>
      <c r="VXR137" s="222"/>
      <c r="VXS137" s="222"/>
      <c r="VXT137" s="222"/>
      <c r="VXU137" s="222"/>
      <c r="VXV137" s="222"/>
      <c r="VXW137" s="222"/>
      <c r="VXX137" s="222"/>
      <c r="VXY137" s="222"/>
      <c r="VXZ137" s="222"/>
      <c r="VYA137" s="222"/>
      <c r="VYB137" s="222"/>
      <c r="VYC137" s="222"/>
      <c r="VYD137" s="222"/>
      <c r="VYE137" s="222"/>
      <c r="VYF137" s="222"/>
      <c r="VYG137" s="222"/>
      <c r="VYH137" s="222"/>
      <c r="VYI137" s="222"/>
      <c r="VYJ137" s="222"/>
      <c r="VYK137" s="222"/>
      <c r="VYL137" s="222"/>
      <c r="VYM137" s="222"/>
      <c r="VYN137" s="222"/>
      <c r="VYO137" s="222"/>
      <c r="VYP137" s="222"/>
      <c r="VYQ137" s="222"/>
      <c r="VYR137" s="222"/>
      <c r="VYS137" s="222"/>
      <c r="VYT137" s="222"/>
      <c r="VYU137" s="222"/>
      <c r="VYV137" s="222"/>
      <c r="VYW137" s="222"/>
      <c r="VYX137" s="222"/>
      <c r="VYY137" s="222"/>
      <c r="VYZ137" s="222"/>
      <c r="VZA137" s="222"/>
      <c r="VZB137" s="222"/>
      <c r="VZC137" s="222"/>
      <c r="VZD137" s="222"/>
      <c r="VZE137" s="222"/>
      <c r="VZF137" s="222"/>
      <c r="VZG137" s="222"/>
      <c r="VZH137" s="222"/>
      <c r="VZI137" s="222"/>
      <c r="VZJ137" s="222"/>
      <c r="VZK137" s="222"/>
      <c r="VZL137" s="222"/>
      <c r="VZM137" s="222"/>
      <c r="VZN137" s="222"/>
      <c r="VZO137" s="222"/>
      <c r="VZP137" s="222"/>
      <c r="VZQ137" s="222"/>
      <c r="VZR137" s="222"/>
      <c r="VZS137" s="222"/>
      <c r="VZT137" s="222"/>
      <c r="VZU137" s="222"/>
      <c r="VZV137" s="222"/>
      <c r="VZW137" s="222"/>
      <c r="VZX137" s="222"/>
      <c r="VZY137" s="222"/>
      <c r="VZZ137" s="222"/>
      <c r="WAA137" s="222"/>
      <c r="WAB137" s="222"/>
      <c r="WAC137" s="222"/>
      <c r="WAD137" s="222"/>
      <c r="WAE137" s="222"/>
      <c r="WAF137" s="222"/>
      <c r="WAG137" s="222"/>
      <c r="WAH137" s="222"/>
      <c r="WAI137" s="222"/>
      <c r="WAJ137" s="222"/>
      <c r="WAK137" s="222"/>
      <c r="WAL137" s="222"/>
      <c r="WAM137" s="222"/>
      <c r="WAN137" s="222"/>
      <c r="WAO137" s="222"/>
      <c r="WAP137" s="222"/>
      <c r="WAQ137" s="222"/>
      <c r="WAR137" s="222"/>
      <c r="WAS137" s="222"/>
      <c r="WAT137" s="222"/>
      <c r="WAU137" s="222"/>
      <c r="WAV137" s="222"/>
      <c r="WAW137" s="222"/>
      <c r="WAX137" s="222"/>
      <c r="WAY137" s="222"/>
      <c r="WAZ137" s="222"/>
      <c r="WBA137" s="222"/>
      <c r="WBB137" s="222"/>
      <c r="WBC137" s="222"/>
      <c r="WBD137" s="222"/>
      <c r="WBE137" s="222"/>
      <c r="WBF137" s="222"/>
      <c r="WBG137" s="222"/>
      <c r="WBH137" s="222"/>
      <c r="WBI137" s="222"/>
      <c r="WBJ137" s="222"/>
      <c r="WBK137" s="222"/>
      <c r="WBL137" s="222"/>
      <c r="WBM137" s="222"/>
      <c r="WBN137" s="222"/>
      <c r="WBO137" s="222"/>
      <c r="WBP137" s="222"/>
      <c r="WBQ137" s="222"/>
      <c r="WBR137" s="222"/>
      <c r="WBS137" s="222"/>
      <c r="WBT137" s="222"/>
      <c r="WBU137" s="222"/>
      <c r="WBV137" s="222"/>
      <c r="WBW137" s="222"/>
      <c r="WBX137" s="222"/>
      <c r="WBY137" s="222"/>
      <c r="WBZ137" s="222"/>
      <c r="WCA137" s="222"/>
      <c r="WCB137" s="222"/>
      <c r="WCC137" s="222"/>
      <c r="WCD137" s="222"/>
      <c r="WCE137" s="222"/>
      <c r="WCF137" s="222"/>
      <c r="WCG137" s="222"/>
      <c r="WCH137" s="222"/>
      <c r="WCI137" s="222"/>
      <c r="WCJ137" s="222"/>
      <c r="WCK137" s="222"/>
      <c r="WCL137" s="222"/>
      <c r="WCM137" s="222"/>
      <c r="WCN137" s="222"/>
      <c r="WCO137" s="222"/>
      <c r="WCP137" s="222"/>
      <c r="WCQ137" s="222"/>
      <c r="WCR137" s="222"/>
      <c r="WCS137" s="222"/>
      <c r="WCT137" s="222"/>
      <c r="WCU137" s="222"/>
      <c r="WCV137" s="222"/>
      <c r="WCW137" s="222"/>
      <c r="WCX137" s="222"/>
      <c r="WCY137" s="222"/>
      <c r="WCZ137" s="222"/>
      <c r="WDA137" s="222"/>
      <c r="WDB137" s="222"/>
      <c r="WDC137" s="222"/>
      <c r="WDD137" s="222"/>
      <c r="WDE137" s="222"/>
      <c r="WDF137" s="222"/>
      <c r="WDG137" s="222"/>
      <c r="WDH137" s="222"/>
      <c r="WDI137" s="222"/>
      <c r="WDJ137" s="222"/>
      <c r="WDK137" s="222"/>
      <c r="WDL137" s="222"/>
      <c r="WDM137" s="222"/>
      <c r="WDN137" s="222"/>
      <c r="WDO137" s="222"/>
      <c r="WDP137" s="222"/>
      <c r="WDQ137" s="222"/>
      <c r="WDR137" s="222"/>
      <c r="WDS137" s="222"/>
      <c r="WDT137" s="222"/>
      <c r="WDU137" s="222"/>
      <c r="WDV137" s="222"/>
      <c r="WDW137" s="222"/>
      <c r="WDX137" s="222"/>
      <c r="WDY137" s="222"/>
      <c r="WDZ137" s="222"/>
      <c r="WEA137" s="222"/>
      <c r="WEB137" s="222"/>
      <c r="WEC137" s="222"/>
      <c r="WED137" s="222"/>
      <c r="WEE137" s="222"/>
      <c r="WEF137" s="222"/>
      <c r="WEG137" s="222"/>
      <c r="WEH137" s="222"/>
      <c r="WEI137" s="222"/>
      <c r="WEJ137" s="222"/>
      <c r="WEK137" s="222"/>
      <c r="WEL137" s="222"/>
      <c r="WEM137" s="222"/>
      <c r="WEN137" s="222"/>
      <c r="WEO137" s="222"/>
      <c r="WEP137" s="222"/>
      <c r="WEQ137" s="222"/>
      <c r="WER137" s="222"/>
      <c r="WES137" s="222"/>
      <c r="WET137" s="222"/>
      <c r="WEU137" s="222"/>
      <c r="WEV137" s="222"/>
      <c r="WEW137" s="222"/>
      <c r="WEX137" s="222"/>
      <c r="WEY137" s="222"/>
      <c r="WEZ137" s="222"/>
      <c r="WFA137" s="222"/>
      <c r="WFB137" s="222"/>
      <c r="WFC137" s="222"/>
      <c r="WFD137" s="222"/>
      <c r="WFE137" s="222"/>
      <c r="WFF137" s="222"/>
      <c r="WFG137" s="222"/>
      <c r="WFH137" s="222"/>
      <c r="WFI137" s="222"/>
      <c r="WFJ137" s="222"/>
      <c r="WFK137" s="222"/>
      <c r="WFL137" s="222"/>
      <c r="WFM137" s="222"/>
      <c r="WFN137" s="222"/>
      <c r="WFO137" s="222"/>
      <c r="WFP137" s="222"/>
      <c r="WFQ137" s="222"/>
      <c r="WFR137" s="222"/>
      <c r="WFS137" s="222"/>
      <c r="WFT137" s="222"/>
      <c r="WFU137" s="222"/>
      <c r="WFV137" s="222"/>
      <c r="WFW137" s="222"/>
      <c r="WFX137" s="222"/>
      <c r="WFY137" s="222"/>
      <c r="WFZ137" s="222"/>
      <c r="WGA137" s="222"/>
      <c r="WGB137" s="222"/>
      <c r="WGC137" s="222"/>
      <c r="WGD137" s="222"/>
      <c r="WGE137" s="222"/>
      <c r="WGF137" s="222"/>
      <c r="WGG137" s="222"/>
      <c r="WGH137" s="222"/>
      <c r="WGI137" s="222"/>
      <c r="WGJ137" s="222"/>
      <c r="WGK137" s="222"/>
      <c r="WGL137" s="222"/>
      <c r="WGM137" s="222"/>
      <c r="WGN137" s="222"/>
      <c r="WGO137" s="222"/>
      <c r="WGP137" s="222"/>
      <c r="WGQ137" s="222"/>
      <c r="WGR137" s="222"/>
      <c r="WGS137" s="222"/>
      <c r="WGT137" s="222"/>
      <c r="WGU137" s="222"/>
      <c r="WGV137" s="222"/>
      <c r="WGW137" s="222"/>
      <c r="WGX137" s="222"/>
      <c r="WGY137" s="222"/>
      <c r="WGZ137" s="222"/>
      <c r="WHA137" s="222"/>
      <c r="WHB137" s="222"/>
      <c r="WHC137" s="222"/>
      <c r="WHD137" s="222"/>
      <c r="WHE137" s="222"/>
      <c r="WHF137" s="222"/>
      <c r="WHG137" s="222"/>
      <c r="WHH137" s="222"/>
      <c r="WHI137" s="222"/>
      <c r="WHJ137" s="222"/>
      <c r="WHK137" s="222"/>
      <c r="WHL137" s="222"/>
      <c r="WHM137" s="222"/>
      <c r="WHN137" s="222"/>
      <c r="WHO137" s="222"/>
      <c r="WHP137" s="222"/>
      <c r="WHQ137" s="222"/>
      <c r="WHR137" s="222"/>
      <c r="WHS137" s="222"/>
      <c r="WHT137" s="222"/>
      <c r="WHU137" s="222"/>
      <c r="WHV137" s="222"/>
      <c r="WHW137" s="222"/>
      <c r="WHX137" s="222"/>
      <c r="WHY137" s="222"/>
      <c r="WHZ137" s="222"/>
      <c r="WIA137" s="222"/>
      <c r="WIB137" s="222"/>
      <c r="WIC137" s="222"/>
      <c r="WID137" s="222"/>
      <c r="WIE137" s="222"/>
      <c r="WIF137" s="222"/>
      <c r="WIG137" s="222"/>
      <c r="WIH137" s="222"/>
      <c r="WII137" s="222"/>
      <c r="WIJ137" s="222"/>
      <c r="WIK137" s="222"/>
      <c r="WIL137" s="222"/>
      <c r="WIM137" s="222"/>
      <c r="WIN137" s="222"/>
      <c r="WIO137" s="222"/>
      <c r="WIP137" s="222"/>
      <c r="WIQ137" s="222"/>
      <c r="WIR137" s="222"/>
      <c r="WIS137" s="222"/>
      <c r="WIT137" s="222"/>
      <c r="WIU137" s="222"/>
      <c r="WIV137" s="222"/>
      <c r="WIW137" s="222"/>
      <c r="WIX137" s="222"/>
      <c r="WIY137" s="222"/>
      <c r="WIZ137" s="222"/>
      <c r="WJA137" s="222"/>
      <c r="WJB137" s="222"/>
      <c r="WJC137" s="222"/>
      <c r="WJD137" s="222"/>
      <c r="WJE137" s="222"/>
      <c r="WJF137" s="222"/>
      <c r="WJG137" s="222"/>
      <c r="WJH137" s="222"/>
      <c r="WJI137" s="222"/>
      <c r="WJJ137" s="222"/>
      <c r="WJK137" s="222"/>
      <c r="WJL137" s="222"/>
      <c r="WJM137" s="222"/>
      <c r="WJN137" s="222"/>
      <c r="WJO137" s="222"/>
      <c r="WJP137" s="222"/>
      <c r="WJQ137" s="222"/>
      <c r="WJR137" s="222"/>
      <c r="WJS137" s="222"/>
      <c r="WJT137" s="222"/>
      <c r="WJU137" s="222"/>
      <c r="WJV137" s="222"/>
      <c r="WJW137" s="222"/>
      <c r="WJX137" s="222"/>
      <c r="WJY137" s="222"/>
      <c r="WJZ137" s="222"/>
      <c r="WKA137" s="222"/>
      <c r="WKB137" s="222"/>
      <c r="WKC137" s="222"/>
      <c r="WKD137" s="222"/>
      <c r="WKE137" s="222"/>
      <c r="WKF137" s="222"/>
      <c r="WKG137" s="222"/>
      <c r="WKH137" s="222"/>
      <c r="WKI137" s="222"/>
      <c r="WKJ137" s="222"/>
      <c r="WKK137" s="222"/>
      <c r="WKL137" s="222"/>
      <c r="WKM137" s="222"/>
      <c r="WKN137" s="222"/>
      <c r="WKO137" s="222"/>
      <c r="WKP137" s="222"/>
      <c r="WKQ137" s="222"/>
      <c r="WKR137" s="222"/>
      <c r="WKS137" s="222"/>
      <c r="WKT137" s="222"/>
      <c r="WKU137" s="222"/>
      <c r="WKV137" s="222"/>
      <c r="WKW137" s="222"/>
      <c r="WKX137" s="222"/>
      <c r="WKY137" s="222"/>
      <c r="WKZ137" s="222"/>
      <c r="WLA137" s="222"/>
      <c r="WLB137" s="222"/>
      <c r="WLC137" s="222"/>
      <c r="WLD137" s="222"/>
      <c r="WLE137" s="222"/>
      <c r="WLF137" s="222"/>
      <c r="WLG137" s="222"/>
      <c r="WLH137" s="222"/>
      <c r="WLI137" s="222"/>
      <c r="WLJ137" s="222"/>
      <c r="WLK137" s="222"/>
      <c r="WLL137" s="222"/>
      <c r="WLM137" s="222"/>
      <c r="WLN137" s="222"/>
      <c r="WLO137" s="222"/>
      <c r="WLP137" s="222"/>
      <c r="WLQ137" s="222"/>
      <c r="WLR137" s="222"/>
      <c r="WLS137" s="222"/>
      <c r="WLT137" s="222"/>
      <c r="WLU137" s="222"/>
      <c r="WLV137" s="222"/>
      <c r="WLW137" s="222"/>
      <c r="WLX137" s="222"/>
      <c r="WLY137" s="222"/>
      <c r="WLZ137" s="222"/>
      <c r="WMA137" s="222"/>
      <c r="WMB137" s="222"/>
      <c r="WMC137" s="222"/>
      <c r="WMD137" s="222"/>
      <c r="WME137" s="222"/>
      <c r="WMF137" s="222"/>
      <c r="WMG137" s="222"/>
      <c r="WMH137" s="222"/>
      <c r="WMI137" s="222"/>
      <c r="WMJ137" s="222"/>
      <c r="WMK137" s="222"/>
      <c r="WML137" s="222"/>
      <c r="WMM137" s="222"/>
      <c r="WMN137" s="222"/>
      <c r="WMO137" s="222"/>
      <c r="WMP137" s="222"/>
      <c r="WMQ137" s="222"/>
      <c r="WMR137" s="222"/>
      <c r="WMS137" s="222"/>
      <c r="WMT137" s="222"/>
      <c r="WMU137" s="222"/>
      <c r="WMV137" s="222"/>
      <c r="WMW137" s="222"/>
      <c r="WMX137" s="222"/>
      <c r="WMY137" s="222"/>
      <c r="WMZ137" s="222"/>
      <c r="WNA137" s="222"/>
      <c r="WNB137" s="222"/>
      <c r="WNC137" s="222"/>
      <c r="WND137" s="222"/>
      <c r="WNE137" s="222"/>
      <c r="WNF137" s="222"/>
      <c r="WNG137" s="222"/>
      <c r="WNH137" s="222"/>
      <c r="WNI137" s="222"/>
      <c r="WNJ137" s="222"/>
      <c r="WNK137" s="222"/>
      <c r="WNL137" s="222"/>
      <c r="WNM137" s="222"/>
      <c r="WNN137" s="222"/>
      <c r="WNO137" s="222"/>
      <c r="WNP137" s="222"/>
      <c r="WNQ137" s="222"/>
      <c r="WNR137" s="222"/>
      <c r="WNS137" s="222"/>
      <c r="WNT137" s="222"/>
      <c r="WNU137" s="222"/>
      <c r="WNV137" s="222"/>
      <c r="WNW137" s="222"/>
      <c r="WNX137" s="222"/>
      <c r="WNY137" s="222"/>
      <c r="WNZ137" s="222"/>
      <c r="WOA137" s="222"/>
      <c r="WOB137" s="222"/>
      <c r="WOC137" s="222"/>
      <c r="WOD137" s="222"/>
      <c r="WOE137" s="222"/>
      <c r="WOF137" s="222"/>
      <c r="WOG137" s="222"/>
      <c r="WOH137" s="222"/>
      <c r="WOI137" s="222"/>
      <c r="WOJ137" s="222"/>
      <c r="WOK137" s="222"/>
      <c r="WOL137" s="222"/>
      <c r="WOM137" s="222"/>
      <c r="WON137" s="222"/>
      <c r="WOO137" s="222"/>
      <c r="WOP137" s="222"/>
      <c r="WOQ137" s="222"/>
      <c r="WOR137" s="222"/>
      <c r="WOS137" s="222"/>
      <c r="WOT137" s="222"/>
      <c r="WOU137" s="222"/>
      <c r="WOV137" s="222"/>
      <c r="WOW137" s="222"/>
      <c r="WOX137" s="222"/>
      <c r="WOY137" s="222"/>
      <c r="WOZ137" s="222"/>
      <c r="WPA137" s="222"/>
      <c r="WPB137" s="222"/>
      <c r="WPC137" s="222"/>
      <c r="WPD137" s="222"/>
      <c r="WPE137" s="222"/>
      <c r="WPF137" s="222"/>
      <c r="WPG137" s="222"/>
      <c r="WPH137" s="222"/>
      <c r="WPI137" s="222"/>
      <c r="WPJ137" s="222"/>
      <c r="WPK137" s="222"/>
      <c r="WPL137" s="222"/>
      <c r="WPM137" s="222"/>
      <c r="WPN137" s="222"/>
      <c r="WPO137" s="222"/>
      <c r="WPP137" s="222"/>
      <c r="WPQ137" s="222"/>
      <c r="WPR137" s="222"/>
      <c r="WPS137" s="222"/>
      <c r="WPT137" s="222"/>
      <c r="WPU137" s="222"/>
      <c r="WPV137" s="222"/>
      <c r="WPW137" s="222"/>
      <c r="WPX137" s="222"/>
      <c r="WPY137" s="222"/>
      <c r="WPZ137" s="222"/>
      <c r="WQA137" s="222"/>
      <c r="WQB137" s="222"/>
      <c r="WQC137" s="222"/>
      <c r="WQD137" s="222"/>
      <c r="WQE137" s="222"/>
      <c r="WQF137" s="222"/>
      <c r="WQG137" s="222"/>
      <c r="WQH137" s="222"/>
      <c r="WQI137" s="222"/>
      <c r="WQJ137" s="222"/>
      <c r="WQK137" s="222"/>
      <c r="WQL137" s="222"/>
      <c r="WQM137" s="222"/>
      <c r="WQN137" s="222"/>
      <c r="WQO137" s="222"/>
      <c r="WQP137" s="222"/>
      <c r="WQQ137" s="222"/>
      <c r="WQR137" s="222"/>
      <c r="WQS137" s="222"/>
      <c r="WQT137" s="222"/>
      <c r="WQU137" s="222"/>
      <c r="WQV137" s="222"/>
      <c r="WQW137" s="222"/>
      <c r="WQX137" s="222"/>
      <c r="WQY137" s="222"/>
      <c r="WQZ137" s="222"/>
      <c r="WRA137" s="222"/>
      <c r="WRB137" s="222"/>
      <c r="WRC137" s="222"/>
      <c r="WRD137" s="222"/>
      <c r="WRE137" s="222"/>
      <c r="WRF137" s="222"/>
      <c r="WRG137" s="222"/>
      <c r="WRH137" s="222"/>
      <c r="WRI137" s="222"/>
      <c r="WRJ137" s="222"/>
      <c r="WRK137" s="222"/>
      <c r="WRL137" s="222"/>
      <c r="WRM137" s="222"/>
      <c r="WRN137" s="222"/>
      <c r="WRO137" s="222"/>
      <c r="WRP137" s="222"/>
      <c r="WRQ137" s="222"/>
      <c r="WRR137" s="222"/>
      <c r="WRS137" s="222"/>
      <c r="WRT137" s="222"/>
      <c r="WRU137" s="222"/>
      <c r="WRV137" s="222"/>
      <c r="WRW137" s="222"/>
      <c r="WRX137" s="222"/>
      <c r="WRY137" s="222"/>
      <c r="WRZ137" s="222"/>
      <c r="WSA137" s="222"/>
      <c r="WSB137" s="222"/>
      <c r="WSC137" s="222"/>
      <c r="WSD137" s="222"/>
      <c r="WSE137" s="222"/>
      <c r="WSF137" s="222"/>
      <c r="WSG137" s="222"/>
      <c r="WSH137" s="222"/>
      <c r="WSI137" s="222"/>
      <c r="WSJ137" s="222"/>
      <c r="WSK137" s="222"/>
      <c r="WSL137" s="222"/>
      <c r="WSM137" s="222"/>
      <c r="WSN137" s="222"/>
      <c r="WSO137" s="222"/>
      <c r="WSP137" s="222"/>
      <c r="WSQ137" s="222"/>
      <c r="WSR137" s="222"/>
      <c r="WSS137" s="222"/>
      <c r="WST137" s="222"/>
      <c r="WSU137" s="222"/>
      <c r="WSV137" s="222"/>
      <c r="WSW137" s="222"/>
      <c r="WSX137" s="222"/>
      <c r="WSY137" s="222"/>
      <c r="WSZ137" s="222"/>
      <c r="WTA137" s="222"/>
      <c r="WTB137" s="222"/>
      <c r="WTC137" s="222"/>
      <c r="WTD137" s="222"/>
      <c r="WTE137" s="222"/>
      <c r="WTF137" s="222"/>
      <c r="WTG137" s="222"/>
      <c r="WTH137" s="222"/>
      <c r="WTI137" s="222"/>
      <c r="WTJ137" s="222"/>
      <c r="WTK137" s="222"/>
      <c r="WTL137" s="222"/>
      <c r="WTM137" s="222"/>
      <c r="WTN137" s="222"/>
      <c r="WTO137" s="222"/>
      <c r="WTP137" s="222"/>
      <c r="WTQ137" s="222"/>
      <c r="WTR137" s="222"/>
      <c r="WTS137" s="222"/>
      <c r="WTT137" s="222"/>
      <c r="WTU137" s="222"/>
      <c r="WTV137" s="222"/>
      <c r="WTW137" s="222"/>
      <c r="WTX137" s="222"/>
      <c r="WTY137" s="222"/>
      <c r="WTZ137" s="222"/>
      <c r="WUA137" s="222"/>
      <c r="WUB137" s="222"/>
      <c r="WUC137" s="222"/>
      <c r="WUD137" s="222"/>
      <c r="WUE137" s="222"/>
      <c r="WUF137" s="222"/>
      <c r="WUG137" s="222"/>
      <c r="WUH137" s="222"/>
      <c r="WUI137" s="222"/>
      <c r="WUJ137" s="222"/>
      <c r="WUK137" s="222"/>
      <c r="WUL137" s="222"/>
      <c r="WUM137" s="222"/>
      <c r="WUN137" s="222"/>
      <c r="WUO137" s="222"/>
      <c r="WUP137" s="222"/>
      <c r="WUQ137" s="222"/>
      <c r="WUR137" s="222"/>
      <c r="WUS137" s="222"/>
      <c r="WUT137" s="222"/>
      <c r="WUU137" s="222"/>
      <c r="WUV137" s="222"/>
      <c r="WUW137" s="222"/>
      <c r="WUX137" s="222"/>
      <c r="WUY137" s="222"/>
      <c r="WUZ137" s="222"/>
      <c r="WVA137" s="222"/>
      <c r="WVB137" s="222"/>
      <c r="WVC137" s="222"/>
      <c r="WVD137" s="222"/>
      <c r="WVE137" s="222"/>
      <c r="WVF137" s="222"/>
      <c r="WVG137" s="222"/>
      <c r="WVH137" s="222"/>
      <c r="WVI137" s="222"/>
      <c r="WVJ137" s="222"/>
      <c r="WVK137" s="222"/>
      <c r="WVL137" s="222"/>
      <c r="WVM137" s="222"/>
      <c r="WVN137" s="222"/>
      <c r="WVO137" s="222"/>
      <c r="WVP137" s="222"/>
      <c r="WVQ137" s="222"/>
      <c r="WVR137" s="222"/>
      <c r="WVS137" s="222"/>
      <c r="WVT137" s="222"/>
      <c r="WVU137" s="222"/>
      <c r="WVV137" s="222"/>
      <c r="WVW137" s="222"/>
      <c r="WVX137" s="222"/>
      <c r="WVY137" s="222"/>
      <c r="WVZ137" s="222"/>
      <c r="WWA137" s="222"/>
      <c r="WWB137" s="222"/>
      <c r="WWC137" s="222"/>
      <c r="WWD137" s="222"/>
      <c r="WWE137" s="222"/>
      <c r="WWF137" s="222"/>
      <c r="WWG137" s="222"/>
      <c r="WWH137" s="222"/>
      <c r="WWI137" s="222"/>
      <c r="WWJ137" s="222"/>
      <c r="WWK137" s="222"/>
      <c r="WWL137" s="222"/>
      <c r="WWM137" s="222"/>
      <c r="WWN137" s="222"/>
      <c r="WWO137" s="222"/>
      <c r="WWP137" s="222"/>
      <c r="WWQ137" s="222"/>
      <c r="WWR137" s="222"/>
      <c r="WWS137" s="222"/>
      <c r="WWT137" s="222"/>
      <c r="WWU137" s="222"/>
      <c r="WWV137" s="222"/>
      <c r="WWW137" s="222"/>
      <c r="WWX137" s="222"/>
      <c r="WWY137" s="222"/>
      <c r="WWZ137" s="222"/>
      <c r="WXA137" s="222"/>
      <c r="WXB137" s="222"/>
      <c r="WXC137" s="222"/>
      <c r="WXD137" s="222"/>
      <c r="WXE137" s="222"/>
      <c r="WXF137" s="222"/>
      <c r="WXG137" s="222"/>
      <c r="WXH137" s="222"/>
      <c r="WXI137" s="222"/>
      <c r="WXJ137" s="222"/>
      <c r="WXK137" s="222"/>
      <c r="WXL137" s="222"/>
      <c r="WXM137" s="222"/>
      <c r="WXN137" s="222"/>
      <c r="WXO137" s="222"/>
      <c r="WXP137" s="222"/>
      <c r="WXQ137" s="222"/>
      <c r="WXR137" s="222"/>
      <c r="WXS137" s="222"/>
      <c r="WXT137" s="222"/>
      <c r="WXU137" s="222"/>
      <c r="WXV137" s="222"/>
      <c r="WXW137" s="222"/>
      <c r="WXX137" s="222"/>
      <c r="WXY137" s="222"/>
      <c r="WXZ137" s="222"/>
      <c r="WYA137" s="222"/>
      <c r="WYB137" s="222"/>
      <c r="WYC137" s="222"/>
      <c r="WYD137" s="222"/>
      <c r="WYE137" s="222"/>
      <c r="WYF137" s="222"/>
      <c r="WYG137" s="222"/>
      <c r="WYH137" s="222"/>
      <c r="WYI137" s="222"/>
      <c r="WYJ137" s="222"/>
      <c r="WYK137" s="222"/>
      <c r="WYL137" s="222"/>
      <c r="WYM137" s="222"/>
      <c r="WYN137" s="222"/>
      <c r="WYO137" s="222"/>
      <c r="WYP137" s="222"/>
      <c r="WYQ137" s="222"/>
      <c r="WYR137" s="222"/>
      <c r="WYS137" s="222"/>
      <c r="WYT137" s="222"/>
      <c r="WYU137" s="222"/>
      <c r="WYV137" s="222"/>
      <c r="WYW137" s="222"/>
      <c r="WYX137" s="222"/>
      <c r="WYY137" s="222"/>
      <c r="WYZ137" s="222"/>
      <c r="WZA137" s="222"/>
      <c r="WZB137" s="222"/>
      <c r="WZC137" s="222"/>
      <c r="WZD137" s="222"/>
      <c r="WZE137" s="222"/>
      <c r="WZF137" s="222"/>
      <c r="WZG137" s="222"/>
      <c r="WZH137" s="222"/>
      <c r="WZI137" s="222"/>
      <c r="WZJ137" s="222"/>
      <c r="WZK137" s="222"/>
      <c r="WZL137" s="222"/>
      <c r="WZM137" s="222"/>
      <c r="WZN137" s="222"/>
      <c r="WZO137" s="222"/>
      <c r="WZP137" s="222"/>
      <c r="WZQ137" s="222"/>
      <c r="WZR137" s="222"/>
      <c r="WZS137" s="222"/>
      <c r="WZT137" s="222"/>
      <c r="WZU137" s="222"/>
      <c r="WZV137" s="222"/>
      <c r="WZW137" s="222"/>
      <c r="WZX137" s="222"/>
      <c r="WZY137" s="222"/>
      <c r="WZZ137" s="222"/>
      <c r="XAA137" s="222"/>
      <c r="XAB137" s="222"/>
      <c r="XAC137" s="222"/>
      <c r="XAD137" s="222"/>
      <c r="XAE137" s="222"/>
      <c r="XAF137" s="222"/>
      <c r="XAG137" s="222"/>
      <c r="XAH137" s="222"/>
      <c r="XAI137" s="222"/>
      <c r="XAJ137" s="222"/>
      <c r="XAK137" s="222"/>
      <c r="XAL137" s="222"/>
      <c r="XAM137" s="222"/>
      <c r="XAN137" s="222"/>
      <c r="XAO137" s="222"/>
      <c r="XAP137" s="222"/>
      <c r="XAQ137" s="222"/>
      <c r="XAR137" s="222"/>
      <c r="XAS137" s="222"/>
      <c r="XAT137" s="222"/>
      <c r="XAU137" s="222"/>
      <c r="XAV137" s="222"/>
      <c r="XAW137" s="222"/>
      <c r="XAX137" s="222"/>
      <c r="XAY137" s="222"/>
      <c r="XAZ137" s="222"/>
      <c r="XBA137" s="222"/>
      <c r="XBB137" s="222"/>
      <c r="XBC137" s="222"/>
      <c r="XBD137" s="222"/>
      <c r="XBE137" s="222"/>
      <c r="XBF137" s="222"/>
      <c r="XBG137" s="222"/>
      <c r="XBH137" s="222"/>
      <c r="XBI137" s="222"/>
      <c r="XBJ137" s="222"/>
      <c r="XBK137" s="222"/>
      <c r="XBL137" s="222"/>
      <c r="XBM137" s="222"/>
      <c r="XBN137" s="222"/>
      <c r="XBO137" s="222"/>
      <c r="XBP137" s="222"/>
      <c r="XBQ137" s="222"/>
      <c r="XBR137" s="222"/>
      <c r="XBS137" s="222"/>
      <c r="XBT137" s="222"/>
      <c r="XBU137" s="222"/>
      <c r="XBV137" s="222"/>
      <c r="XBW137" s="222"/>
      <c r="XBX137" s="222"/>
      <c r="XBY137" s="222"/>
      <c r="XBZ137" s="222"/>
      <c r="XCA137" s="222"/>
      <c r="XCB137" s="222"/>
      <c r="XCC137" s="222"/>
      <c r="XCD137" s="222"/>
      <c r="XCE137" s="222"/>
      <c r="XCF137" s="222"/>
      <c r="XCG137" s="222"/>
      <c r="XCH137" s="222"/>
      <c r="XCI137" s="222"/>
      <c r="XCJ137" s="222"/>
      <c r="XCK137" s="222"/>
      <c r="XCL137" s="222"/>
      <c r="XCM137" s="222"/>
      <c r="XCN137" s="222"/>
      <c r="XCO137" s="222"/>
      <c r="XCP137" s="222"/>
      <c r="XCQ137" s="222"/>
      <c r="XCR137" s="222"/>
      <c r="XCS137" s="222"/>
      <c r="XCT137" s="222"/>
      <c r="XCU137" s="222"/>
      <c r="XCV137" s="222"/>
      <c r="XCW137" s="222"/>
      <c r="XCX137" s="222"/>
      <c r="XCY137" s="222"/>
      <c r="XCZ137" s="222"/>
      <c r="XDA137" s="222"/>
      <c r="XDB137" s="222"/>
      <c r="XDC137" s="222"/>
      <c r="XDD137" s="222"/>
      <c r="XDE137" s="222"/>
      <c r="XDF137" s="222"/>
      <c r="XDG137" s="222"/>
      <c r="XDH137" s="222"/>
      <c r="XDI137" s="222"/>
      <c r="XDJ137" s="222"/>
      <c r="XDK137" s="222"/>
      <c r="XDL137" s="222"/>
      <c r="XDM137" s="222"/>
      <c r="XDN137" s="222"/>
      <c r="XDO137" s="222"/>
      <c r="XDP137" s="222"/>
      <c r="XDQ137" s="222"/>
      <c r="XDR137" s="222"/>
      <c r="XDS137" s="222"/>
      <c r="XDT137" s="222"/>
      <c r="XDU137" s="222"/>
      <c r="XDV137" s="222"/>
      <c r="XDW137" s="222"/>
      <c r="XDX137" s="222"/>
      <c r="XDY137" s="222"/>
      <c r="XDZ137" s="222"/>
      <c r="XEA137" s="222"/>
      <c r="XEB137" s="222"/>
      <c r="XEC137" s="222"/>
      <c r="XED137" s="222"/>
      <c r="XEE137" s="222"/>
      <c r="XEF137" s="222"/>
      <c r="XEG137" s="222"/>
      <c r="XEH137" s="222"/>
      <c r="XEI137" s="222"/>
      <c r="XEJ137" s="222"/>
      <c r="XEK137" s="222"/>
      <c r="XEL137" s="222"/>
      <c r="XEM137" s="222"/>
      <c r="XEN137" s="222"/>
      <c r="XEO137" s="222"/>
      <c r="XEP137" s="222"/>
      <c r="XEQ137" s="222"/>
      <c r="XER137" s="222"/>
      <c r="XES137" s="222"/>
      <c r="XET137" s="222"/>
      <c r="XEU137" s="222"/>
      <c r="XEV137" s="222"/>
      <c r="XEW137" s="222"/>
      <c r="XEX137" s="222"/>
      <c r="XEY137" s="222"/>
      <c r="XEZ137" s="222"/>
      <c r="XFA137" s="222"/>
      <c r="XFB137" s="222"/>
      <c r="XFC137" s="222"/>
      <c r="XFD137" s="222"/>
    </row>
    <row r="138" spans="1:16384" s="238" customFormat="1" ht="33" customHeight="1">
      <c r="A138" s="493" t="s">
        <v>1018</v>
      </c>
      <c r="B138" s="493"/>
      <c r="C138" s="493"/>
      <c r="D138" s="493"/>
      <c r="E138" s="224"/>
      <c r="F138" s="224"/>
      <c r="G138" s="225"/>
      <c r="H138" s="224"/>
      <c r="I138" s="224"/>
      <c r="J138" s="226">
        <f>F138-E138</f>
        <v>0</v>
      </c>
      <c r="K138" s="226">
        <f>I138-H138</f>
        <v>0</v>
      </c>
      <c r="L138" s="225"/>
      <c r="M138" s="225"/>
      <c r="N138" s="225"/>
      <c r="O138" s="225"/>
      <c r="P138" s="225"/>
      <c r="Q138" s="225"/>
      <c r="R138" s="225"/>
      <c r="S138" s="225"/>
      <c r="T138" s="225"/>
      <c r="U138" s="225"/>
      <c r="V138" s="225"/>
      <c r="W138" s="225"/>
      <c r="X138" s="225"/>
      <c r="Y138" s="225"/>
      <c r="Z138" s="225"/>
      <c r="AA138" s="227"/>
      <c r="AB138" s="228"/>
      <c r="AC138" s="227"/>
      <c r="AD138" s="225"/>
      <c r="AE138" s="225"/>
      <c r="AF138" s="225"/>
      <c r="AG138" s="225"/>
      <c r="AH138" s="225"/>
      <c r="AI138" s="229"/>
      <c r="AJ138" s="230"/>
      <c r="AK138" s="230"/>
      <c r="AL138" s="225"/>
      <c r="AM138" s="225"/>
      <c r="AN138" s="225"/>
      <c r="AO138" s="225"/>
      <c r="AP138" s="225"/>
      <c r="AQ138" s="225"/>
      <c r="AR138" s="225"/>
      <c r="AS138" s="225"/>
      <c r="AT138" s="225"/>
      <c r="AU138" s="225"/>
      <c r="AV138" s="225"/>
      <c r="AW138" s="225"/>
      <c r="AX138" s="225"/>
      <c r="AY138" s="225"/>
      <c r="AZ138" s="225"/>
      <c r="BA138" s="225"/>
      <c r="BB138" s="225"/>
      <c r="BC138" s="225"/>
      <c r="BD138" s="231"/>
      <c r="BE138" s="232"/>
      <c r="BF138" s="232"/>
      <c r="BG138" s="232"/>
      <c r="BH138" s="233"/>
      <c r="BI138" s="233"/>
      <c r="BJ138" s="233"/>
      <c r="BK138" s="234"/>
      <c r="BL138" s="234"/>
      <c r="BM138" s="234"/>
      <c r="BN138" s="234"/>
      <c r="BO138" s="234"/>
      <c r="BP138" s="234"/>
      <c r="BQ138" s="234" t="s">
        <v>820</v>
      </c>
      <c r="BR138" s="234">
        <v>2</v>
      </c>
      <c r="BS138" s="246"/>
      <c r="BT138" s="236"/>
      <c r="BU138" s="237"/>
      <c r="BV138" s="237"/>
      <c r="BW138" s="237"/>
      <c r="BX138" s="237"/>
      <c r="BY138" s="237"/>
      <c r="BZ138" s="168"/>
      <c r="CA138" s="246"/>
    </row>
    <row r="139" spans="1:16384" s="238" customFormat="1" ht="33" customHeight="1">
      <c r="A139" s="466" t="s">
        <v>1019</v>
      </c>
      <c r="B139" s="466"/>
      <c r="C139" s="466"/>
      <c r="D139" s="466"/>
      <c r="E139" s="158"/>
      <c r="F139" s="158"/>
      <c r="G139" s="157"/>
      <c r="H139" s="158"/>
      <c r="I139" s="158"/>
      <c r="J139" s="178">
        <f>F139-E139</f>
        <v>0</v>
      </c>
      <c r="K139" s="178">
        <f>I139-H139</f>
        <v>0</v>
      </c>
      <c r="L139" s="157">
        <f>SUM(L140,L153)</f>
        <v>65.995999999999995</v>
      </c>
      <c r="M139" s="157"/>
      <c r="N139" s="157"/>
      <c r="O139" s="157"/>
      <c r="P139" s="157"/>
      <c r="Q139" s="157"/>
      <c r="R139" s="157"/>
      <c r="S139" s="157"/>
      <c r="T139" s="157"/>
      <c r="U139" s="157"/>
      <c r="V139" s="157"/>
      <c r="W139" s="157"/>
      <c r="X139" s="157"/>
      <c r="Y139" s="157"/>
      <c r="Z139" s="157"/>
      <c r="AA139" s="160"/>
      <c r="AB139" s="176">
        <f>SUM(AB140,AB153)</f>
        <v>-3547.7982000000006</v>
      </c>
      <c r="AC139" s="160">
        <f>SUM(AC140,AC153)</f>
        <v>-3547</v>
      </c>
      <c r="AD139" s="157"/>
      <c r="AE139" s="157"/>
      <c r="AF139" s="157"/>
      <c r="AG139" s="157"/>
      <c r="AH139" s="157"/>
      <c r="AI139" s="161"/>
      <c r="AJ139" s="162"/>
      <c r="AK139" s="162"/>
      <c r="AL139" s="157"/>
      <c r="AM139" s="157"/>
      <c r="AN139" s="157"/>
      <c r="AO139" s="157"/>
      <c r="AP139" s="157"/>
      <c r="AQ139" s="157"/>
      <c r="AR139" s="157"/>
      <c r="AS139" s="157"/>
      <c r="AT139" s="157"/>
      <c r="AU139" s="157"/>
      <c r="AV139" s="157"/>
      <c r="AW139" s="157"/>
      <c r="AX139" s="157"/>
      <c r="AY139" s="157"/>
      <c r="AZ139" s="157"/>
      <c r="BA139" s="157"/>
      <c r="BB139" s="157"/>
      <c r="BC139" s="157"/>
      <c r="BD139" s="173"/>
      <c r="BE139" s="171"/>
      <c r="BF139" s="171"/>
      <c r="BG139" s="171"/>
      <c r="BH139" s="174"/>
      <c r="BI139" s="174"/>
      <c r="BJ139" s="174"/>
      <c r="BK139" s="175"/>
      <c r="BL139" s="175"/>
      <c r="BM139" s="175"/>
      <c r="BN139" s="175"/>
      <c r="BO139" s="175"/>
      <c r="BP139" s="175"/>
      <c r="BQ139" s="175" t="s">
        <v>820</v>
      </c>
      <c r="BR139" s="175">
        <v>2</v>
      </c>
      <c r="BS139" s="235"/>
      <c r="BT139" s="236"/>
      <c r="BU139" s="237"/>
      <c r="BV139" s="237"/>
      <c r="BW139" s="237"/>
      <c r="BX139" s="237"/>
      <c r="BY139" s="237"/>
      <c r="BZ139" s="168"/>
      <c r="CA139" s="235"/>
    </row>
    <row r="140" spans="1:16384" s="238" customFormat="1" ht="33" customHeight="1">
      <c r="A140" s="466" t="s">
        <v>1020</v>
      </c>
      <c r="B140" s="466"/>
      <c r="C140" s="466"/>
      <c r="D140" s="466"/>
      <c r="E140" s="158"/>
      <c r="F140" s="158"/>
      <c r="G140" s="157"/>
      <c r="H140" s="158"/>
      <c r="I140" s="158"/>
      <c r="J140" s="178">
        <f>F140-E140</f>
        <v>0</v>
      </c>
      <c r="K140" s="178">
        <f>I140-H140</f>
        <v>0</v>
      </c>
      <c r="L140" s="157">
        <f>SUM(L141:L152)</f>
        <v>41.603999999999999</v>
      </c>
      <c r="M140" s="157"/>
      <c r="N140" s="157"/>
      <c r="O140" s="157"/>
      <c r="P140" s="157"/>
      <c r="Q140" s="157"/>
      <c r="R140" s="157"/>
      <c r="S140" s="157"/>
      <c r="T140" s="157"/>
      <c r="U140" s="157"/>
      <c r="V140" s="157"/>
      <c r="W140" s="157"/>
      <c r="X140" s="157"/>
      <c r="Y140" s="157"/>
      <c r="Z140" s="157"/>
      <c r="AA140" s="160"/>
      <c r="AB140" s="176">
        <f>SUM(AB141:AB152)</f>
        <v>-2911.4382000000005</v>
      </c>
      <c r="AC140" s="160">
        <f>ROUND(SUM(AC141:AC152),0)</f>
        <v>-2911</v>
      </c>
      <c r="AD140" s="157"/>
      <c r="AE140" s="157"/>
      <c r="AF140" s="157"/>
      <c r="AG140" s="157"/>
      <c r="AH140" s="157"/>
      <c r="AI140" s="161"/>
      <c r="AJ140" s="162"/>
      <c r="AK140" s="162"/>
      <c r="AL140" s="157"/>
      <c r="AM140" s="157"/>
      <c r="AN140" s="157"/>
      <c r="AO140" s="157"/>
      <c r="AP140" s="157"/>
      <c r="AQ140" s="157"/>
      <c r="AR140" s="157"/>
      <c r="AS140" s="157"/>
      <c r="AT140" s="157"/>
      <c r="AU140" s="157"/>
      <c r="AV140" s="157"/>
      <c r="AW140" s="157"/>
      <c r="AX140" s="157"/>
      <c r="AY140" s="157"/>
      <c r="AZ140" s="157"/>
      <c r="BA140" s="157"/>
      <c r="BB140" s="157"/>
      <c r="BC140" s="157"/>
      <c r="BD140" s="173"/>
      <c r="BE140" s="171"/>
      <c r="BF140" s="171"/>
      <c r="BG140" s="171"/>
      <c r="BH140" s="174"/>
      <c r="BI140" s="174"/>
      <c r="BJ140" s="174"/>
      <c r="BK140" s="175"/>
      <c r="BL140" s="175"/>
      <c r="BM140" s="175"/>
      <c r="BN140" s="175"/>
      <c r="BO140" s="175"/>
      <c r="BP140" s="175"/>
      <c r="BQ140" s="175" t="s">
        <v>820</v>
      </c>
      <c r="BR140" s="175">
        <v>2</v>
      </c>
      <c r="BS140" s="235"/>
      <c r="BT140" s="236"/>
      <c r="BU140" s="237"/>
      <c r="BV140" s="237"/>
      <c r="BW140" s="237"/>
      <c r="BX140" s="237"/>
      <c r="BY140" s="237"/>
      <c r="BZ140" s="168"/>
      <c r="CA140" s="235"/>
    </row>
    <row r="141" spans="1:16384" s="239" customFormat="1" ht="33" customHeight="1">
      <c r="A141" s="301">
        <v>1</v>
      </c>
      <c r="B141" s="301" t="s">
        <v>303</v>
      </c>
      <c r="C141" s="301" t="s">
        <v>1271</v>
      </c>
      <c r="D141" s="301" t="s">
        <v>556</v>
      </c>
      <c r="E141" s="185">
        <v>3162.6909999999998</v>
      </c>
      <c r="F141" s="185">
        <v>3167.6</v>
      </c>
      <c r="G141" s="301" t="s">
        <v>556</v>
      </c>
      <c r="H141" s="185">
        <v>2604.3789999999999</v>
      </c>
      <c r="I141" s="185">
        <v>2609.288</v>
      </c>
      <c r="J141" s="178">
        <f>F141-E141</f>
        <v>4.9090000000001055</v>
      </c>
      <c r="K141" s="178">
        <f>I141-H141</f>
        <v>4.9090000000001055</v>
      </c>
      <c r="L141" s="301">
        <v>4.9089999999999998</v>
      </c>
      <c r="M141" s="301" t="s">
        <v>915</v>
      </c>
      <c r="N141" s="301" t="s">
        <v>871</v>
      </c>
      <c r="O141" s="301" t="s">
        <v>874</v>
      </c>
      <c r="P141" s="301" t="s">
        <v>873</v>
      </c>
      <c r="Q141" s="301" t="s">
        <v>874</v>
      </c>
      <c r="R141" s="301"/>
      <c r="S141" s="301">
        <v>12</v>
      </c>
      <c r="T141" s="301"/>
      <c r="U141" s="301"/>
      <c r="V141" s="301"/>
      <c r="W141" s="301"/>
      <c r="X141" s="301"/>
      <c r="Y141" s="301"/>
      <c r="Z141" s="301" t="s">
        <v>1272</v>
      </c>
      <c r="AA141" s="163">
        <v>-60</v>
      </c>
      <c r="AB141" s="186">
        <f t="shared" ref="AB141:AB152" si="27">L141*Q141*AA141*0.1</f>
        <v>-294.53999999999996</v>
      </c>
      <c r="AC141" s="163">
        <f t="shared" ref="AC141:AC152" si="28">IF(AL141="中修",AB141*AG141,IF(AL141="预防性养护",AB141,AB141*AE141))</f>
        <v>-294.53999999999996</v>
      </c>
      <c r="AD141" s="301"/>
      <c r="AE141" s="301"/>
      <c r="AF141" s="301"/>
      <c r="AG141" s="301"/>
      <c r="AH141" s="301"/>
      <c r="AI141" s="187" t="s">
        <v>1273</v>
      </c>
      <c r="AJ141" s="188"/>
      <c r="AK141" s="188"/>
      <c r="AL141" s="301" t="s">
        <v>814</v>
      </c>
      <c r="AM141" s="301"/>
      <c r="AN141" s="301" t="s">
        <v>1195</v>
      </c>
      <c r="AO141" s="301" t="s">
        <v>1274</v>
      </c>
      <c r="AP141" s="301"/>
      <c r="AQ141" s="301"/>
      <c r="AR141" s="301"/>
      <c r="AS141" s="301" t="s">
        <v>1275</v>
      </c>
      <c r="AT141" s="301" t="s">
        <v>1276</v>
      </c>
      <c r="AU141" s="301" t="s">
        <v>1277</v>
      </c>
      <c r="AV141" s="301" t="s">
        <v>1278</v>
      </c>
      <c r="AW141" s="301" t="s">
        <v>1278</v>
      </c>
      <c r="AX141" s="301" t="s">
        <v>844</v>
      </c>
      <c r="AY141" s="301"/>
      <c r="AZ141" s="301"/>
      <c r="BA141" s="301"/>
      <c r="BB141" s="301"/>
      <c r="BC141" s="301"/>
      <c r="BD141" s="174"/>
      <c r="BE141" s="174"/>
      <c r="BF141" s="174"/>
      <c r="BG141" s="174"/>
      <c r="BH141" s="174"/>
      <c r="BI141" s="174"/>
      <c r="BJ141" s="174"/>
      <c r="BK141" s="175"/>
      <c r="BL141" s="175"/>
      <c r="BM141" s="175"/>
      <c r="BN141" s="175"/>
      <c r="BO141" s="175"/>
      <c r="BP141" s="175"/>
      <c r="BQ141" s="175"/>
      <c r="BR141" s="175">
        <v>3</v>
      </c>
      <c r="BS141" s="235"/>
      <c r="BT141" s="236"/>
      <c r="BU141" s="237"/>
      <c r="BV141" s="237"/>
      <c r="BW141" s="237"/>
      <c r="BX141" s="237"/>
      <c r="BY141" s="237"/>
      <c r="BZ141" s="168"/>
      <c r="CA141" s="235"/>
    </row>
    <row r="142" spans="1:16384" s="239" customFormat="1" ht="33" customHeight="1">
      <c r="A142" s="301">
        <v>2</v>
      </c>
      <c r="B142" s="301" t="s">
        <v>303</v>
      </c>
      <c r="C142" s="301" t="s">
        <v>1279</v>
      </c>
      <c r="D142" s="301" t="s">
        <v>611</v>
      </c>
      <c r="E142" s="185">
        <v>1350.6980000000001</v>
      </c>
      <c r="F142" s="185">
        <v>1360.2660000000001</v>
      </c>
      <c r="G142" s="301" t="s">
        <v>611</v>
      </c>
      <c r="H142" s="185">
        <v>1341.9659999999999</v>
      </c>
      <c r="I142" s="185">
        <v>1351.5340000000001</v>
      </c>
      <c r="J142" s="178">
        <v>9.5679999999999801</v>
      </c>
      <c r="K142" s="178">
        <v>9.5679999999999801</v>
      </c>
      <c r="L142" s="301">
        <v>9.5679999999999996</v>
      </c>
      <c r="M142" s="301" t="s">
        <v>1280</v>
      </c>
      <c r="N142" s="301" t="s">
        <v>871</v>
      </c>
      <c r="O142" s="301" t="s">
        <v>875</v>
      </c>
      <c r="P142" s="301" t="s">
        <v>873</v>
      </c>
      <c r="Q142" s="301" t="s">
        <v>875</v>
      </c>
      <c r="R142" s="301" t="s">
        <v>1281</v>
      </c>
      <c r="S142" s="301">
        <v>14.5</v>
      </c>
      <c r="T142" s="301"/>
      <c r="U142" s="301"/>
      <c r="V142" s="301"/>
      <c r="W142" s="301"/>
      <c r="X142" s="301"/>
      <c r="Y142" s="301"/>
      <c r="Z142" s="301" t="s">
        <v>1282</v>
      </c>
      <c r="AA142" s="163">
        <v>-72</v>
      </c>
      <c r="AB142" s="186">
        <f t="shared" si="27"/>
        <v>-826.67520000000013</v>
      </c>
      <c r="AC142" s="163">
        <f t="shared" si="28"/>
        <v>-826.67520000000013</v>
      </c>
      <c r="AD142" s="301"/>
      <c r="AE142" s="301"/>
      <c r="AF142" s="301"/>
      <c r="AG142" s="301"/>
      <c r="AH142" s="301"/>
      <c r="AI142" s="187"/>
      <c r="AJ142" s="188"/>
      <c r="AK142" s="188"/>
      <c r="AL142" s="301" t="s">
        <v>814</v>
      </c>
      <c r="AM142" s="301"/>
      <c r="AN142" s="301" t="s">
        <v>1195</v>
      </c>
      <c r="AO142" s="301" t="s">
        <v>1283</v>
      </c>
      <c r="AP142" s="301" t="s">
        <v>1284</v>
      </c>
      <c r="AQ142" s="301" t="s">
        <v>1285</v>
      </c>
      <c r="AR142" s="301"/>
      <c r="AS142" s="301" t="s">
        <v>1286</v>
      </c>
      <c r="AT142" s="301" t="s">
        <v>1287</v>
      </c>
      <c r="AU142" s="301" t="s">
        <v>1288</v>
      </c>
      <c r="AV142" s="301" t="s">
        <v>1289</v>
      </c>
      <c r="AW142" s="301" t="s">
        <v>1290</v>
      </c>
      <c r="AX142" s="301" t="s">
        <v>844</v>
      </c>
      <c r="AY142" s="301"/>
      <c r="AZ142" s="301"/>
      <c r="BA142" s="301"/>
      <c r="BB142" s="301"/>
      <c r="BC142" s="301"/>
      <c r="BD142" s="174"/>
      <c r="BE142" s="174"/>
      <c r="BF142" s="174"/>
      <c r="BG142" s="174"/>
      <c r="BH142" s="174"/>
      <c r="BI142" s="174"/>
      <c r="BJ142" s="174"/>
      <c r="BK142" s="175"/>
      <c r="BL142" s="175"/>
      <c r="BM142" s="175"/>
      <c r="BN142" s="175"/>
      <c r="BO142" s="175"/>
      <c r="BP142" s="175"/>
      <c r="BQ142" s="175"/>
      <c r="BR142" s="175">
        <v>3</v>
      </c>
      <c r="BS142" s="235"/>
      <c r="BT142" s="236"/>
      <c r="BU142" s="237"/>
      <c r="BV142" s="237"/>
      <c r="BW142" s="237"/>
      <c r="BX142" s="237"/>
      <c r="BY142" s="237"/>
      <c r="BZ142" s="168"/>
      <c r="CA142" s="235"/>
    </row>
    <row r="143" spans="1:16384" s="239" customFormat="1" ht="33" customHeight="1">
      <c r="A143" s="301">
        <v>3</v>
      </c>
      <c r="B143" s="301" t="s">
        <v>303</v>
      </c>
      <c r="C143" s="301" t="s">
        <v>338</v>
      </c>
      <c r="D143" s="301" t="s">
        <v>611</v>
      </c>
      <c r="E143" s="185">
        <v>1365.2349999999999</v>
      </c>
      <c r="F143" s="185">
        <v>1376.2349999999999</v>
      </c>
      <c r="G143" s="301" t="s">
        <v>611</v>
      </c>
      <c r="H143" s="185">
        <v>1330</v>
      </c>
      <c r="I143" s="185">
        <v>1341</v>
      </c>
      <c r="J143" s="178">
        <f>F143-E143</f>
        <v>11</v>
      </c>
      <c r="K143" s="178">
        <f>I143-H143</f>
        <v>11</v>
      </c>
      <c r="L143" s="301">
        <v>11</v>
      </c>
      <c r="M143" s="301" t="s">
        <v>1280</v>
      </c>
      <c r="N143" s="301" t="s">
        <v>871</v>
      </c>
      <c r="O143" s="301" t="s">
        <v>875</v>
      </c>
      <c r="P143" s="301" t="s">
        <v>873</v>
      </c>
      <c r="Q143" s="301" t="s">
        <v>875</v>
      </c>
      <c r="R143" s="301"/>
      <c r="S143" s="301">
        <v>14.5</v>
      </c>
      <c r="T143" s="301"/>
      <c r="U143" s="301"/>
      <c r="V143" s="301"/>
      <c r="W143" s="301"/>
      <c r="X143" s="301"/>
      <c r="Y143" s="301"/>
      <c r="Z143" s="301" t="s">
        <v>1282</v>
      </c>
      <c r="AA143" s="163">
        <v>-72</v>
      </c>
      <c r="AB143" s="186">
        <f t="shared" si="27"/>
        <v>-950.40000000000009</v>
      </c>
      <c r="AC143" s="163">
        <f t="shared" si="28"/>
        <v>-950.40000000000009</v>
      </c>
      <c r="AD143" s="301"/>
      <c r="AE143" s="301"/>
      <c r="AF143" s="301"/>
      <c r="AG143" s="301"/>
      <c r="AH143" s="301"/>
      <c r="AI143" s="187" t="s">
        <v>1273</v>
      </c>
      <c r="AJ143" s="188"/>
      <c r="AK143" s="188"/>
      <c r="AL143" s="301" t="s">
        <v>814</v>
      </c>
      <c r="AM143" s="301"/>
      <c r="AN143" s="301" t="s">
        <v>1195</v>
      </c>
      <c r="AO143" s="301" t="s">
        <v>1291</v>
      </c>
      <c r="AP143" s="301" t="s">
        <v>1292</v>
      </c>
      <c r="AQ143" s="301" t="s">
        <v>1293</v>
      </c>
      <c r="AR143" s="301"/>
      <c r="AS143" s="301" t="s">
        <v>1294</v>
      </c>
      <c r="AT143" s="301" t="s">
        <v>1295</v>
      </c>
      <c r="AU143" s="301" t="s">
        <v>1296</v>
      </c>
      <c r="AV143" s="301" t="s">
        <v>1296</v>
      </c>
      <c r="AW143" s="301" t="s">
        <v>1297</v>
      </c>
      <c r="AX143" s="301" t="s">
        <v>844</v>
      </c>
      <c r="AY143" s="301"/>
      <c r="AZ143" s="301"/>
      <c r="BA143" s="301"/>
      <c r="BB143" s="301"/>
      <c r="BC143" s="301"/>
      <c r="BD143" s="174"/>
      <c r="BE143" s="174"/>
      <c r="BF143" s="174"/>
      <c r="BG143" s="174"/>
      <c r="BH143" s="174"/>
      <c r="BI143" s="174"/>
      <c r="BJ143" s="174"/>
      <c r="BK143" s="175"/>
      <c r="BL143" s="175"/>
      <c r="BM143" s="175"/>
      <c r="BN143" s="175"/>
      <c r="BO143" s="175"/>
      <c r="BP143" s="175"/>
      <c r="BQ143" s="175"/>
      <c r="BR143" s="175">
        <v>3</v>
      </c>
      <c r="BS143" s="235"/>
      <c r="BT143" s="236"/>
      <c r="BU143" s="237"/>
      <c r="BV143" s="237"/>
      <c r="BW143" s="237"/>
      <c r="BX143" s="237"/>
      <c r="BY143" s="237"/>
      <c r="BZ143" s="168"/>
      <c r="CA143" s="235"/>
    </row>
    <row r="144" spans="1:16384" s="239" customFormat="1" ht="33" customHeight="1">
      <c r="A144" s="301">
        <v>5</v>
      </c>
      <c r="B144" s="301" t="s">
        <v>303</v>
      </c>
      <c r="C144" s="301" t="s">
        <v>333</v>
      </c>
      <c r="D144" s="301" t="s">
        <v>611</v>
      </c>
      <c r="E144" s="185">
        <v>1424.49</v>
      </c>
      <c r="F144" s="185">
        <v>1425.49</v>
      </c>
      <c r="G144" s="301" t="s">
        <v>611</v>
      </c>
      <c r="H144" s="185">
        <v>1389</v>
      </c>
      <c r="I144" s="185">
        <v>1390</v>
      </c>
      <c r="J144" s="178">
        <f>F144-E144</f>
        <v>1</v>
      </c>
      <c r="K144" s="178">
        <f>I144-H144</f>
        <v>1</v>
      </c>
      <c r="L144" s="301">
        <v>1</v>
      </c>
      <c r="M144" s="301" t="s">
        <v>915</v>
      </c>
      <c r="N144" s="301" t="s">
        <v>871</v>
      </c>
      <c r="O144" s="301" t="s">
        <v>875</v>
      </c>
      <c r="P144" s="301" t="s">
        <v>873</v>
      </c>
      <c r="Q144" s="301" t="s">
        <v>875</v>
      </c>
      <c r="R144" s="301"/>
      <c r="S144" s="301">
        <v>13</v>
      </c>
      <c r="T144" s="301"/>
      <c r="U144" s="301"/>
      <c r="V144" s="301"/>
      <c r="W144" s="301"/>
      <c r="X144" s="301"/>
      <c r="Y144" s="301"/>
      <c r="Z144" s="301" t="s">
        <v>1272</v>
      </c>
      <c r="AA144" s="163">
        <v>-60</v>
      </c>
      <c r="AB144" s="186">
        <f t="shared" si="27"/>
        <v>-72</v>
      </c>
      <c r="AC144" s="163">
        <f t="shared" si="28"/>
        <v>-72</v>
      </c>
      <c r="AD144" s="301"/>
      <c r="AE144" s="301"/>
      <c r="AF144" s="301"/>
      <c r="AG144" s="301"/>
      <c r="AH144" s="301"/>
      <c r="AI144" s="187" t="s">
        <v>1086</v>
      </c>
      <c r="AJ144" s="188"/>
      <c r="AK144" s="188"/>
      <c r="AL144" s="301" t="s">
        <v>814</v>
      </c>
      <c r="AM144" s="301"/>
      <c r="AN144" s="301" t="s">
        <v>1195</v>
      </c>
      <c r="AO144" s="301" t="s">
        <v>1298</v>
      </c>
      <c r="AP144" s="301"/>
      <c r="AQ144" s="301"/>
      <c r="AR144" s="301"/>
      <c r="AS144" s="301"/>
      <c r="AT144" s="301"/>
      <c r="AU144" s="301"/>
      <c r="AV144" s="301"/>
      <c r="AW144" s="301"/>
      <c r="AX144" s="301" t="s">
        <v>844</v>
      </c>
      <c r="AY144" s="301"/>
      <c r="AZ144" s="301"/>
      <c r="BA144" s="301"/>
      <c r="BB144" s="301"/>
      <c r="BC144" s="301"/>
      <c r="BD144" s="174"/>
      <c r="BE144" s="174"/>
      <c r="BF144" s="174"/>
      <c r="BG144" s="174"/>
      <c r="BH144" s="174"/>
      <c r="BI144" s="174"/>
      <c r="BJ144" s="174"/>
      <c r="BK144" s="175"/>
      <c r="BL144" s="175"/>
      <c r="BM144" s="175"/>
      <c r="BN144" s="175"/>
      <c r="BO144" s="175"/>
      <c r="BP144" s="175"/>
      <c r="BQ144" s="175"/>
      <c r="BR144" s="175">
        <v>3</v>
      </c>
      <c r="BS144" s="235"/>
      <c r="BT144" s="236"/>
      <c r="BU144" s="237"/>
      <c r="BV144" s="237"/>
      <c r="BW144" s="237"/>
      <c r="BX144" s="237"/>
      <c r="BY144" s="237"/>
      <c r="BZ144" s="168"/>
      <c r="CA144" s="235"/>
    </row>
    <row r="145" spans="1:79" s="239" customFormat="1" ht="48">
      <c r="A145" s="301">
        <v>5</v>
      </c>
      <c r="B145" s="301" t="s">
        <v>303</v>
      </c>
      <c r="C145" s="301" t="s">
        <v>333</v>
      </c>
      <c r="D145" s="301" t="s">
        <v>611</v>
      </c>
      <c r="E145" s="185">
        <v>1428.49</v>
      </c>
      <c r="F145" s="185">
        <v>1429.49</v>
      </c>
      <c r="G145" s="301" t="s">
        <v>611</v>
      </c>
      <c r="H145" s="185">
        <v>1394</v>
      </c>
      <c r="I145" s="185">
        <v>1395</v>
      </c>
      <c r="J145" s="178">
        <f>F145-E145</f>
        <v>1</v>
      </c>
      <c r="K145" s="178">
        <f>I145-H145</f>
        <v>1</v>
      </c>
      <c r="L145" s="301">
        <v>1</v>
      </c>
      <c r="M145" s="301" t="s">
        <v>915</v>
      </c>
      <c r="N145" s="301" t="s">
        <v>871</v>
      </c>
      <c r="O145" s="301" t="s">
        <v>875</v>
      </c>
      <c r="P145" s="301" t="s">
        <v>873</v>
      </c>
      <c r="Q145" s="301" t="s">
        <v>875</v>
      </c>
      <c r="R145" s="301"/>
      <c r="S145" s="301">
        <v>13</v>
      </c>
      <c r="T145" s="301"/>
      <c r="U145" s="301"/>
      <c r="V145" s="301"/>
      <c r="W145" s="301"/>
      <c r="X145" s="301"/>
      <c r="Y145" s="301"/>
      <c r="Z145" s="301" t="s">
        <v>1272</v>
      </c>
      <c r="AA145" s="163">
        <v>-60</v>
      </c>
      <c r="AB145" s="186">
        <f t="shared" si="27"/>
        <v>-72</v>
      </c>
      <c r="AC145" s="163">
        <f t="shared" si="28"/>
        <v>-72</v>
      </c>
      <c r="AD145" s="301"/>
      <c r="AE145" s="301"/>
      <c r="AF145" s="301"/>
      <c r="AG145" s="301"/>
      <c r="AH145" s="301"/>
      <c r="AI145" s="187" t="s">
        <v>1086</v>
      </c>
      <c r="AJ145" s="188"/>
      <c r="AK145" s="188"/>
      <c r="AL145" s="301" t="s">
        <v>814</v>
      </c>
      <c r="AM145" s="301"/>
      <c r="AN145" s="301" t="s">
        <v>1195</v>
      </c>
      <c r="AO145" s="301" t="s">
        <v>1299</v>
      </c>
      <c r="AP145" s="301"/>
      <c r="AQ145" s="301"/>
      <c r="AR145" s="301"/>
      <c r="AS145" s="301" t="s">
        <v>1300</v>
      </c>
      <c r="AT145" s="301" t="s">
        <v>1301</v>
      </c>
      <c r="AU145" s="301" t="s">
        <v>1302</v>
      </c>
      <c r="AV145" s="301" t="s">
        <v>1303</v>
      </c>
      <c r="AW145" s="301" t="s">
        <v>1303</v>
      </c>
      <c r="AX145" s="301" t="s">
        <v>844</v>
      </c>
      <c r="AY145" s="301"/>
      <c r="AZ145" s="301"/>
      <c r="BA145" s="301"/>
      <c r="BB145" s="301"/>
      <c r="BC145" s="301"/>
      <c r="BD145" s="174"/>
      <c r="BE145" s="174"/>
      <c r="BF145" s="174"/>
      <c r="BG145" s="174"/>
      <c r="BH145" s="174"/>
      <c r="BI145" s="174"/>
      <c r="BJ145" s="174"/>
      <c r="BK145" s="175"/>
      <c r="BL145" s="175"/>
      <c r="BM145" s="175"/>
      <c r="BN145" s="175"/>
      <c r="BO145" s="175"/>
      <c r="BP145" s="175"/>
      <c r="BQ145" s="175"/>
      <c r="BR145" s="175">
        <v>3</v>
      </c>
      <c r="BS145" s="235"/>
      <c r="BT145" s="236"/>
      <c r="BU145" s="237"/>
      <c r="BV145" s="237"/>
      <c r="BW145" s="237"/>
      <c r="BX145" s="237"/>
      <c r="BY145" s="237"/>
      <c r="BZ145" s="168"/>
      <c r="CA145" s="235"/>
    </row>
    <row r="146" spans="1:79" s="239" customFormat="1" ht="72">
      <c r="A146" s="301">
        <v>5</v>
      </c>
      <c r="B146" s="301" t="s">
        <v>303</v>
      </c>
      <c r="C146" s="301" t="s">
        <v>333</v>
      </c>
      <c r="D146" s="301" t="s">
        <v>611</v>
      </c>
      <c r="E146" s="185">
        <v>1468.49</v>
      </c>
      <c r="F146" s="185">
        <v>1469.316</v>
      </c>
      <c r="G146" s="301" t="s">
        <v>611</v>
      </c>
      <c r="H146" s="185">
        <v>1433</v>
      </c>
      <c r="I146" s="185">
        <v>1433.826</v>
      </c>
      <c r="J146" s="178">
        <f>F146-E146</f>
        <v>0.82600000000002183</v>
      </c>
      <c r="K146" s="178">
        <f>I146-H146</f>
        <v>0.82600000000002183</v>
      </c>
      <c r="L146" s="301">
        <v>0.82599999999999996</v>
      </c>
      <c r="M146" s="301" t="s">
        <v>915</v>
      </c>
      <c r="N146" s="301" t="s">
        <v>871</v>
      </c>
      <c r="O146" s="301" t="s">
        <v>875</v>
      </c>
      <c r="P146" s="301" t="s">
        <v>873</v>
      </c>
      <c r="Q146" s="301" t="s">
        <v>875</v>
      </c>
      <c r="R146" s="301"/>
      <c r="S146" s="301">
        <v>15</v>
      </c>
      <c r="T146" s="301"/>
      <c r="U146" s="301"/>
      <c r="V146" s="301"/>
      <c r="W146" s="301"/>
      <c r="X146" s="301"/>
      <c r="Y146" s="301"/>
      <c r="Z146" s="301" t="s">
        <v>1272</v>
      </c>
      <c r="AA146" s="163">
        <v>-60</v>
      </c>
      <c r="AB146" s="186">
        <f t="shared" si="27"/>
        <v>-59.471999999999994</v>
      </c>
      <c r="AC146" s="163">
        <f t="shared" si="28"/>
        <v>-59.471999999999994</v>
      </c>
      <c r="AD146" s="301"/>
      <c r="AE146" s="301"/>
      <c r="AF146" s="301"/>
      <c r="AG146" s="301"/>
      <c r="AH146" s="301"/>
      <c r="AI146" s="187" t="s">
        <v>1086</v>
      </c>
      <c r="AJ146" s="188"/>
      <c r="AK146" s="188"/>
      <c r="AL146" s="301" t="s">
        <v>814</v>
      </c>
      <c r="AM146" s="301"/>
      <c r="AN146" s="301" t="s">
        <v>1195</v>
      </c>
      <c r="AO146" s="301" t="s">
        <v>1304</v>
      </c>
      <c r="AP146" s="301"/>
      <c r="AQ146" s="301"/>
      <c r="AR146" s="301" t="s">
        <v>1305</v>
      </c>
      <c r="AS146" s="301" t="s">
        <v>1306</v>
      </c>
      <c r="AT146" s="301" t="s">
        <v>1307</v>
      </c>
      <c r="AU146" s="301" t="s">
        <v>1308</v>
      </c>
      <c r="AV146" s="301" t="s">
        <v>1309</v>
      </c>
      <c r="AW146" s="301" t="s">
        <v>1309</v>
      </c>
      <c r="AX146" s="301" t="s">
        <v>844</v>
      </c>
      <c r="AY146" s="301"/>
      <c r="AZ146" s="301"/>
      <c r="BA146" s="301"/>
      <c r="BB146" s="301"/>
      <c r="BC146" s="301"/>
      <c r="BD146" s="174"/>
      <c r="BE146" s="174"/>
      <c r="BF146" s="174"/>
      <c r="BG146" s="174"/>
      <c r="BH146" s="174"/>
      <c r="BI146" s="174"/>
      <c r="BJ146" s="174"/>
      <c r="BK146" s="175"/>
      <c r="BL146" s="175"/>
      <c r="BM146" s="175"/>
      <c r="BN146" s="175"/>
      <c r="BO146" s="175"/>
      <c r="BP146" s="175"/>
      <c r="BQ146" s="175"/>
      <c r="BR146" s="175">
        <v>3</v>
      </c>
      <c r="BS146" s="235"/>
      <c r="BT146" s="236"/>
      <c r="BU146" s="237"/>
      <c r="BV146" s="237"/>
      <c r="BW146" s="237"/>
      <c r="BX146" s="237"/>
      <c r="BY146" s="237"/>
      <c r="BZ146" s="168"/>
      <c r="CA146" s="235"/>
    </row>
    <row r="147" spans="1:79" s="239" customFormat="1" ht="132">
      <c r="A147" s="301" t="s">
        <v>827</v>
      </c>
      <c r="B147" s="301" t="s">
        <v>303</v>
      </c>
      <c r="C147" s="301" t="s">
        <v>340</v>
      </c>
      <c r="D147" s="301" t="s">
        <v>1310</v>
      </c>
      <c r="E147" s="185">
        <v>163.887</v>
      </c>
      <c r="F147" s="185">
        <v>165.06800000000001</v>
      </c>
      <c r="G147" s="301" t="s">
        <v>1310</v>
      </c>
      <c r="H147" s="185">
        <v>105.934</v>
      </c>
      <c r="I147" s="185">
        <v>107.11499999999999</v>
      </c>
      <c r="J147" s="178">
        <f>F147-E147</f>
        <v>1.1810000000000116</v>
      </c>
      <c r="K147" s="178">
        <f>I147-H147</f>
        <v>1.1809999999999974</v>
      </c>
      <c r="L147" s="301">
        <v>1.181</v>
      </c>
      <c r="M147" s="301" t="s">
        <v>1280</v>
      </c>
      <c r="N147" s="301" t="s">
        <v>871</v>
      </c>
      <c r="O147" s="301" t="s">
        <v>1051</v>
      </c>
      <c r="P147" s="301" t="s">
        <v>873</v>
      </c>
      <c r="Q147" s="301" t="s">
        <v>1051</v>
      </c>
      <c r="R147" s="301"/>
      <c r="S147" s="301">
        <v>11</v>
      </c>
      <c r="T147" s="301"/>
      <c r="U147" s="301"/>
      <c r="V147" s="301"/>
      <c r="W147" s="301"/>
      <c r="X147" s="301"/>
      <c r="Y147" s="301"/>
      <c r="Z147" s="301" t="s">
        <v>1272</v>
      </c>
      <c r="AA147" s="163">
        <v>-60</v>
      </c>
      <c r="AB147" s="186">
        <f t="shared" si="27"/>
        <v>-60.231000000000009</v>
      </c>
      <c r="AC147" s="163">
        <f t="shared" si="28"/>
        <v>-60.231000000000009</v>
      </c>
      <c r="AD147" s="301"/>
      <c r="AE147" s="301"/>
      <c r="AF147" s="301"/>
      <c r="AG147" s="301"/>
      <c r="AH147" s="301"/>
      <c r="AI147" s="187" t="s">
        <v>1311</v>
      </c>
      <c r="AJ147" s="188"/>
      <c r="AK147" s="188"/>
      <c r="AL147" s="301" t="s">
        <v>814</v>
      </c>
      <c r="AM147" s="301"/>
      <c r="AN147" s="301" t="s">
        <v>1195</v>
      </c>
      <c r="AO147" s="301" t="s">
        <v>1312</v>
      </c>
      <c r="AP147" s="301" t="s">
        <v>1313</v>
      </c>
      <c r="AQ147" s="301"/>
      <c r="AR147" s="301" t="s">
        <v>1314</v>
      </c>
      <c r="AS147" s="301"/>
      <c r="AT147" s="301"/>
      <c r="AU147" s="301"/>
      <c r="AV147" s="301"/>
      <c r="AW147" s="301"/>
      <c r="AX147" s="301" t="s">
        <v>844</v>
      </c>
      <c r="AY147" s="301"/>
      <c r="AZ147" s="301"/>
      <c r="BA147" s="301"/>
      <c r="BB147" s="301"/>
      <c r="BC147" s="301"/>
      <c r="BD147" s="174"/>
      <c r="BE147" s="174"/>
      <c r="BF147" s="174"/>
      <c r="BG147" s="174"/>
      <c r="BH147" s="174"/>
      <c r="BI147" s="174"/>
      <c r="BJ147" s="174"/>
      <c r="BK147" s="175"/>
      <c r="BL147" s="175"/>
      <c r="BM147" s="175"/>
      <c r="BN147" s="175"/>
      <c r="BO147" s="175"/>
      <c r="BP147" s="175"/>
      <c r="BQ147" s="175"/>
      <c r="BR147" s="175">
        <v>3</v>
      </c>
      <c r="BS147" s="235"/>
      <c r="BT147" s="236"/>
      <c r="BU147" s="237"/>
      <c r="BV147" s="237"/>
      <c r="BW147" s="237"/>
      <c r="BX147" s="237"/>
      <c r="BY147" s="237"/>
      <c r="BZ147" s="168"/>
      <c r="CA147" s="235"/>
    </row>
    <row r="148" spans="1:79" s="239" customFormat="1" ht="36">
      <c r="A148" s="301" t="s">
        <v>1172</v>
      </c>
      <c r="B148" s="301" t="s">
        <v>303</v>
      </c>
      <c r="C148" s="301" t="s">
        <v>340</v>
      </c>
      <c r="D148" s="301" t="s">
        <v>1310</v>
      </c>
      <c r="E148" s="185">
        <v>170.84</v>
      </c>
      <c r="F148" s="185">
        <v>171.863</v>
      </c>
      <c r="G148" s="301" t="s">
        <v>1310</v>
      </c>
      <c r="H148" s="185">
        <v>112.887</v>
      </c>
      <c r="I148" s="185">
        <v>113.91</v>
      </c>
      <c r="J148" s="178">
        <f t="shared" ref="J148:J212" si="29">F148-E148</f>
        <v>1.0229999999999961</v>
      </c>
      <c r="K148" s="178">
        <f t="shared" ref="K148:K212" si="30">I148-H148</f>
        <v>1.0229999999999961</v>
      </c>
      <c r="L148" s="301">
        <v>1.0229999999999999</v>
      </c>
      <c r="M148" s="301" t="s">
        <v>1280</v>
      </c>
      <c r="N148" s="301" t="s">
        <v>871</v>
      </c>
      <c r="O148" s="301" t="s">
        <v>1051</v>
      </c>
      <c r="P148" s="301" t="s">
        <v>873</v>
      </c>
      <c r="Q148" s="301" t="s">
        <v>1051</v>
      </c>
      <c r="R148" s="301"/>
      <c r="S148" s="301">
        <v>11</v>
      </c>
      <c r="T148" s="301"/>
      <c r="U148" s="301"/>
      <c r="V148" s="301"/>
      <c r="W148" s="301"/>
      <c r="X148" s="301"/>
      <c r="Y148" s="301"/>
      <c r="Z148" s="301" t="s">
        <v>1272</v>
      </c>
      <c r="AA148" s="163">
        <v>-60</v>
      </c>
      <c r="AB148" s="186">
        <f t="shared" si="27"/>
        <v>-52.172999999999995</v>
      </c>
      <c r="AC148" s="163">
        <f t="shared" si="28"/>
        <v>-52.172999999999995</v>
      </c>
      <c r="AD148" s="301"/>
      <c r="AE148" s="301"/>
      <c r="AF148" s="301"/>
      <c r="AG148" s="301"/>
      <c r="AH148" s="301"/>
      <c r="AI148" s="187" t="s">
        <v>1311</v>
      </c>
      <c r="AJ148" s="188"/>
      <c r="AK148" s="188"/>
      <c r="AL148" s="301" t="s">
        <v>814</v>
      </c>
      <c r="AM148" s="301"/>
      <c r="AN148" s="301" t="s">
        <v>1195</v>
      </c>
      <c r="AO148" s="301" t="s">
        <v>1315</v>
      </c>
      <c r="AP148" s="301"/>
      <c r="AQ148" s="301"/>
      <c r="AR148" s="301" t="s">
        <v>1316</v>
      </c>
      <c r="AS148" s="301"/>
      <c r="AT148" s="301"/>
      <c r="AU148" s="301"/>
      <c r="AV148" s="301"/>
      <c r="AW148" s="301"/>
      <c r="AX148" s="301" t="s">
        <v>844</v>
      </c>
      <c r="AY148" s="301"/>
      <c r="AZ148" s="301"/>
      <c r="BA148" s="301"/>
      <c r="BB148" s="301"/>
      <c r="BC148" s="301"/>
      <c r="BD148" s="174"/>
      <c r="BE148" s="174"/>
      <c r="BF148" s="174"/>
      <c r="BG148" s="174"/>
      <c r="BH148" s="174"/>
      <c r="BI148" s="174"/>
      <c r="BJ148" s="174"/>
      <c r="BK148" s="175"/>
      <c r="BL148" s="175"/>
      <c r="BM148" s="175"/>
      <c r="BN148" s="175"/>
      <c r="BO148" s="175"/>
      <c r="BP148" s="175"/>
      <c r="BQ148" s="175"/>
      <c r="BR148" s="175">
        <v>3</v>
      </c>
      <c r="BS148" s="235"/>
      <c r="BT148" s="236"/>
      <c r="BU148" s="237"/>
      <c r="BV148" s="237"/>
      <c r="BW148" s="237"/>
      <c r="BX148" s="237"/>
      <c r="BY148" s="237"/>
      <c r="BZ148" s="168"/>
      <c r="CA148" s="235"/>
    </row>
    <row r="149" spans="1:79" s="239" customFormat="1" ht="180">
      <c r="A149" s="301" t="s">
        <v>832</v>
      </c>
      <c r="B149" s="301" t="s">
        <v>303</v>
      </c>
      <c r="C149" s="301" t="s">
        <v>340</v>
      </c>
      <c r="D149" s="301" t="s">
        <v>1310</v>
      </c>
      <c r="E149" s="185">
        <v>180.84100000000001</v>
      </c>
      <c r="F149" s="185">
        <v>181.93799999999999</v>
      </c>
      <c r="G149" s="301" t="s">
        <v>1310</v>
      </c>
      <c r="H149" s="185">
        <v>122.88800000000001</v>
      </c>
      <c r="I149" s="185">
        <v>123.985</v>
      </c>
      <c r="J149" s="178">
        <f t="shared" si="29"/>
        <v>1.09699999999998</v>
      </c>
      <c r="K149" s="178">
        <f t="shared" si="30"/>
        <v>1.0969999999999942</v>
      </c>
      <c r="L149" s="301">
        <v>1.097</v>
      </c>
      <c r="M149" s="301" t="s">
        <v>1280</v>
      </c>
      <c r="N149" s="301" t="s">
        <v>871</v>
      </c>
      <c r="O149" s="301" t="s">
        <v>1051</v>
      </c>
      <c r="P149" s="301" t="s">
        <v>873</v>
      </c>
      <c r="Q149" s="301" t="s">
        <v>1051</v>
      </c>
      <c r="R149" s="301"/>
      <c r="S149" s="301">
        <v>11</v>
      </c>
      <c r="T149" s="301"/>
      <c r="U149" s="301"/>
      <c r="V149" s="301"/>
      <c r="W149" s="301"/>
      <c r="X149" s="301"/>
      <c r="Y149" s="301"/>
      <c r="Z149" s="301" t="s">
        <v>1272</v>
      </c>
      <c r="AA149" s="163">
        <v>-60</v>
      </c>
      <c r="AB149" s="186">
        <f t="shared" si="27"/>
        <v>-55.947000000000003</v>
      </c>
      <c r="AC149" s="163">
        <f t="shared" si="28"/>
        <v>-55.947000000000003</v>
      </c>
      <c r="AD149" s="301"/>
      <c r="AE149" s="301"/>
      <c r="AF149" s="301"/>
      <c r="AG149" s="301"/>
      <c r="AH149" s="301"/>
      <c r="AI149" s="187" t="s">
        <v>1311</v>
      </c>
      <c r="AJ149" s="188"/>
      <c r="AK149" s="188"/>
      <c r="AL149" s="301" t="s">
        <v>814</v>
      </c>
      <c r="AM149" s="301"/>
      <c r="AN149" s="301" t="s">
        <v>1195</v>
      </c>
      <c r="AO149" s="301" t="s">
        <v>1317</v>
      </c>
      <c r="AP149" s="301" t="s">
        <v>1318</v>
      </c>
      <c r="AQ149" s="301"/>
      <c r="AR149" s="301" t="s">
        <v>1319</v>
      </c>
      <c r="AS149" s="301"/>
      <c r="AT149" s="301"/>
      <c r="AU149" s="301"/>
      <c r="AV149" s="301"/>
      <c r="AW149" s="301"/>
      <c r="AX149" s="301" t="s">
        <v>844</v>
      </c>
      <c r="AY149" s="301"/>
      <c r="AZ149" s="301"/>
      <c r="BA149" s="301"/>
      <c r="BB149" s="301"/>
      <c r="BC149" s="301"/>
      <c r="BD149" s="174"/>
      <c r="BE149" s="174"/>
      <c r="BF149" s="174"/>
      <c r="BG149" s="174"/>
      <c r="BH149" s="174"/>
      <c r="BI149" s="174"/>
      <c r="BJ149" s="174"/>
      <c r="BK149" s="175"/>
      <c r="BL149" s="175"/>
      <c r="BM149" s="175"/>
      <c r="BN149" s="175"/>
      <c r="BO149" s="175"/>
      <c r="BP149" s="175"/>
      <c r="BQ149" s="175"/>
      <c r="BR149" s="175">
        <v>3</v>
      </c>
      <c r="BS149" s="235"/>
      <c r="BT149" s="236"/>
      <c r="BU149" s="237"/>
      <c r="BV149" s="237"/>
      <c r="BW149" s="237"/>
      <c r="BX149" s="237"/>
      <c r="BY149" s="237"/>
      <c r="BZ149" s="168"/>
      <c r="CA149" s="235"/>
    </row>
    <row r="150" spans="1:79" s="239" customFormat="1" ht="409.5">
      <c r="A150" s="301">
        <v>10</v>
      </c>
      <c r="B150" s="301" t="s">
        <v>303</v>
      </c>
      <c r="C150" s="301" t="s">
        <v>333</v>
      </c>
      <c r="D150" s="301" t="s">
        <v>494</v>
      </c>
      <c r="E150" s="185">
        <v>73.992999999999995</v>
      </c>
      <c r="F150" s="185">
        <v>74.992999999999995</v>
      </c>
      <c r="G150" s="301" t="s">
        <v>1268</v>
      </c>
      <c r="H150" s="185">
        <v>52.646999999999998</v>
      </c>
      <c r="I150" s="185">
        <v>53.646999999999998</v>
      </c>
      <c r="J150" s="178">
        <f t="shared" si="29"/>
        <v>1</v>
      </c>
      <c r="K150" s="178">
        <f t="shared" si="30"/>
        <v>1</v>
      </c>
      <c r="L150" s="301">
        <v>1</v>
      </c>
      <c r="M150" s="301" t="s">
        <v>915</v>
      </c>
      <c r="N150" s="301" t="s">
        <v>871</v>
      </c>
      <c r="O150" s="301" t="s">
        <v>875</v>
      </c>
      <c r="P150" s="301" t="s">
        <v>873</v>
      </c>
      <c r="Q150" s="301" t="s">
        <v>875</v>
      </c>
      <c r="R150" s="301"/>
      <c r="S150" s="301">
        <v>13</v>
      </c>
      <c r="T150" s="301"/>
      <c r="U150" s="301"/>
      <c r="V150" s="301"/>
      <c r="W150" s="301"/>
      <c r="X150" s="301"/>
      <c r="Y150" s="301"/>
      <c r="Z150" s="301" t="s">
        <v>1272</v>
      </c>
      <c r="AA150" s="163">
        <v>-60</v>
      </c>
      <c r="AB150" s="186">
        <f t="shared" si="27"/>
        <v>-72</v>
      </c>
      <c r="AC150" s="163">
        <f t="shared" si="28"/>
        <v>-72</v>
      </c>
      <c r="AD150" s="301"/>
      <c r="AE150" s="301"/>
      <c r="AF150" s="301"/>
      <c r="AG150" s="301"/>
      <c r="AH150" s="301"/>
      <c r="AI150" s="187" t="s">
        <v>1320</v>
      </c>
      <c r="AJ150" s="188"/>
      <c r="AK150" s="188"/>
      <c r="AL150" s="301" t="s">
        <v>814</v>
      </c>
      <c r="AM150" s="301"/>
      <c r="AN150" s="301" t="s">
        <v>1195</v>
      </c>
      <c r="AO150" s="301" t="s">
        <v>1321</v>
      </c>
      <c r="AP150" s="301" t="s">
        <v>1322</v>
      </c>
      <c r="AQ150" s="301" t="s">
        <v>1323</v>
      </c>
      <c r="AR150" s="301" t="s">
        <v>1324</v>
      </c>
      <c r="AS150" s="301"/>
      <c r="AT150" s="301"/>
      <c r="AU150" s="301"/>
      <c r="AV150" s="301"/>
      <c r="AW150" s="301"/>
      <c r="AX150" s="301" t="s">
        <v>844</v>
      </c>
      <c r="AY150" s="301" t="s">
        <v>1325</v>
      </c>
      <c r="AZ150" s="301"/>
      <c r="BA150" s="301"/>
      <c r="BB150" s="301"/>
      <c r="BC150" s="301"/>
      <c r="BD150" s="174"/>
      <c r="BE150" s="174"/>
      <c r="BF150" s="174"/>
      <c r="BG150" s="174"/>
      <c r="BH150" s="174"/>
      <c r="BI150" s="174"/>
      <c r="BJ150" s="174"/>
      <c r="BK150" s="175"/>
      <c r="BL150" s="175"/>
      <c r="BM150" s="175"/>
      <c r="BN150" s="175"/>
      <c r="BO150" s="175"/>
      <c r="BP150" s="175"/>
      <c r="BQ150" s="175"/>
      <c r="BR150" s="175">
        <v>3</v>
      </c>
      <c r="BS150" s="235"/>
      <c r="BT150" s="236"/>
      <c r="BU150" s="237"/>
      <c r="BV150" s="237"/>
      <c r="BW150" s="237"/>
      <c r="BX150" s="237"/>
      <c r="BY150" s="237"/>
      <c r="BZ150" s="168"/>
      <c r="CA150" s="235"/>
    </row>
    <row r="151" spans="1:79" s="239" customFormat="1" ht="36">
      <c r="A151" s="301">
        <v>10</v>
      </c>
      <c r="B151" s="301" t="s">
        <v>303</v>
      </c>
      <c r="C151" s="301" t="s">
        <v>333</v>
      </c>
      <c r="D151" s="301" t="s">
        <v>494</v>
      </c>
      <c r="E151" s="185">
        <v>59.993000000000002</v>
      </c>
      <c r="F151" s="185">
        <v>61.993000000000002</v>
      </c>
      <c r="G151" s="301" t="s">
        <v>1268</v>
      </c>
      <c r="H151" s="185">
        <v>38.646999999999998</v>
      </c>
      <c r="I151" s="185">
        <v>40.646999999999998</v>
      </c>
      <c r="J151" s="178">
        <f t="shared" si="29"/>
        <v>2</v>
      </c>
      <c r="K151" s="178">
        <f t="shared" si="30"/>
        <v>2</v>
      </c>
      <c r="L151" s="301">
        <v>2</v>
      </c>
      <c r="M151" s="301" t="s">
        <v>915</v>
      </c>
      <c r="N151" s="301" t="s">
        <v>871</v>
      </c>
      <c r="O151" s="301" t="s">
        <v>875</v>
      </c>
      <c r="P151" s="301" t="s">
        <v>873</v>
      </c>
      <c r="Q151" s="301" t="s">
        <v>875</v>
      </c>
      <c r="R151" s="301"/>
      <c r="S151" s="301">
        <v>13</v>
      </c>
      <c r="T151" s="301"/>
      <c r="U151" s="301"/>
      <c r="V151" s="301"/>
      <c r="W151" s="301"/>
      <c r="X151" s="301"/>
      <c r="Y151" s="301"/>
      <c r="Z151" s="301" t="s">
        <v>1272</v>
      </c>
      <c r="AA151" s="163">
        <v>-60</v>
      </c>
      <c r="AB151" s="186">
        <f t="shared" si="27"/>
        <v>-144</v>
      </c>
      <c r="AC151" s="163">
        <f t="shared" si="28"/>
        <v>-144</v>
      </c>
      <c r="AD151" s="301"/>
      <c r="AE151" s="301"/>
      <c r="AF151" s="301"/>
      <c r="AG151" s="301"/>
      <c r="AH151" s="301"/>
      <c r="AI151" s="187" t="s">
        <v>1320</v>
      </c>
      <c r="AJ151" s="188"/>
      <c r="AK151" s="188"/>
      <c r="AL151" s="301" t="s">
        <v>814</v>
      </c>
      <c r="AM151" s="301"/>
      <c r="AN151" s="301" t="s">
        <v>1195</v>
      </c>
      <c r="AO151" s="301" t="s">
        <v>1326</v>
      </c>
      <c r="AP151" s="301"/>
      <c r="AQ151" s="301"/>
      <c r="AR151" s="301"/>
      <c r="AS151" s="301"/>
      <c r="AT151" s="301"/>
      <c r="AU151" s="301"/>
      <c r="AV151" s="301"/>
      <c r="AW151" s="301"/>
      <c r="AX151" s="301" t="s">
        <v>844</v>
      </c>
      <c r="AY151" s="301" t="s">
        <v>1325</v>
      </c>
      <c r="AZ151" s="301"/>
      <c r="BA151" s="301"/>
      <c r="BB151" s="301"/>
      <c r="BC151" s="301"/>
      <c r="BD151" s="174"/>
      <c r="BE151" s="174"/>
      <c r="BF151" s="174"/>
      <c r="BG151" s="174"/>
      <c r="BH151" s="174"/>
      <c r="BI151" s="174"/>
      <c r="BJ151" s="174"/>
      <c r="BK151" s="175"/>
      <c r="BL151" s="175"/>
      <c r="BM151" s="175"/>
      <c r="BN151" s="175"/>
      <c r="BO151" s="175"/>
      <c r="BP151" s="175"/>
      <c r="BQ151" s="175"/>
      <c r="BR151" s="175">
        <v>3</v>
      </c>
      <c r="BS151" s="235"/>
      <c r="BT151" s="236"/>
      <c r="BU151" s="237"/>
      <c r="BV151" s="237"/>
      <c r="BW151" s="237"/>
      <c r="BX151" s="237"/>
      <c r="BY151" s="237"/>
      <c r="BZ151" s="168"/>
      <c r="CA151" s="235"/>
    </row>
    <row r="152" spans="1:79" s="239" customFormat="1" ht="14.25" customHeight="1">
      <c r="A152" s="301">
        <v>11</v>
      </c>
      <c r="B152" s="301" t="s">
        <v>303</v>
      </c>
      <c r="C152" s="301" t="s">
        <v>333</v>
      </c>
      <c r="D152" s="301" t="s">
        <v>604</v>
      </c>
      <c r="E152" s="185">
        <v>97.361000000000004</v>
      </c>
      <c r="F152" s="185">
        <v>104.361</v>
      </c>
      <c r="G152" s="301" t="s">
        <v>1232</v>
      </c>
      <c r="H152" s="185">
        <v>183.99100000000001</v>
      </c>
      <c r="I152" s="185">
        <v>190.99100000000001</v>
      </c>
      <c r="J152" s="178">
        <f t="shared" si="29"/>
        <v>7</v>
      </c>
      <c r="K152" s="178">
        <f t="shared" si="30"/>
        <v>7</v>
      </c>
      <c r="L152" s="301">
        <v>7</v>
      </c>
      <c r="M152" s="301" t="s">
        <v>915</v>
      </c>
      <c r="N152" s="301" t="s">
        <v>871</v>
      </c>
      <c r="O152" s="301" t="s">
        <v>858</v>
      </c>
      <c r="P152" s="301" t="s">
        <v>873</v>
      </c>
      <c r="Q152" s="301" t="s">
        <v>858</v>
      </c>
      <c r="R152" s="301"/>
      <c r="S152" s="301">
        <v>7.5</v>
      </c>
      <c r="T152" s="301"/>
      <c r="U152" s="301"/>
      <c r="V152" s="301"/>
      <c r="W152" s="301"/>
      <c r="X152" s="301"/>
      <c r="Y152" s="301"/>
      <c r="Z152" s="301" t="s">
        <v>1272</v>
      </c>
      <c r="AA152" s="163">
        <v>-60</v>
      </c>
      <c r="AB152" s="186">
        <f t="shared" si="27"/>
        <v>-252</v>
      </c>
      <c r="AC152" s="163">
        <f t="shared" si="28"/>
        <v>-252</v>
      </c>
      <c r="AD152" s="301"/>
      <c r="AE152" s="301"/>
      <c r="AF152" s="301"/>
      <c r="AG152" s="301"/>
      <c r="AH152" s="301"/>
      <c r="AI152" s="187" t="s">
        <v>1086</v>
      </c>
      <c r="AJ152" s="188"/>
      <c r="AK152" s="188"/>
      <c r="AL152" s="301" t="s">
        <v>814</v>
      </c>
      <c r="AM152" s="301"/>
      <c r="AN152" s="301" t="s">
        <v>1195</v>
      </c>
      <c r="AO152" s="301" t="s">
        <v>1327</v>
      </c>
      <c r="AP152" s="301"/>
      <c r="AQ152" s="301" t="s">
        <v>1328</v>
      </c>
      <c r="AR152" s="301" t="s">
        <v>1329</v>
      </c>
      <c r="AS152" s="301"/>
      <c r="AT152" s="301"/>
      <c r="AU152" s="301"/>
      <c r="AV152" s="301"/>
      <c r="AW152" s="301"/>
      <c r="AX152" s="301" t="s">
        <v>844</v>
      </c>
      <c r="AY152" s="301"/>
      <c r="AZ152" s="301"/>
      <c r="BA152" s="301"/>
      <c r="BB152" s="301"/>
      <c r="BC152" s="301"/>
      <c r="BD152" s="174"/>
      <c r="BE152" s="174"/>
      <c r="BF152" s="174"/>
      <c r="BG152" s="174"/>
      <c r="BH152" s="174"/>
      <c r="BI152" s="174"/>
      <c r="BJ152" s="174"/>
      <c r="BK152" s="175"/>
      <c r="BL152" s="175"/>
      <c r="BM152" s="175"/>
      <c r="BN152" s="175"/>
      <c r="BO152" s="175"/>
      <c r="BP152" s="175"/>
      <c r="BQ152" s="175"/>
      <c r="BR152" s="175">
        <v>3</v>
      </c>
      <c r="BS152" s="235"/>
      <c r="BT152" s="236"/>
      <c r="BU152" s="237"/>
      <c r="BV152" s="237"/>
      <c r="BW152" s="237"/>
      <c r="BX152" s="237"/>
      <c r="BY152" s="237"/>
      <c r="BZ152" s="168"/>
      <c r="CA152" s="235"/>
    </row>
    <row r="153" spans="1:79" s="238" customFormat="1">
      <c r="A153" s="466" t="s">
        <v>1038</v>
      </c>
      <c r="B153" s="466"/>
      <c r="C153" s="466"/>
      <c r="D153" s="466"/>
      <c r="E153" s="158"/>
      <c r="F153" s="158"/>
      <c r="G153" s="157"/>
      <c r="H153" s="158"/>
      <c r="I153" s="158"/>
      <c r="J153" s="178">
        <f t="shared" si="29"/>
        <v>0</v>
      </c>
      <c r="K153" s="178">
        <f t="shared" si="30"/>
        <v>0</v>
      </c>
      <c r="L153" s="157">
        <f>SUM(L154:L158)</f>
        <v>24.391999999999999</v>
      </c>
      <c r="M153" s="157"/>
      <c r="N153" s="157"/>
      <c r="O153" s="157"/>
      <c r="P153" s="157"/>
      <c r="Q153" s="157"/>
      <c r="R153" s="157"/>
      <c r="S153" s="157"/>
      <c r="T153" s="157"/>
      <c r="U153" s="157"/>
      <c r="V153" s="157"/>
      <c r="W153" s="157"/>
      <c r="X153" s="157"/>
      <c r="Y153" s="157"/>
      <c r="Z153" s="157"/>
      <c r="AA153" s="160"/>
      <c r="AB153" s="176">
        <f>SUM(AB154:AB158)</f>
        <v>-636.36</v>
      </c>
      <c r="AC153" s="160">
        <f>ROUND(SUM(AC154:AC158),0)</f>
        <v>-636</v>
      </c>
      <c r="AD153" s="157"/>
      <c r="AE153" s="157"/>
      <c r="AF153" s="157"/>
      <c r="AG153" s="157"/>
      <c r="AH153" s="157"/>
      <c r="AI153" s="161"/>
      <c r="AJ153" s="162"/>
      <c r="AK153" s="162"/>
      <c r="AL153" s="157"/>
      <c r="AM153" s="157"/>
      <c r="AN153" s="157"/>
      <c r="AO153" s="157"/>
      <c r="AP153" s="157"/>
      <c r="AQ153" s="157"/>
      <c r="AR153" s="157"/>
      <c r="AS153" s="157"/>
      <c r="AT153" s="157"/>
      <c r="AU153" s="157"/>
      <c r="AV153" s="157"/>
      <c r="AW153" s="157"/>
      <c r="AX153" s="157"/>
      <c r="AY153" s="157"/>
      <c r="AZ153" s="157"/>
      <c r="BA153" s="157"/>
      <c r="BB153" s="157"/>
      <c r="BC153" s="157"/>
      <c r="BD153" s="173"/>
      <c r="BE153" s="171"/>
      <c r="BF153" s="171"/>
      <c r="BG153" s="171"/>
      <c r="BH153" s="174"/>
      <c r="BI153" s="174"/>
      <c r="BJ153" s="174"/>
      <c r="BK153" s="175"/>
      <c r="BL153" s="175"/>
      <c r="BM153" s="175"/>
      <c r="BN153" s="175"/>
      <c r="BO153" s="175"/>
      <c r="BP153" s="175"/>
      <c r="BQ153" s="175" t="s">
        <v>820</v>
      </c>
      <c r="BR153" s="175">
        <v>2</v>
      </c>
      <c r="BS153" s="235"/>
      <c r="BT153" s="236"/>
      <c r="BU153" s="237"/>
      <c r="BV153" s="237"/>
      <c r="BW153" s="237"/>
      <c r="BX153" s="237"/>
      <c r="BY153" s="237"/>
      <c r="BZ153" s="168"/>
      <c r="CA153" s="235"/>
    </row>
    <row r="154" spans="1:79" s="239" customFormat="1" ht="228">
      <c r="A154" s="301">
        <v>12</v>
      </c>
      <c r="B154" s="301" t="s">
        <v>303</v>
      </c>
      <c r="C154" s="301" t="s">
        <v>340</v>
      </c>
      <c r="D154" s="301" t="s">
        <v>556</v>
      </c>
      <c r="E154" s="185">
        <v>3108.9789999999998</v>
      </c>
      <c r="F154" s="185">
        <v>3111.3710000000001</v>
      </c>
      <c r="G154" s="301" t="s">
        <v>556</v>
      </c>
      <c r="H154" s="185">
        <v>2544.0010000000002</v>
      </c>
      <c r="I154" s="185">
        <v>2546.393</v>
      </c>
      <c r="J154" s="178">
        <f t="shared" si="29"/>
        <v>2.3920000000002801</v>
      </c>
      <c r="K154" s="178">
        <f t="shared" si="30"/>
        <v>2.3919999999998254</v>
      </c>
      <c r="L154" s="301">
        <v>2.3919999999999999</v>
      </c>
      <c r="M154" s="301" t="s">
        <v>1280</v>
      </c>
      <c r="N154" s="301" t="s">
        <v>871</v>
      </c>
      <c r="O154" s="301" t="s">
        <v>874</v>
      </c>
      <c r="P154" s="301" t="s">
        <v>828</v>
      </c>
      <c r="Q154" s="301" t="s">
        <v>874</v>
      </c>
      <c r="R154" s="301"/>
      <c r="S154" s="301">
        <v>12</v>
      </c>
      <c r="T154" s="301"/>
      <c r="U154" s="301"/>
      <c r="V154" s="301"/>
      <c r="W154" s="301"/>
      <c r="X154" s="301"/>
      <c r="Y154" s="301"/>
      <c r="Z154" s="301" t="s">
        <v>1111</v>
      </c>
      <c r="AA154" s="163">
        <v>-30</v>
      </c>
      <c r="AB154" s="186">
        <f t="shared" ref="AB154:AB158" si="31">L154*Q154*AA154*0.1</f>
        <v>-71.759999999999991</v>
      </c>
      <c r="AC154" s="163">
        <f t="shared" ref="AC154:AC158" si="32">IF(AL154="中修",AB154*AG154,IF(AL154="预防性养护",AB154,AB154*AE154))</f>
        <v>-71.759999999999991</v>
      </c>
      <c r="AD154" s="301"/>
      <c r="AE154" s="301"/>
      <c r="AF154" s="301"/>
      <c r="AG154" s="301"/>
      <c r="AH154" s="301"/>
      <c r="AI154" s="187" t="s">
        <v>1207</v>
      </c>
      <c r="AJ154" s="270"/>
      <c r="AK154" s="270"/>
      <c r="AL154" s="301" t="s">
        <v>814</v>
      </c>
      <c r="AM154" s="301"/>
      <c r="AN154" s="301" t="s">
        <v>1195</v>
      </c>
      <c r="AO154" s="301" t="s">
        <v>1330</v>
      </c>
      <c r="AP154" s="301"/>
      <c r="AQ154" s="301"/>
      <c r="AR154" s="301" t="s">
        <v>1331</v>
      </c>
      <c r="AS154" s="301" t="s">
        <v>1332</v>
      </c>
      <c r="AT154" s="301" t="s">
        <v>1333</v>
      </c>
      <c r="AU154" s="301" t="s">
        <v>1334</v>
      </c>
      <c r="AV154" s="301" t="s">
        <v>1334</v>
      </c>
      <c r="AW154" s="301" t="s">
        <v>1335</v>
      </c>
      <c r="AX154" s="301" t="s">
        <v>844</v>
      </c>
      <c r="AY154" s="301"/>
      <c r="AZ154" s="301"/>
      <c r="BA154" s="301"/>
      <c r="BB154" s="301"/>
      <c r="BC154" s="301"/>
      <c r="BD154" s="174"/>
      <c r="BE154" s="174"/>
      <c r="BF154" s="174"/>
      <c r="BG154" s="174"/>
      <c r="BH154" s="174"/>
      <c r="BI154" s="174"/>
      <c r="BJ154" s="174"/>
      <c r="BK154" s="175"/>
      <c r="BL154" s="175"/>
      <c r="BM154" s="175"/>
      <c r="BN154" s="175"/>
      <c r="BO154" s="175"/>
      <c r="BP154" s="175"/>
      <c r="BQ154" s="175"/>
      <c r="BR154" s="175">
        <v>3</v>
      </c>
      <c r="BS154" s="235"/>
      <c r="BT154" s="236"/>
      <c r="BU154" s="237"/>
      <c r="BV154" s="237"/>
      <c r="BW154" s="237"/>
      <c r="BX154" s="237"/>
      <c r="BY154" s="237"/>
      <c r="BZ154" s="168"/>
      <c r="CA154" s="235"/>
    </row>
    <row r="155" spans="1:79" s="239" customFormat="1" ht="324">
      <c r="A155" s="301">
        <v>13</v>
      </c>
      <c r="B155" s="301" t="s">
        <v>303</v>
      </c>
      <c r="C155" s="301" t="s">
        <v>335</v>
      </c>
      <c r="D155" s="301" t="s">
        <v>589</v>
      </c>
      <c r="E155" s="185">
        <v>1466</v>
      </c>
      <c r="F155" s="185">
        <v>1473</v>
      </c>
      <c r="G155" s="301" t="s">
        <v>1268</v>
      </c>
      <c r="H155" s="185">
        <v>143.5</v>
      </c>
      <c r="I155" s="185">
        <v>150.5</v>
      </c>
      <c r="J155" s="178">
        <f t="shared" si="29"/>
        <v>7</v>
      </c>
      <c r="K155" s="178">
        <f t="shared" si="30"/>
        <v>7</v>
      </c>
      <c r="L155" s="301">
        <v>7</v>
      </c>
      <c r="M155" s="301" t="s">
        <v>915</v>
      </c>
      <c r="N155" s="301" t="s">
        <v>871</v>
      </c>
      <c r="O155" s="301" t="s">
        <v>1172</v>
      </c>
      <c r="P155" s="301" t="s">
        <v>828</v>
      </c>
      <c r="Q155" s="301" t="s">
        <v>1172</v>
      </c>
      <c r="R155" s="301"/>
      <c r="S155" s="301">
        <v>12</v>
      </c>
      <c r="T155" s="301"/>
      <c r="U155" s="301"/>
      <c r="V155" s="301"/>
      <c r="W155" s="301"/>
      <c r="X155" s="301"/>
      <c r="Y155" s="301"/>
      <c r="Z155" s="301" t="s">
        <v>1336</v>
      </c>
      <c r="AA155" s="163">
        <v>-42</v>
      </c>
      <c r="AB155" s="186">
        <f t="shared" si="31"/>
        <v>-235.20000000000002</v>
      </c>
      <c r="AC155" s="163">
        <f t="shared" si="32"/>
        <v>-235.20000000000002</v>
      </c>
      <c r="AD155" s="301"/>
      <c r="AE155" s="301"/>
      <c r="AF155" s="301"/>
      <c r="AG155" s="301"/>
      <c r="AH155" s="301"/>
      <c r="AI155" s="187"/>
      <c r="AJ155" s="270"/>
      <c r="AK155" s="270"/>
      <c r="AL155" s="301" t="s">
        <v>814</v>
      </c>
      <c r="AM155" s="301"/>
      <c r="AN155" s="301" t="s">
        <v>1195</v>
      </c>
      <c r="AO155" s="301" t="s">
        <v>1337</v>
      </c>
      <c r="AP155" s="301"/>
      <c r="AQ155" s="301" t="s">
        <v>1338</v>
      </c>
      <c r="AR155" s="301" t="s">
        <v>1339</v>
      </c>
      <c r="AS155" s="301"/>
      <c r="AT155" s="301" t="s">
        <v>1340</v>
      </c>
      <c r="AU155" s="301" t="s">
        <v>1341</v>
      </c>
      <c r="AV155" s="301" t="s">
        <v>1341</v>
      </c>
      <c r="AW155" s="301" t="s">
        <v>1341</v>
      </c>
      <c r="AX155" s="301" t="s">
        <v>844</v>
      </c>
      <c r="AY155" s="301" t="s">
        <v>1342</v>
      </c>
      <c r="AZ155" s="301"/>
      <c r="BA155" s="301"/>
      <c r="BB155" s="301"/>
      <c r="BC155" s="301"/>
      <c r="BD155" s="174"/>
      <c r="BE155" s="174"/>
      <c r="BF155" s="174"/>
      <c r="BG155" s="174"/>
      <c r="BH155" s="174"/>
      <c r="BI155" s="174"/>
      <c r="BJ155" s="174"/>
      <c r="BK155" s="175"/>
      <c r="BL155" s="175"/>
      <c r="BM155" s="175"/>
      <c r="BN155" s="175"/>
      <c r="BO155" s="175"/>
      <c r="BP155" s="175"/>
      <c r="BQ155" s="175"/>
      <c r="BR155" s="175">
        <v>3</v>
      </c>
      <c r="BS155" s="235"/>
      <c r="BT155" s="236"/>
      <c r="BU155" s="237"/>
      <c r="BV155" s="237"/>
      <c r="BW155" s="237"/>
      <c r="BX155" s="237"/>
      <c r="BY155" s="237"/>
      <c r="BZ155" s="168"/>
      <c r="CA155" s="235"/>
    </row>
    <row r="156" spans="1:79" s="239" customFormat="1" ht="409.5">
      <c r="A156" s="301">
        <v>14</v>
      </c>
      <c r="B156" s="301" t="s">
        <v>303</v>
      </c>
      <c r="C156" s="301" t="s">
        <v>1270</v>
      </c>
      <c r="D156" s="301" t="s">
        <v>589</v>
      </c>
      <c r="E156" s="185">
        <v>1495.694</v>
      </c>
      <c r="F156" s="185">
        <v>1499.694</v>
      </c>
      <c r="G156" s="301" t="s">
        <v>1268</v>
      </c>
      <c r="H156" s="185">
        <v>172</v>
      </c>
      <c r="I156" s="185">
        <v>176</v>
      </c>
      <c r="J156" s="178">
        <f t="shared" si="29"/>
        <v>4</v>
      </c>
      <c r="K156" s="178">
        <f t="shared" si="30"/>
        <v>4</v>
      </c>
      <c r="L156" s="301">
        <v>4</v>
      </c>
      <c r="M156" s="301" t="s">
        <v>1280</v>
      </c>
      <c r="N156" s="301" t="s">
        <v>871</v>
      </c>
      <c r="O156" s="301">
        <v>10</v>
      </c>
      <c r="P156" s="301" t="s">
        <v>828</v>
      </c>
      <c r="Q156" s="301" t="s">
        <v>875</v>
      </c>
      <c r="R156" s="301"/>
      <c r="S156" s="301">
        <v>12</v>
      </c>
      <c r="T156" s="301"/>
      <c r="U156" s="301"/>
      <c r="V156" s="301"/>
      <c r="W156" s="301"/>
      <c r="X156" s="301"/>
      <c r="Y156" s="301"/>
      <c r="Z156" s="301" t="s">
        <v>1336</v>
      </c>
      <c r="AA156" s="163">
        <v>-42</v>
      </c>
      <c r="AB156" s="186">
        <f t="shared" si="31"/>
        <v>-201.60000000000002</v>
      </c>
      <c r="AC156" s="163">
        <f t="shared" si="32"/>
        <v>-201.60000000000002</v>
      </c>
      <c r="AD156" s="301"/>
      <c r="AE156" s="301"/>
      <c r="AF156" s="301"/>
      <c r="AG156" s="301"/>
      <c r="AH156" s="301"/>
      <c r="AI156" s="187"/>
      <c r="AJ156" s="270"/>
      <c r="AK156" s="270"/>
      <c r="AL156" s="301" t="s">
        <v>814</v>
      </c>
      <c r="AM156" s="301"/>
      <c r="AN156" s="301" t="s">
        <v>1195</v>
      </c>
      <c r="AO156" s="301" t="s">
        <v>1343</v>
      </c>
      <c r="AP156" s="301"/>
      <c r="AQ156" s="301" t="s">
        <v>1344</v>
      </c>
      <c r="AR156" s="301"/>
      <c r="AS156" s="301" t="s">
        <v>1345</v>
      </c>
      <c r="AT156" s="301" t="s">
        <v>1346</v>
      </c>
      <c r="AU156" s="301" t="s">
        <v>1347</v>
      </c>
      <c r="AV156" s="301" t="s">
        <v>1347</v>
      </c>
      <c r="AW156" s="301" t="s">
        <v>1348</v>
      </c>
      <c r="AX156" s="301" t="s">
        <v>844</v>
      </c>
      <c r="AY156" s="301" t="s">
        <v>1342</v>
      </c>
      <c r="AZ156" s="301"/>
      <c r="BA156" s="301"/>
      <c r="BB156" s="301"/>
      <c r="BC156" s="301"/>
      <c r="BD156" s="174"/>
      <c r="BE156" s="174"/>
      <c r="BF156" s="174"/>
      <c r="BG156" s="174"/>
      <c r="BH156" s="174"/>
      <c r="BI156" s="174"/>
      <c r="BJ156" s="174"/>
      <c r="BK156" s="175"/>
      <c r="BL156" s="175"/>
      <c r="BM156" s="175"/>
      <c r="BN156" s="175"/>
      <c r="BO156" s="175"/>
      <c r="BP156" s="175"/>
      <c r="BQ156" s="175"/>
      <c r="BR156" s="175">
        <v>3</v>
      </c>
      <c r="BS156" s="235"/>
      <c r="BT156" s="236"/>
      <c r="BU156" s="237"/>
      <c r="BV156" s="237"/>
      <c r="BW156" s="237"/>
      <c r="BX156" s="237"/>
      <c r="BY156" s="237"/>
      <c r="BZ156" s="168"/>
      <c r="CA156" s="235"/>
    </row>
    <row r="157" spans="1:79" s="239" customFormat="1" ht="84">
      <c r="A157" s="301">
        <v>15</v>
      </c>
      <c r="B157" s="301" t="s">
        <v>303</v>
      </c>
      <c r="C157" s="301" t="s">
        <v>333</v>
      </c>
      <c r="D157" s="301" t="s">
        <v>1349</v>
      </c>
      <c r="E157" s="185">
        <v>178.60400000000001</v>
      </c>
      <c r="F157" s="185">
        <v>180.60400000000001</v>
      </c>
      <c r="G157" s="301" t="s">
        <v>1350</v>
      </c>
      <c r="H157" s="185">
        <v>17</v>
      </c>
      <c r="I157" s="185">
        <v>15</v>
      </c>
      <c r="J157" s="178">
        <f t="shared" si="29"/>
        <v>2</v>
      </c>
      <c r="K157" s="178">
        <f t="shared" si="30"/>
        <v>-2</v>
      </c>
      <c r="L157" s="301">
        <v>2</v>
      </c>
      <c r="M157" s="301" t="s">
        <v>915</v>
      </c>
      <c r="N157" s="301" t="s">
        <v>871</v>
      </c>
      <c r="O157" s="301">
        <v>6</v>
      </c>
      <c r="P157" s="301" t="s">
        <v>828</v>
      </c>
      <c r="Q157" s="301">
        <v>6</v>
      </c>
      <c r="R157" s="301"/>
      <c r="S157" s="301">
        <v>7.5</v>
      </c>
      <c r="T157" s="301"/>
      <c r="U157" s="301"/>
      <c r="V157" s="301"/>
      <c r="W157" s="301"/>
      <c r="X157" s="301"/>
      <c r="Y157" s="301"/>
      <c r="Z157" s="301" t="s">
        <v>1040</v>
      </c>
      <c r="AA157" s="163">
        <v>-12</v>
      </c>
      <c r="AB157" s="186">
        <f t="shared" si="31"/>
        <v>-14.4</v>
      </c>
      <c r="AC157" s="163">
        <f t="shared" si="32"/>
        <v>-14.4</v>
      </c>
      <c r="AD157" s="301"/>
      <c r="AE157" s="301"/>
      <c r="AF157" s="301"/>
      <c r="AG157" s="301"/>
      <c r="AH157" s="301"/>
      <c r="AI157" s="187" t="s">
        <v>1079</v>
      </c>
      <c r="AJ157" s="188"/>
      <c r="AK157" s="188"/>
      <c r="AL157" s="301" t="s">
        <v>814</v>
      </c>
      <c r="AM157" s="301"/>
      <c r="AN157" s="301" t="s">
        <v>1195</v>
      </c>
      <c r="AO157" s="301" t="s">
        <v>1351</v>
      </c>
      <c r="AP157" s="301"/>
      <c r="AQ157" s="301" t="s">
        <v>1352</v>
      </c>
      <c r="AR157" s="301" t="s">
        <v>1353</v>
      </c>
      <c r="AS157" s="301"/>
      <c r="AT157" s="301" t="s">
        <v>1354</v>
      </c>
      <c r="AU157" s="301" t="s">
        <v>1355</v>
      </c>
      <c r="AV157" s="301" t="s">
        <v>1356</v>
      </c>
      <c r="AW157" s="301" t="s">
        <v>1356</v>
      </c>
      <c r="AX157" s="301" t="s">
        <v>844</v>
      </c>
      <c r="AY157" s="301"/>
      <c r="AZ157" s="301"/>
      <c r="BA157" s="301"/>
      <c r="BB157" s="301"/>
      <c r="BC157" s="301"/>
      <c r="BD157" s="174"/>
      <c r="BE157" s="174"/>
      <c r="BF157" s="174"/>
      <c r="BG157" s="174"/>
      <c r="BH157" s="174"/>
      <c r="BI157" s="174"/>
      <c r="BJ157" s="174"/>
      <c r="BK157" s="175"/>
      <c r="BL157" s="175"/>
      <c r="BM157" s="175"/>
      <c r="BN157" s="175"/>
      <c r="BO157" s="175">
        <v>3</v>
      </c>
      <c r="BP157" s="175"/>
      <c r="BQ157" s="175"/>
      <c r="BR157" s="175">
        <v>3</v>
      </c>
      <c r="BS157" s="235"/>
      <c r="BT157" s="236"/>
      <c r="BU157" s="237"/>
      <c r="BV157" s="237"/>
      <c r="BW157" s="237"/>
      <c r="BX157" s="237"/>
      <c r="BY157" s="237"/>
      <c r="BZ157" s="168"/>
      <c r="CA157" s="235"/>
    </row>
    <row r="158" spans="1:79" s="239" customFormat="1" ht="14.25" customHeight="1">
      <c r="A158" s="301">
        <v>16</v>
      </c>
      <c r="B158" s="301" t="s">
        <v>303</v>
      </c>
      <c r="C158" s="301" t="s">
        <v>336</v>
      </c>
      <c r="D158" s="301" t="s">
        <v>1357</v>
      </c>
      <c r="E158" s="185">
        <v>39</v>
      </c>
      <c r="F158" s="185">
        <v>48</v>
      </c>
      <c r="G158" s="301" t="s">
        <v>1236</v>
      </c>
      <c r="H158" s="185">
        <v>39</v>
      </c>
      <c r="I158" s="185">
        <v>48</v>
      </c>
      <c r="J158" s="178">
        <f t="shared" si="29"/>
        <v>9</v>
      </c>
      <c r="K158" s="178">
        <f t="shared" si="30"/>
        <v>9</v>
      </c>
      <c r="L158" s="301">
        <v>9</v>
      </c>
      <c r="M158" s="301" t="s">
        <v>915</v>
      </c>
      <c r="N158" s="301" t="s">
        <v>871</v>
      </c>
      <c r="O158" s="301" t="s">
        <v>892</v>
      </c>
      <c r="P158" s="301" t="s">
        <v>828</v>
      </c>
      <c r="Q158" s="301" t="s">
        <v>892</v>
      </c>
      <c r="R158" s="301"/>
      <c r="S158" s="301">
        <v>12</v>
      </c>
      <c r="T158" s="301"/>
      <c r="U158" s="301"/>
      <c r="V158" s="301"/>
      <c r="W158" s="301"/>
      <c r="X158" s="301"/>
      <c r="Y158" s="301"/>
      <c r="Z158" s="301" t="s">
        <v>1040</v>
      </c>
      <c r="AA158" s="163">
        <v>-12</v>
      </c>
      <c r="AB158" s="186">
        <f t="shared" si="31"/>
        <v>-113.4</v>
      </c>
      <c r="AC158" s="163">
        <f t="shared" si="32"/>
        <v>-113.4</v>
      </c>
      <c r="AD158" s="301"/>
      <c r="AE158" s="301"/>
      <c r="AF158" s="301"/>
      <c r="AG158" s="301"/>
      <c r="AH158" s="301"/>
      <c r="AI158" s="187" t="s">
        <v>1358</v>
      </c>
      <c r="AJ158" s="188"/>
      <c r="AK158" s="188"/>
      <c r="AL158" s="301" t="s">
        <v>814</v>
      </c>
      <c r="AM158" s="301"/>
      <c r="AN158" s="301" t="s">
        <v>1195</v>
      </c>
      <c r="AO158" s="301" t="s">
        <v>1359</v>
      </c>
      <c r="AP158" s="301"/>
      <c r="AQ158" s="301"/>
      <c r="AR158" s="301"/>
      <c r="AS158" s="301"/>
      <c r="AT158" s="301" t="s">
        <v>1360</v>
      </c>
      <c r="AU158" s="301" t="s">
        <v>1361</v>
      </c>
      <c r="AV158" s="301" t="s">
        <v>1361</v>
      </c>
      <c r="AW158" s="301" t="s">
        <v>1362</v>
      </c>
      <c r="AX158" s="301" t="s">
        <v>844</v>
      </c>
      <c r="AY158" s="301"/>
      <c r="AZ158" s="301"/>
      <c r="BA158" s="301"/>
      <c r="BB158" s="301"/>
      <c r="BC158" s="301"/>
      <c r="BD158" s="174"/>
      <c r="BE158" s="174"/>
      <c r="BF158" s="174"/>
      <c r="BG158" s="174"/>
      <c r="BH158" s="174"/>
      <c r="BI158" s="174"/>
      <c r="BJ158" s="174"/>
      <c r="BK158" s="175"/>
      <c r="BL158" s="175"/>
      <c r="BM158" s="175"/>
      <c r="BN158" s="175"/>
      <c r="BO158" s="175"/>
      <c r="BP158" s="175"/>
      <c r="BQ158" s="175"/>
      <c r="BR158" s="175">
        <v>3</v>
      </c>
      <c r="BS158" s="235"/>
      <c r="BT158" s="236"/>
      <c r="BU158" s="237"/>
      <c r="BV158" s="237"/>
      <c r="BW158" s="237"/>
      <c r="BX158" s="237"/>
      <c r="BY158" s="237"/>
      <c r="BZ158" s="168"/>
      <c r="CA158" s="235"/>
    </row>
    <row r="159" spans="1:79" s="238" customFormat="1" ht="14.25" customHeight="1">
      <c r="A159" s="466" t="s">
        <v>1363</v>
      </c>
      <c r="B159" s="466"/>
      <c r="C159" s="466"/>
      <c r="D159" s="466"/>
      <c r="E159" s="158"/>
      <c r="F159" s="158"/>
      <c r="G159" s="157"/>
      <c r="H159" s="158"/>
      <c r="I159" s="158"/>
      <c r="J159" s="178">
        <f t="shared" si="29"/>
        <v>0</v>
      </c>
      <c r="K159" s="178">
        <f t="shared" si="30"/>
        <v>0</v>
      </c>
      <c r="L159" s="158">
        <f>SUM(L160,L161,L162)</f>
        <v>44.341999999999999</v>
      </c>
      <c r="M159" s="157"/>
      <c r="N159" s="157"/>
      <c r="O159" s="157"/>
      <c r="P159" s="157"/>
      <c r="Q159" s="157"/>
      <c r="R159" s="157"/>
      <c r="S159" s="157"/>
      <c r="T159" s="157"/>
      <c r="U159" s="157"/>
      <c r="V159" s="157"/>
      <c r="W159" s="157"/>
      <c r="X159" s="157"/>
      <c r="Y159" s="157"/>
      <c r="Z159" s="157"/>
      <c r="AA159" s="160"/>
      <c r="AB159" s="176">
        <f>SUM(AB160,AB161,AB162)</f>
        <v>11277</v>
      </c>
      <c r="AC159" s="160">
        <f>SUM(AC160,AC161,AC162)</f>
        <v>10437</v>
      </c>
      <c r="AD159" s="157"/>
      <c r="AE159" s="157"/>
      <c r="AF159" s="157"/>
      <c r="AG159" s="157"/>
      <c r="AH159" s="157"/>
      <c r="AI159" s="161"/>
      <c r="AJ159" s="162"/>
      <c r="AK159" s="162"/>
      <c r="AL159" s="157"/>
      <c r="AM159" s="157"/>
      <c r="AN159" s="157"/>
      <c r="AO159" s="157"/>
      <c r="AP159" s="157"/>
      <c r="AQ159" s="157"/>
      <c r="AR159" s="157"/>
      <c r="AS159" s="157"/>
      <c r="AT159" s="157"/>
      <c r="AU159" s="157"/>
      <c r="AV159" s="157"/>
      <c r="AW159" s="157"/>
      <c r="AX159" s="157"/>
      <c r="AY159" s="157"/>
      <c r="AZ159" s="157"/>
      <c r="BA159" s="157"/>
      <c r="BB159" s="157"/>
      <c r="BC159" s="157"/>
      <c r="BD159" s="173"/>
      <c r="BE159" s="171"/>
      <c r="BF159" s="171"/>
      <c r="BG159" s="171"/>
      <c r="BH159" s="174"/>
      <c r="BI159" s="174"/>
      <c r="BJ159" s="174"/>
      <c r="BK159" s="175"/>
      <c r="BL159" s="175"/>
      <c r="BM159" s="175"/>
      <c r="BN159" s="175"/>
      <c r="BO159" s="175"/>
      <c r="BP159" s="175"/>
      <c r="BQ159" s="175" t="s">
        <v>820</v>
      </c>
      <c r="BR159" s="175">
        <v>2</v>
      </c>
      <c r="BS159" s="235"/>
      <c r="BT159" s="236"/>
      <c r="BU159" s="237"/>
      <c r="BV159" s="237"/>
      <c r="BW159" s="237"/>
      <c r="BX159" s="237"/>
      <c r="BY159" s="237"/>
      <c r="BZ159" s="168"/>
      <c r="CA159" s="235"/>
    </row>
    <row r="160" spans="1:79" s="238" customFormat="1" ht="14.25" customHeight="1">
      <c r="A160" s="466" t="s">
        <v>821</v>
      </c>
      <c r="B160" s="466"/>
      <c r="C160" s="466"/>
      <c r="D160" s="466"/>
      <c r="E160" s="158"/>
      <c r="F160" s="158"/>
      <c r="G160" s="157"/>
      <c r="H160" s="158"/>
      <c r="I160" s="158"/>
      <c r="J160" s="178">
        <f t="shared" si="29"/>
        <v>0</v>
      </c>
      <c r="K160" s="178">
        <f t="shared" si="30"/>
        <v>0</v>
      </c>
      <c r="L160" s="157">
        <v>0</v>
      </c>
      <c r="M160" s="157"/>
      <c r="N160" s="157"/>
      <c r="O160" s="157"/>
      <c r="P160" s="157"/>
      <c r="Q160" s="157"/>
      <c r="R160" s="157"/>
      <c r="S160" s="157"/>
      <c r="T160" s="157"/>
      <c r="U160" s="157"/>
      <c r="V160" s="157"/>
      <c r="W160" s="157"/>
      <c r="X160" s="157"/>
      <c r="Y160" s="157"/>
      <c r="Z160" s="157"/>
      <c r="AA160" s="160"/>
      <c r="AB160" s="176">
        <v>0</v>
      </c>
      <c r="AC160" s="160">
        <v>0</v>
      </c>
      <c r="AD160" s="157"/>
      <c r="AE160" s="157"/>
      <c r="AF160" s="157"/>
      <c r="AG160" s="157"/>
      <c r="AH160" s="157"/>
      <c r="AI160" s="161"/>
      <c r="AJ160" s="162"/>
      <c r="AK160" s="162"/>
      <c r="AL160" s="157"/>
      <c r="AM160" s="157"/>
      <c r="AN160" s="157"/>
      <c r="AO160" s="157"/>
      <c r="AP160" s="157"/>
      <c r="AQ160" s="157"/>
      <c r="AR160" s="157"/>
      <c r="AS160" s="157"/>
      <c r="AT160" s="157"/>
      <c r="AU160" s="157"/>
      <c r="AV160" s="157"/>
      <c r="AW160" s="157"/>
      <c r="AX160" s="157"/>
      <c r="AY160" s="157"/>
      <c r="AZ160" s="157"/>
      <c r="BA160" s="157"/>
      <c r="BB160" s="157"/>
      <c r="BC160" s="157"/>
      <c r="BD160" s="173"/>
      <c r="BE160" s="171"/>
      <c r="BF160" s="171"/>
      <c r="BG160" s="171"/>
      <c r="BH160" s="174"/>
      <c r="BI160" s="174"/>
      <c r="BJ160" s="174"/>
      <c r="BK160" s="175"/>
      <c r="BL160" s="175"/>
      <c r="BM160" s="175"/>
      <c r="BN160" s="175"/>
      <c r="BO160" s="175"/>
      <c r="BP160" s="175"/>
      <c r="BQ160" s="175" t="s">
        <v>820</v>
      </c>
      <c r="BR160" s="175">
        <v>2</v>
      </c>
      <c r="BS160" s="235"/>
      <c r="BT160" s="236"/>
      <c r="BU160" s="237"/>
      <c r="BV160" s="237"/>
      <c r="BW160" s="237"/>
      <c r="BX160" s="237"/>
      <c r="BY160" s="237"/>
      <c r="BZ160" s="168"/>
      <c r="CA160" s="235"/>
    </row>
    <row r="161" spans="1:81" s="238" customFormat="1" ht="14.25" customHeight="1">
      <c r="A161" s="466" t="s">
        <v>822</v>
      </c>
      <c r="B161" s="466"/>
      <c r="C161" s="466"/>
      <c r="D161" s="466"/>
      <c r="E161" s="158"/>
      <c r="F161" s="158"/>
      <c r="G161" s="157"/>
      <c r="H161" s="158"/>
      <c r="I161" s="158"/>
      <c r="J161" s="178">
        <f t="shared" si="29"/>
        <v>0</v>
      </c>
      <c r="K161" s="178">
        <f t="shared" si="30"/>
        <v>0</v>
      </c>
      <c r="L161" s="157">
        <v>0</v>
      </c>
      <c r="M161" s="157"/>
      <c r="N161" s="157"/>
      <c r="O161" s="157"/>
      <c r="P161" s="157"/>
      <c r="Q161" s="157"/>
      <c r="R161" s="157"/>
      <c r="S161" s="157"/>
      <c r="T161" s="157"/>
      <c r="U161" s="157"/>
      <c r="V161" s="157"/>
      <c r="W161" s="157"/>
      <c r="X161" s="157"/>
      <c r="Y161" s="157"/>
      <c r="Z161" s="157"/>
      <c r="AA161" s="160"/>
      <c r="AB161" s="176">
        <v>0</v>
      </c>
      <c r="AC161" s="160">
        <v>0</v>
      </c>
      <c r="AD161" s="157"/>
      <c r="AE161" s="157"/>
      <c r="AF161" s="157"/>
      <c r="AG161" s="157"/>
      <c r="AH161" s="157"/>
      <c r="AI161" s="161"/>
      <c r="AJ161" s="162"/>
      <c r="AK161" s="162"/>
      <c r="AL161" s="157"/>
      <c r="AM161" s="157"/>
      <c r="AN161" s="157"/>
      <c r="AO161" s="157"/>
      <c r="AP161" s="157"/>
      <c r="AQ161" s="157"/>
      <c r="AR161" s="157"/>
      <c r="AS161" s="157"/>
      <c r="AT161" s="157"/>
      <c r="AU161" s="157"/>
      <c r="AV161" s="157"/>
      <c r="AW161" s="157"/>
      <c r="AX161" s="157"/>
      <c r="AY161" s="157"/>
      <c r="AZ161" s="157"/>
      <c r="BA161" s="157"/>
      <c r="BB161" s="157"/>
      <c r="BC161" s="157"/>
      <c r="BD161" s="173"/>
      <c r="BE161" s="171"/>
      <c r="BF161" s="171"/>
      <c r="BG161" s="171"/>
      <c r="BH161" s="174"/>
      <c r="BI161" s="174"/>
      <c r="BJ161" s="174"/>
      <c r="BK161" s="175"/>
      <c r="BL161" s="175"/>
      <c r="BM161" s="175"/>
      <c r="BN161" s="175"/>
      <c r="BO161" s="175"/>
      <c r="BP161" s="175"/>
      <c r="BQ161" s="175" t="s">
        <v>820</v>
      </c>
      <c r="BR161" s="175">
        <v>2</v>
      </c>
      <c r="BS161" s="235"/>
      <c r="BT161" s="236"/>
      <c r="BU161" s="237"/>
      <c r="BV161" s="237"/>
      <c r="BW161" s="237"/>
      <c r="BX161" s="237"/>
      <c r="BY161" s="237"/>
      <c r="BZ161" s="168"/>
      <c r="CA161" s="235"/>
    </row>
    <row r="162" spans="1:81" s="238" customFormat="1" ht="14.25" customHeight="1">
      <c r="A162" s="466" t="s">
        <v>869</v>
      </c>
      <c r="B162" s="466"/>
      <c r="C162" s="466"/>
      <c r="D162" s="466"/>
      <c r="E162" s="158"/>
      <c r="F162" s="158"/>
      <c r="G162" s="157"/>
      <c r="H162" s="158"/>
      <c r="I162" s="158"/>
      <c r="J162" s="178">
        <f t="shared" si="29"/>
        <v>0</v>
      </c>
      <c r="K162" s="178">
        <f t="shared" si="30"/>
        <v>0</v>
      </c>
      <c r="L162" s="158">
        <f>SUM(L163,L174,L176)</f>
        <v>44.341999999999999</v>
      </c>
      <c r="M162" s="157"/>
      <c r="N162" s="157"/>
      <c r="O162" s="157"/>
      <c r="P162" s="157"/>
      <c r="Q162" s="157"/>
      <c r="R162" s="157"/>
      <c r="S162" s="157"/>
      <c r="T162" s="157"/>
      <c r="U162" s="157"/>
      <c r="V162" s="157"/>
      <c r="W162" s="157"/>
      <c r="X162" s="157"/>
      <c r="Y162" s="157"/>
      <c r="Z162" s="157"/>
      <c r="AA162" s="160"/>
      <c r="AB162" s="176">
        <f>SUM(AB163,AB174,AB176)</f>
        <v>11277</v>
      </c>
      <c r="AC162" s="160">
        <f>SUM(AC163,AC174,AC176)</f>
        <v>10437</v>
      </c>
      <c r="AD162" s="157"/>
      <c r="AE162" s="157"/>
      <c r="AF162" s="157"/>
      <c r="AG162" s="157"/>
      <c r="AH162" s="157"/>
      <c r="AI162" s="161"/>
      <c r="AJ162" s="162"/>
      <c r="AK162" s="162"/>
      <c r="AL162" s="157"/>
      <c r="AM162" s="157"/>
      <c r="AN162" s="157"/>
      <c r="AO162" s="157"/>
      <c r="AP162" s="157"/>
      <c r="AQ162" s="157"/>
      <c r="AR162" s="157"/>
      <c r="AS162" s="157"/>
      <c r="AT162" s="157"/>
      <c r="AU162" s="157"/>
      <c r="AV162" s="157"/>
      <c r="AW162" s="157"/>
      <c r="AX162" s="157"/>
      <c r="AY162" s="157"/>
      <c r="AZ162" s="157"/>
      <c r="BA162" s="157"/>
      <c r="BB162" s="157"/>
      <c r="BC162" s="157"/>
      <c r="BD162" s="173"/>
      <c r="BE162" s="171"/>
      <c r="BF162" s="171"/>
      <c r="BG162" s="171"/>
      <c r="BH162" s="174"/>
      <c r="BI162" s="174"/>
      <c r="BJ162" s="174"/>
      <c r="BK162" s="175"/>
      <c r="BL162" s="175"/>
      <c r="BM162" s="175"/>
      <c r="BN162" s="175"/>
      <c r="BO162" s="175"/>
      <c r="BP162" s="175"/>
      <c r="BQ162" s="175" t="s">
        <v>820</v>
      </c>
      <c r="BR162" s="175">
        <v>2</v>
      </c>
      <c r="BS162" s="235"/>
      <c r="BT162" s="236"/>
      <c r="BU162" s="237"/>
      <c r="BV162" s="237"/>
      <c r="BW162" s="237"/>
      <c r="BX162" s="237"/>
      <c r="BY162" s="237"/>
      <c r="BZ162" s="168"/>
      <c r="CA162" s="235"/>
    </row>
    <row r="163" spans="1:81" s="238" customFormat="1">
      <c r="A163" s="466" t="s">
        <v>823</v>
      </c>
      <c r="B163" s="466"/>
      <c r="C163" s="466"/>
      <c r="D163" s="466"/>
      <c r="E163" s="158"/>
      <c r="F163" s="158"/>
      <c r="G163" s="157"/>
      <c r="H163" s="158"/>
      <c r="I163" s="158"/>
      <c r="J163" s="178">
        <f t="shared" si="29"/>
        <v>0</v>
      </c>
      <c r="K163" s="178">
        <f t="shared" si="30"/>
        <v>0</v>
      </c>
      <c r="L163" s="158">
        <f>SUM(L164:L173)</f>
        <v>40.341999999999999</v>
      </c>
      <c r="M163" s="157"/>
      <c r="N163" s="157"/>
      <c r="O163" s="157"/>
      <c r="P163" s="157"/>
      <c r="Q163" s="157"/>
      <c r="R163" s="157"/>
      <c r="S163" s="157"/>
      <c r="T163" s="157"/>
      <c r="U163" s="157"/>
      <c r="V163" s="157"/>
      <c r="W163" s="157"/>
      <c r="X163" s="157"/>
      <c r="Y163" s="157"/>
      <c r="Z163" s="157"/>
      <c r="AA163" s="160"/>
      <c r="AB163" s="160">
        <f>ROUND(SUM(AB164:AB172),0)</f>
        <v>10941</v>
      </c>
      <c r="AC163" s="160">
        <f>ROUND(SUM(AC164:AC173),0)</f>
        <v>10101</v>
      </c>
      <c r="AD163" s="157"/>
      <c r="AE163" s="157"/>
      <c r="AF163" s="157"/>
      <c r="AG163" s="157"/>
      <c r="AH163" s="157"/>
      <c r="AI163" s="161"/>
      <c r="AJ163" s="162"/>
      <c r="AK163" s="162"/>
      <c r="AL163" s="157"/>
      <c r="AM163" s="157"/>
      <c r="AN163" s="157"/>
      <c r="AO163" s="157"/>
      <c r="AP163" s="157"/>
      <c r="AQ163" s="157"/>
      <c r="AR163" s="157"/>
      <c r="AS163" s="157"/>
      <c r="AT163" s="157"/>
      <c r="AU163" s="157"/>
      <c r="AV163" s="157"/>
      <c r="AW163" s="157"/>
      <c r="AX163" s="157"/>
      <c r="AY163" s="157"/>
      <c r="AZ163" s="157"/>
      <c r="BA163" s="157"/>
      <c r="BB163" s="157"/>
      <c r="BC163" s="157"/>
      <c r="BD163" s="173"/>
      <c r="BE163" s="171"/>
      <c r="BF163" s="171"/>
      <c r="BG163" s="171"/>
      <c r="BH163" s="174"/>
      <c r="BI163" s="174"/>
      <c r="BJ163" s="174"/>
      <c r="BK163" s="175"/>
      <c r="BL163" s="175"/>
      <c r="BM163" s="175"/>
      <c r="BN163" s="175"/>
      <c r="BO163" s="175"/>
      <c r="BP163" s="175"/>
      <c r="BQ163" s="175" t="s">
        <v>820</v>
      </c>
      <c r="BR163" s="175">
        <v>2</v>
      </c>
      <c r="BS163" s="235"/>
      <c r="BT163" s="236"/>
      <c r="BU163" s="237"/>
      <c r="BV163" s="237"/>
      <c r="BW163" s="237"/>
      <c r="BX163" s="237"/>
      <c r="BY163" s="237"/>
      <c r="BZ163" s="168"/>
      <c r="CA163" s="235"/>
    </row>
    <row r="164" spans="1:81" s="275" customFormat="1" ht="36">
      <c r="A164" s="177">
        <v>1</v>
      </c>
      <c r="B164" s="177"/>
      <c r="C164" s="271" t="s">
        <v>1364</v>
      </c>
      <c r="D164" s="271" t="s">
        <v>912</v>
      </c>
      <c r="E164" s="272">
        <v>1562.41</v>
      </c>
      <c r="F164" s="272">
        <f>E164+L164</f>
        <v>1578.3100000000002</v>
      </c>
      <c r="G164" s="272" t="s">
        <v>1365</v>
      </c>
      <c r="H164" s="272">
        <v>90.244</v>
      </c>
      <c r="I164" s="272">
        <f>H164+L164</f>
        <v>106.14400000000001</v>
      </c>
      <c r="J164" s="178">
        <f t="shared" si="29"/>
        <v>15.900000000000091</v>
      </c>
      <c r="K164" s="178">
        <f t="shared" si="30"/>
        <v>15.900000000000006</v>
      </c>
      <c r="L164" s="272">
        <v>15.9</v>
      </c>
      <c r="M164" s="177" t="s">
        <v>1366</v>
      </c>
      <c r="N164" s="177" t="s">
        <v>1022</v>
      </c>
      <c r="O164" s="177">
        <v>24</v>
      </c>
      <c r="P164" s="177" t="s">
        <v>828</v>
      </c>
      <c r="Q164" s="177">
        <v>20</v>
      </c>
      <c r="R164" s="177"/>
      <c r="S164" s="177"/>
      <c r="T164" s="177"/>
      <c r="U164" s="177"/>
      <c r="V164" s="177" t="s">
        <v>1367</v>
      </c>
      <c r="W164" s="177">
        <v>10</v>
      </c>
      <c r="X164" s="301" t="s">
        <v>831</v>
      </c>
      <c r="Y164" s="177">
        <v>5</v>
      </c>
      <c r="Z164" s="177"/>
      <c r="AA164" s="177">
        <v>100</v>
      </c>
      <c r="AB164" s="186">
        <f t="shared" ref="AB164:AB172" si="33">L164*Q164*AA164*0.1</f>
        <v>3180</v>
      </c>
      <c r="AC164" s="163">
        <f t="shared" ref="AC164:AC170" si="34">IF(AL164="中修",AB164*AG164,IF(AL164="预防性养护",AB164,AB164*AE164))</f>
        <v>3180</v>
      </c>
      <c r="AD164" s="177">
        <v>2005</v>
      </c>
      <c r="AE164" s="177">
        <v>1</v>
      </c>
      <c r="AF164" s="177"/>
      <c r="AG164" s="177"/>
      <c r="AH164" s="177" t="s">
        <v>1366</v>
      </c>
      <c r="AI164" s="177" t="s">
        <v>901</v>
      </c>
      <c r="AJ164" s="273">
        <v>0</v>
      </c>
      <c r="AK164" s="273"/>
      <c r="AL164" s="301" t="s">
        <v>837</v>
      </c>
      <c r="AM164" s="301" t="s">
        <v>873</v>
      </c>
      <c r="AN164" s="177">
        <v>4306</v>
      </c>
      <c r="AO164" s="177"/>
      <c r="AP164" s="177"/>
      <c r="AQ164" s="177"/>
      <c r="AR164" s="177"/>
      <c r="AS164" s="177"/>
      <c r="AT164" s="177"/>
      <c r="AU164" s="177"/>
      <c r="AV164" s="177"/>
      <c r="AW164" s="177"/>
      <c r="AX164" s="177"/>
      <c r="AY164" s="177"/>
      <c r="AZ164" s="177"/>
      <c r="BA164" s="177">
        <f>L164</f>
        <v>15.9</v>
      </c>
      <c r="BB164" s="177"/>
      <c r="BC164" s="177"/>
      <c r="BD164" s="177" t="s">
        <v>1368</v>
      </c>
      <c r="BE164" s="177" t="s">
        <v>1280</v>
      </c>
      <c r="BF164" s="177"/>
      <c r="BG164" s="177"/>
      <c r="BH164" s="177"/>
      <c r="BI164" s="177"/>
      <c r="BJ164" s="177"/>
      <c r="BK164" s="177"/>
      <c r="BL164" s="177">
        <v>1</v>
      </c>
      <c r="BM164" s="177"/>
      <c r="BN164" s="177"/>
      <c r="BO164" s="177"/>
      <c r="BP164" s="177">
        <v>1</v>
      </c>
      <c r="BQ164" s="177" t="s">
        <v>904</v>
      </c>
      <c r="BR164" s="177"/>
      <c r="BS164" s="177"/>
      <c r="BT164" s="274"/>
      <c r="BU164" s="190">
        <v>1</v>
      </c>
      <c r="BV164" s="190"/>
      <c r="BW164" s="190"/>
      <c r="BX164" s="190"/>
      <c r="BY164" s="190"/>
      <c r="BZ164" s="190" t="s">
        <v>1369</v>
      </c>
      <c r="CA164" s="177"/>
    </row>
    <row r="165" spans="1:81" s="275" customFormat="1" ht="36">
      <c r="A165" s="177">
        <v>1</v>
      </c>
      <c r="B165" s="177"/>
      <c r="C165" s="271" t="s">
        <v>1364</v>
      </c>
      <c r="D165" s="271" t="s">
        <v>912</v>
      </c>
      <c r="E165" s="272">
        <v>1578.31</v>
      </c>
      <c r="F165" s="272">
        <f>E165+L165</f>
        <v>1579.2269999999999</v>
      </c>
      <c r="G165" s="272" t="s">
        <v>1365</v>
      </c>
      <c r="H165" s="272">
        <v>106.14400000000001</v>
      </c>
      <c r="I165" s="272">
        <f>H165+L165</f>
        <v>107.06100000000001</v>
      </c>
      <c r="J165" s="178">
        <f t="shared" si="29"/>
        <v>0.91699999999991633</v>
      </c>
      <c r="K165" s="178">
        <f t="shared" si="30"/>
        <v>0.91700000000000159</v>
      </c>
      <c r="L165" s="272">
        <v>0.91700000000000004</v>
      </c>
      <c r="M165" s="177" t="s">
        <v>1366</v>
      </c>
      <c r="N165" s="177" t="s">
        <v>1022</v>
      </c>
      <c r="O165" s="177">
        <v>24</v>
      </c>
      <c r="P165" s="177" t="s">
        <v>828</v>
      </c>
      <c r="Q165" s="177">
        <v>20</v>
      </c>
      <c r="R165" s="177"/>
      <c r="S165" s="177"/>
      <c r="T165" s="177"/>
      <c r="U165" s="177"/>
      <c r="V165" s="177" t="s">
        <v>1367</v>
      </c>
      <c r="W165" s="177">
        <v>10</v>
      </c>
      <c r="X165" s="301" t="s">
        <v>831</v>
      </c>
      <c r="Y165" s="177">
        <v>15</v>
      </c>
      <c r="Z165" s="177"/>
      <c r="AA165" s="177">
        <v>180</v>
      </c>
      <c r="AB165" s="186">
        <f t="shared" si="33"/>
        <v>330.12</v>
      </c>
      <c r="AC165" s="163">
        <f t="shared" si="34"/>
        <v>330.12</v>
      </c>
      <c r="AD165" s="177">
        <v>2005</v>
      </c>
      <c r="AE165" s="177">
        <v>1</v>
      </c>
      <c r="AF165" s="177"/>
      <c r="AG165" s="177"/>
      <c r="AH165" s="177" t="s">
        <v>1366</v>
      </c>
      <c r="AI165" s="177" t="s">
        <v>901</v>
      </c>
      <c r="AJ165" s="273">
        <v>0</v>
      </c>
      <c r="AK165" s="273"/>
      <c r="AL165" s="301" t="s">
        <v>837</v>
      </c>
      <c r="AM165" s="301" t="s">
        <v>873</v>
      </c>
      <c r="AN165" s="177">
        <v>4306</v>
      </c>
      <c r="AO165" s="177"/>
      <c r="AP165" s="177"/>
      <c r="AQ165" s="177"/>
      <c r="AR165" s="177"/>
      <c r="AS165" s="177"/>
      <c r="AT165" s="177"/>
      <c r="AU165" s="177"/>
      <c r="AV165" s="177"/>
      <c r="AW165" s="177"/>
      <c r="AX165" s="177"/>
      <c r="AY165" s="177"/>
      <c r="AZ165" s="177"/>
      <c r="BA165" s="177">
        <f>L165</f>
        <v>0.91700000000000004</v>
      </c>
      <c r="BB165" s="177"/>
      <c r="BC165" s="177"/>
      <c r="BD165" s="177" t="s">
        <v>1368</v>
      </c>
      <c r="BE165" s="177" t="s">
        <v>1280</v>
      </c>
      <c r="BF165" s="177"/>
      <c r="BG165" s="177"/>
      <c r="BH165" s="177"/>
      <c r="BI165" s="177"/>
      <c r="BJ165" s="177"/>
      <c r="BK165" s="177"/>
      <c r="BL165" s="177">
        <v>1</v>
      </c>
      <c r="BM165" s="177"/>
      <c r="BN165" s="177"/>
      <c r="BO165" s="177"/>
      <c r="BP165" s="177">
        <v>1</v>
      </c>
      <c r="BQ165" s="177" t="s">
        <v>904</v>
      </c>
      <c r="BR165" s="177"/>
      <c r="BS165" s="177"/>
      <c r="BT165" s="274"/>
      <c r="BU165" s="190">
        <v>1</v>
      </c>
      <c r="BV165" s="190"/>
      <c r="BW165" s="190"/>
      <c r="BX165" s="190"/>
      <c r="BY165" s="190"/>
      <c r="BZ165" s="190" t="s">
        <v>1369</v>
      </c>
      <c r="CA165" s="177"/>
    </row>
    <row r="166" spans="1:81" s="275" customFormat="1" ht="36">
      <c r="A166" s="177">
        <v>1</v>
      </c>
      <c r="B166" s="177"/>
      <c r="C166" s="271" t="s">
        <v>1364</v>
      </c>
      <c r="D166" s="271" t="s">
        <v>912</v>
      </c>
      <c r="E166" s="272">
        <v>1579.2270000000001</v>
      </c>
      <c r="F166" s="272">
        <f>E166+L166</f>
        <v>1580.3700000000001</v>
      </c>
      <c r="G166" s="272" t="s">
        <v>1365</v>
      </c>
      <c r="H166" s="272">
        <v>107.06100000000001</v>
      </c>
      <c r="I166" s="272">
        <f>H166+L166</f>
        <v>108.20400000000001</v>
      </c>
      <c r="J166" s="178">
        <f t="shared" si="29"/>
        <v>1.1430000000000291</v>
      </c>
      <c r="K166" s="178">
        <f t="shared" si="30"/>
        <v>1.1430000000000007</v>
      </c>
      <c r="L166" s="272">
        <v>1.143</v>
      </c>
      <c r="M166" s="177" t="s">
        <v>1366</v>
      </c>
      <c r="N166" s="177" t="s">
        <v>1022</v>
      </c>
      <c r="O166" s="177">
        <v>24</v>
      </c>
      <c r="P166" s="177" t="s">
        <v>828</v>
      </c>
      <c r="Q166" s="177">
        <v>24</v>
      </c>
      <c r="R166" s="177"/>
      <c r="S166" s="177"/>
      <c r="T166" s="177"/>
      <c r="U166" s="177"/>
      <c r="V166" s="177" t="s">
        <v>1367</v>
      </c>
      <c r="W166" s="177">
        <v>10</v>
      </c>
      <c r="X166" s="301" t="s">
        <v>831</v>
      </c>
      <c r="Y166" s="177">
        <v>15</v>
      </c>
      <c r="Z166" s="177"/>
      <c r="AA166" s="177">
        <v>180</v>
      </c>
      <c r="AB166" s="186">
        <f t="shared" si="33"/>
        <v>493.77600000000007</v>
      </c>
      <c r="AC166" s="163">
        <f t="shared" si="34"/>
        <v>493.77600000000007</v>
      </c>
      <c r="AD166" s="177">
        <v>2005</v>
      </c>
      <c r="AE166" s="177">
        <v>1</v>
      </c>
      <c r="AF166" s="177"/>
      <c r="AG166" s="177"/>
      <c r="AH166" s="177" t="s">
        <v>1366</v>
      </c>
      <c r="AI166" s="177" t="s">
        <v>901</v>
      </c>
      <c r="AJ166" s="273">
        <v>0</v>
      </c>
      <c r="AK166" s="273"/>
      <c r="AL166" s="301" t="s">
        <v>837</v>
      </c>
      <c r="AM166" s="301" t="s">
        <v>873</v>
      </c>
      <c r="AN166" s="177">
        <v>4306</v>
      </c>
      <c r="AO166" s="177"/>
      <c r="AP166" s="177"/>
      <c r="AQ166" s="177"/>
      <c r="AR166" s="177"/>
      <c r="AS166" s="177"/>
      <c r="AT166" s="177"/>
      <c r="AU166" s="177"/>
      <c r="AV166" s="177"/>
      <c r="AW166" s="177"/>
      <c r="AX166" s="177"/>
      <c r="AY166" s="177"/>
      <c r="AZ166" s="177"/>
      <c r="BA166" s="177">
        <f>L166</f>
        <v>1.143</v>
      </c>
      <c r="BB166" s="177"/>
      <c r="BC166" s="177"/>
      <c r="BD166" s="177" t="s">
        <v>1368</v>
      </c>
      <c r="BE166" s="177" t="s">
        <v>1280</v>
      </c>
      <c r="BF166" s="177"/>
      <c r="BG166" s="177"/>
      <c r="BH166" s="177"/>
      <c r="BI166" s="177"/>
      <c r="BJ166" s="177"/>
      <c r="BK166" s="177"/>
      <c r="BL166" s="177">
        <v>1</v>
      </c>
      <c r="BM166" s="177"/>
      <c r="BN166" s="177"/>
      <c r="BO166" s="177"/>
      <c r="BP166" s="177">
        <v>1</v>
      </c>
      <c r="BQ166" s="177" t="s">
        <v>904</v>
      </c>
      <c r="BR166" s="177"/>
      <c r="BS166" s="177"/>
      <c r="BT166" s="274"/>
      <c r="BU166" s="190">
        <v>1</v>
      </c>
      <c r="BV166" s="190"/>
      <c r="BW166" s="190"/>
      <c r="BX166" s="190"/>
      <c r="BY166" s="190"/>
      <c r="BZ166" s="190" t="s">
        <v>1369</v>
      </c>
      <c r="CA166" s="177"/>
    </row>
    <row r="167" spans="1:81" s="239" customFormat="1" ht="180">
      <c r="A167" s="301">
        <v>2</v>
      </c>
      <c r="B167" s="301" t="s">
        <v>303</v>
      </c>
      <c r="C167" s="301" t="s">
        <v>1370</v>
      </c>
      <c r="D167" s="301" t="s">
        <v>489</v>
      </c>
      <c r="E167" s="276">
        <v>1637.91</v>
      </c>
      <c r="F167" s="276">
        <f>E167+L167</f>
        <v>1641.258</v>
      </c>
      <c r="G167" s="276" t="s">
        <v>489</v>
      </c>
      <c r="H167" s="276">
        <v>1546.652</v>
      </c>
      <c r="I167" s="276">
        <v>1550</v>
      </c>
      <c r="J167" s="178">
        <f t="shared" si="29"/>
        <v>3.3479999999999563</v>
      </c>
      <c r="K167" s="178">
        <f t="shared" si="30"/>
        <v>3.3479999999999563</v>
      </c>
      <c r="L167" s="301">
        <v>3.3479999999999999</v>
      </c>
      <c r="M167" s="301" t="s">
        <v>1366</v>
      </c>
      <c r="N167" s="301" t="s">
        <v>871</v>
      </c>
      <c r="O167" s="301" t="s">
        <v>875</v>
      </c>
      <c r="P167" s="301" t="s">
        <v>828</v>
      </c>
      <c r="Q167" s="301" t="s">
        <v>875</v>
      </c>
      <c r="R167" s="301"/>
      <c r="S167" s="301">
        <v>15</v>
      </c>
      <c r="T167" s="301"/>
      <c r="U167" s="301" t="s">
        <v>830</v>
      </c>
      <c r="V167" s="301" t="s">
        <v>829</v>
      </c>
      <c r="W167" s="301" t="s">
        <v>894</v>
      </c>
      <c r="X167" s="301" t="s">
        <v>831</v>
      </c>
      <c r="Y167" s="301" t="s">
        <v>832</v>
      </c>
      <c r="Z167" s="301"/>
      <c r="AA167" s="163" t="s">
        <v>833</v>
      </c>
      <c r="AB167" s="186">
        <f t="shared" si="33"/>
        <v>823.60800000000006</v>
      </c>
      <c r="AC167" s="163">
        <f t="shared" si="34"/>
        <v>823.60800000000006</v>
      </c>
      <c r="AD167" s="301" t="s">
        <v>921</v>
      </c>
      <c r="AE167" s="301">
        <v>1</v>
      </c>
      <c r="AF167" s="301"/>
      <c r="AG167" s="301"/>
      <c r="AH167" s="301" t="s">
        <v>1366</v>
      </c>
      <c r="AI167" s="187" t="s">
        <v>1079</v>
      </c>
      <c r="AJ167" s="188"/>
      <c r="AK167" s="188"/>
      <c r="AL167" s="301" t="s">
        <v>837</v>
      </c>
      <c r="AM167" s="301" t="s">
        <v>828</v>
      </c>
      <c r="AN167" s="301" t="s">
        <v>1371</v>
      </c>
      <c r="AO167" s="301" t="s">
        <v>1372</v>
      </c>
      <c r="AP167" s="301" t="s">
        <v>1373</v>
      </c>
      <c r="AQ167" s="301"/>
      <c r="AR167" s="301"/>
      <c r="AS167" s="301"/>
      <c r="AT167" s="301" t="s">
        <v>1374</v>
      </c>
      <c r="AU167" s="301" t="s">
        <v>1375</v>
      </c>
      <c r="AV167" s="301" t="s">
        <v>1375</v>
      </c>
      <c r="AW167" s="301" t="s">
        <v>1375</v>
      </c>
      <c r="AX167" s="301" t="s">
        <v>844</v>
      </c>
      <c r="AY167" s="301" t="s">
        <v>1376</v>
      </c>
      <c r="AZ167" s="301" t="s">
        <v>1377</v>
      </c>
      <c r="BA167" s="301">
        <v>1</v>
      </c>
      <c r="BB167" s="301">
        <v>1.3480000000000001</v>
      </c>
      <c r="BC167" s="301">
        <v>1</v>
      </c>
      <c r="BD167" s="174"/>
      <c r="BE167" s="174" t="s">
        <v>887</v>
      </c>
      <c r="BF167" s="174"/>
      <c r="BG167" s="174"/>
      <c r="BH167" s="174"/>
      <c r="BI167" s="174"/>
      <c r="BJ167" s="174"/>
      <c r="BK167" s="175">
        <v>1</v>
      </c>
      <c r="BL167" s="175"/>
      <c r="BM167" s="175"/>
      <c r="BN167" s="175"/>
      <c r="BO167" s="175"/>
      <c r="BP167" s="175"/>
      <c r="BQ167" s="175" t="s">
        <v>904</v>
      </c>
      <c r="BR167" s="175">
        <v>1</v>
      </c>
      <c r="BS167" s="235"/>
      <c r="BT167" s="236"/>
      <c r="BU167" s="237"/>
      <c r="BV167" s="237"/>
      <c r="BW167" s="237"/>
      <c r="BX167" s="237"/>
      <c r="BY167" s="237"/>
      <c r="BZ167" s="168"/>
      <c r="CA167" s="235"/>
      <c r="CC167" s="239">
        <v>1</v>
      </c>
    </row>
    <row r="168" spans="1:81" s="239" customFormat="1" ht="216">
      <c r="A168" s="301">
        <v>2</v>
      </c>
      <c r="B168" s="301" t="s">
        <v>303</v>
      </c>
      <c r="C168" s="301" t="s">
        <v>1370</v>
      </c>
      <c r="D168" s="301" t="s">
        <v>489</v>
      </c>
      <c r="E168" s="276">
        <v>1667.26</v>
      </c>
      <c r="F168" s="276">
        <v>1667.46</v>
      </c>
      <c r="G168" s="276" t="s">
        <v>489</v>
      </c>
      <c r="H168" s="276">
        <v>1576</v>
      </c>
      <c r="I168" s="276">
        <v>1576.2</v>
      </c>
      <c r="J168" s="178">
        <f t="shared" si="29"/>
        <v>0.20000000000004547</v>
      </c>
      <c r="K168" s="178">
        <f t="shared" si="30"/>
        <v>0.20000000000004547</v>
      </c>
      <c r="L168" s="301">
        <v>0.2</v>
      </c>
      <c r="M168" s="301" t="s">
        <v>1366</v>
      </c>
      <c r="N168" s="301" t="s">
        <v>871</v>
      </c>
      <c r="O168" s="301" t="s">
        <v>875</v>
      </c>
      <c r="P168" s="301" t="s">
        <v>828</v>
      </c>
      <c r="Q168" s="301" t="s">
        <v>875</v>
      </c>
      <c r="R168" s="301"/>
      <c r="S168" s="301">
        <v>15</v>
      </c>
      <c r="T168" s="301"/>
      <c r="U168" s="301" t="s">
        <v>830</v>
      </c>
      <c r="V168" s="301" t="s">
        <v>829</v>
      </c>
      <c r="W168" s="301" t="s">
        <v>894</v>
      </c>
      <c r="X168" s="301" t="s">
        <v>831</v>
      </c>
      <c r="Y168" s="301" t="s">
        <v>832</v>
      </c>
      <c r="Z168" s="301"/>
      <c r="AA168" s="163" t="s">
        <v>833</v>
      </c>
      <c r="AB168" s="186">
        <f t="shared" si="33"/>
        <v>49.20000000000001</v>
      </c>
      <c r="AC168" s="163">
        <f t="shared" si="34"/>
        <v>49.20000000000001</v>
      </c>
      <c r="AD168" s="301" t="s">
        <v>1378</v>
      </c>
      <c r="AE168" s="301">
        <v>1</v>
      </c>
      <c r="AF168" s="301"/>
      <c r="AG168" s="301"/>
      <c r="AH168" s="301" t="s">
        <v>1366</v>
      </c>
      <c r="AI168" s="187" t="s">
        <v>1379</v>
      </c>
      <c r="AJ168" s="188"/>
      <c r="AK168" s="188"/>
      <c r="AL168" s="301" t="s">
        <v>837</v>
      </c>
      <c r="AM168" s="301" t="s">
        <v>828</v>
      </c>
      <c r="AN168" s="301" t="s">
        <v>1371</v>
      </c>
      <c r="AO168" s="301" t="s">
        <v>1380</v>
      </c>
      <c r="AP168" s="301" t="s">
        <v>1381</v>
      </c>
      <c r="AQ168" s="301"/>
      <c r="AR168" s="301"/>
      <c r="AS168" s="301"/>
      <c r="AT168" s="301" t="s">
        <v>1382</v>
      </c>
      <c r="AU168" s="301" t="s">
        <v>1383</v>
      </c>
      <c r="AV168" s="301" t="s">
        <v>1383</v>
      </c>
      <c r="AW168" s="301" t="s">
        <v>1383</v>
      </c>
      <c r="AX168" s="301" t="s">
        <v>844</v>
      </c>
      <c r="AY168" s="301" t="s">
        <v>1376</v>
      </c>
      <c r="AZ168" s="301" t="s">
        <v>887</v>
      </c>
      <c r="BA168" s="301"/>
      <c r="BB168" s="301">
        <v>0.2</v>
      </c>
      <c r="BC168" s="301"/>
      <c r="BD168" s="174"/>
      <c r="BE168" s="174" t="s">
        <v>887</v>
      </c>
      <c r="BF168" s="174"/>
      <c r="BG168" s="174"/>
      <c r="BH168" s="174"/>
      <c r="BI168" s="174"/>
      <c r="BJ168" s="174"/>
      <c r="BK168" s="175">
        <v>1</v>
      </c>
      <c r="BL168" s="175"/>
      <c r="BM168" s="175"/>
      <c r="BN168" s="175"/>
      <c r="BO168" s="175"/>
      <c r="BP168" s="175"/>
      <c r="BQ168" s="175" t="s">
        <v>904</v>
      </c>
      <c r="BR168" s="175">
        <v>1</v>
      </c>
      <c r="BS168" s="235"/>
      <c r="BT168" s="236"/>
      <c r="BU168" s="237"/>
      <c r="BV168" s="237"/>
      <c r="BW168" s="237"/>
      <c r="BX168" s="237"/>
      <c r="BY168" s="237"/>
      <c r="BZ168" s="168"/>
      <c r="CA168" s="235"/>
    </row>
    <row r="169" spans="1:81" s="239" customFormat="1" ht="216">
      <c r="A169" s="301">
        <v>2</v>
      </c>
      <c r="B169" s="301" t="s">
        <v>303</v>
      </c>
      <c r="C169" s="301" t="s">
        <v>1370</v>
      </c>
      <c r="D169" s="301" t="s">
        <v>489</v>
      </c>
      <c r="E169" s="276">
        <v>1669.46</v>
      </c>
      <c r="F169" s="276">
        <v>1673.71</v>
      </c>
      <c r="G169" s="276" t="s">
        <v>489</v>
      </c>
      <c r="H169" s="276">
        <v>1578.2</v>
      </c>
      <c r="I169" s="276">
        <v>1582.45</v>
      </c>
      <c r="J169" s="178">
        <f t="shared" si="29"/>
        <v>4.25</v>
      </c>
      <c r="K169" s="178">
        <f t="shared" si="30"/>
        <v>4.25</v>
      </c>
      <c r="L169" s="301">
        <v>4.25</v>
      </c>
      <c r="M169" s="301" t="s">
        <v>1366</v>
      </c>
      <c r="N169" s="301" t="s">
        <v>871</v>
      </c>
      <c r="O169" s="301" t="s">
        <v>875</v>
      </c>
      <c r="P169" s="301" t="s">
        <v>828</v>
      </c>
      <c r="Q169" s="301" t="s">
        <v>875</v>
      </c>
      <c r="R169" s="301"/>
      <c r="S169" s="301">
        <v>15</v>
      </c>
      <c r="T169" s="301"/>
      <c r="U169" s="301" t="s">
        <v>830</v>
      </c>
      <c r="V169" s="301" t="s">
        <v>829</v>
      </c>
      <c r="W169" s="301" t="s">
        <v>894</v>
      </c>
      <c r="X169" s="301" t="s">
        <v>831</v>
      </c>
      <c r="Y169" s="301" t="s">
        <v>832</v>
      </c>
      <c r="Z169" s="301"/>
      <c r="AA169" s="163" t="s">
        <v>833</v>
      </c>
      <c r="AB169" s="186">
        <f t="shared" si="33"/>
        <v>1045.5</v>
      </c>
      <c r="AC169" s="163">
        <f t="shared" si="34"/>
        <v>1045.5</v>
      </c>
      <c r="AD169" s="301" t="s">
        <v>1378</v>
      </c>
      <c r="AE169" s="301">
        <v>1</v>
      </c>
      <c r="AF169" s="301"/>
      <c r="AG169" s="301"/>
      <c r="AH169" s="301" t="s">
        <v>1366</v>
      </c>
      <c r="AI169" s="187" t="s">
        <v>1379</v>
      </c>
      <c r="AJ169" s="188"/>
      <c r="AK169" s="188"/>
      <c r="AL169" s="301" t="s">
        <v>837</v>
      </c>
      <c r="AM169" s="301" t="s">
        <v>828</v>
      </c>
      <c r="AN169" s="301" t="s">
        <v>1371</v>
      </c>
      <c r="AO169" s="301" t="s">
        <v>1380</v>
      </c>
      <c r="AP169" s="301" t="s">
        <v>1381</v>
      </c>
      <c r="AQ169" s="301"/>
      <c r="AR169" s="301"/>
      <c r="AS169" s="301"/>
      <c r="AT169" s="301" t="s">
        <v>1382</v>
      </c>
      <c r="AU169" s="301" t="s">
        <v>1383</v>
      </c>
      <c r="AV169" s="301" t="s">
        <v>1383</v>
      </c>
      <c r="AW169" s="301" t="s">
        <v>1383</v>
      </c>
      <c r="AX169" s="301" t="s">
        <v>844</v>
      </c>
      <c r="AY169" s="301" t="s">
        <v>1376</v>
      </c>
      <c r="AZ169" s="301" t="s">
        <v>887</v>
      </c>
      <c r="BA169" s="301"/>
      <c r="BB169" s="301">
        <f>L169</f>
        <v>4.25</v>
      </c>
      <c r="BC169" s="301"/>
      <c r="BD169" s="174"/>
      <c r="BE169" s="174" t="s">
        <v>887</v>
      </c>
      <c r="BF169" s="174"/>
      <c r="BG169" s="174"/>
      <c r="BH169" s="174"/>
      <c r="BI169" s="174"/>
      <c r="BJ169" s="174"/>
      <c r="BK169" s="175">
        <v>1</v>
      </c>
      <c r="BL169" s="175"/>
      <c r="BM169" s="175"/>
      <c r="BN169" s="175"/>
      <c r="BO169" s="175"/>
      <c r="BP169" s="175"/>
      <c r="BQ169" s="175" t="s">
        <v>904</v>
      </c>
      <c r="BR169" s="175">
        <v>1</v>
      </c>
      <c r="BS169" s="235"/>
      <c r="BT169" s="236"/>
      <c r="BU169" s="237"/>
      <c r="BV169" s="237"/>
      <c r="BW169" s="237"/>
      <c r="BX169" s="237"/>
      <c r="BY169" s="237"/>
      <c r="BZ169" s="168"/>
      <c r="CA169" s="235"/>
    </row>
    <row r="170" spans="1:81" s="239" customFormat="1" ht="72">
      <c r="A170" s="301">
        <v>3</v>
      </c>
      <c r="B170" s="301" t="s">
        <v>303</v>
      </c>
      <c r="C170" s="301" t="s">
        <v>1384</v>
      </c>
      <c r="D170" s="301" t="s">
        <v>1385</v>
      </c>
      <c r="E170" s="276">
        <v>103.626</v>
      </c>
      <c r="F170" s="276">
        <v>104.24</v>
      </c>
      <c r="G170" s="276" t="s">
        <v>1386</v>
      </c>
      <c r="H170" s="276">
        <v>187.386</v>
      </c>
      <c r="I170" s="276">
        <v>188</v>
      </c>
      <c r="J170" s="178">
        <f t="shared" si="29"/>
        <v>0.61399999999999011</v>
      </c>
      <c r="K170" s="178">
        <f t="shared" si="30"/>
        <v>0.61400000000000432</v>
      </c>
      <c r="L170" s="301">
        <v>0.61399999999999999</v>
      </c>
      <c r="M170" s="301" t="s">
        <v>887</v>
      </c>
      <c r="N170" s="301" t="s">
        <v>871</v>
      </c>
      <c r="O170" s="301" t="s">
        <v>875</v>
      </c>
      <c r="P170" s="301" t="s">
        <v>828</v>
      </c>
      <c r="Q170" s="301" t="s">
        <v>875</v>
      </c>
      <c r="R170" s="301"/>
      <c r="S170" s="301">
        <v>14</v>
      </c>
      <c r="T170" s="301"/>
      <c r="U170" s="301" t="s">
        <v>830</v>
      </c>
      <c r="V170" s="301" t="s">
        <v>829</v>
      </c>
      <c r="W170" s="301" t="s">
        <v>894</v>
      </c>
      <c r="X170" s="301" t="s">
        <v>831</v>
      </c>
      <c r="Y170" s="301" t="s">
        <v>832</v>
      </c>
      <c r="Z170" s="301"/>
      <c r="AA170" s="163" t="s">
        <v>833</v>
      </c>
      <c r="AB170" s="186">
        <f t="shared" si="33"/>
        <v>151.04400000000001</v>
      </c>
      <c r="AC170" s="163">
        <f t="shared" si="34"/>
        <v>151.04400000000001</v>
      </c>
      <c r="AD170" s="301" t="s">
        <v>936</v>
      </c>
      <c r="AE170" s="301">
        <v>1</v>
      </c>
      <c r="AF170" s="301"/>
      <c r="AG170" s="301"/>
      <c r="AH170" s="301" t="s">
        <v>887</v>
      </c>
      <c r="AI170" s="187" t="s">
        <v>1387</v>
      </c>
      <c r="AJ170" s="188" t="s">
        <v>1388</v>
      </c>
      <c r="AK170" s="188"/>
      <c r="AL170" s="301" t="s">
        <v>837</v>
      </c>
      <c r="AM170" s="301" t="s">
        <v>828</v>
      </c>
      <c r="AN170" s="301" t="s">
        <v>1371</v>
      </c>
      <c r="AO170" s="301" t="s">
        <v>1389</v>
      </c>
      <c r="AP170" s="301" t="s">
        <v>1390</v>
      </c>
      <c r="AQ170" s="301"/>
      <c r="AR170" s="301"/>
      <c r="AS170" s="301"/>
      <c r="AT170" s="301" t="s">
        <v>1391</v>
      </c>
      <c r="AU170" s="301" t="s">
        <v>1392</v>
      </c>
      <c r="AV170" s="301" t="s">
        <v>1392</v>
      </c>
      <c r="AW170" s="301" t="s">
        <v>1392</v>
      </c>
      <c r="AX170" s="301" t="s">
        <v>844</v>
      </c>
      <c r="AY170" s="301" t="s">
        <v>1393</v>
      </c>
      <c r="AZ170" s="301"/>
      <c r="BA170" s="301"/>
      <c r="BB170" s="301">
        <f>L170</f>
        <v>0.61399999999999999</v>
      </c>
      <c r="BC170" s="301"/>
      <c r="BD170" s="301" t="s">
        <v>901</v>
      </c>
      <c r="BE170" s="174" t="s">
        <v>887</v>
      </c>
      <c r="BF170" s="174" t="s">
        <v>915</v>
      </c>
      <c r="BG170" s="174"/>
      <c r="BH170" s="174"/>
      <c r="BI170" s="174"/>
      <c r="BJ170" s="174"/>
      <c r="BK170" s="175">
        <v>1</v>
      </c>
      <c r="BL170" s="175"/>
      <c r="BM170" s="175"/>
      <c r="BN170" s="175"/>
      <c r="BO170" s="175"/>
      <c r="BP170" s="175">
        <v>1</v>
      </c>
      <c r="BQ170" s="175" t="s">
        <v>904</v>
      </c>
      <c r="BR170" s="175">
        <v>1</v>
      </c>
      <c r="BS170" s="235"/>
      <c r="BT170" s="236"/>
      <c r="BU170" s="168">
        <v>1</v>
      </c>
      <c r="BV170" s="237"/>
      <c r="BW170" s="237"/>
      <c r="BX170" s="237"/>
      <c r="BY170" s="237"/>
      <c r="BZ170" s="168"/>
      <c r="CA170" s="235"/>
    </row>
    <row r="171" spans="1:81" s="278" customFormat="1" ht="216">
      <c r="A171" s="177" t="s">
        <v>980</v>
      </c>
      <c r="B171" s="177"/>
      <c r="C171" s="177" t="s">
        <v>1364</v>
      </c>
      <c r="D171" s="177" t="s">
        <v>1007</v>
      </c>
      <c r="E171" s="272">
        <v>56.21</v>
      </c>
      <c r="F171" s="272">
        <f>E171+L171</f>
        <v>61.05</v>
      </c>
      <c r="G171" s="272" t="s">
        <v>1365</v>
      </c>
      <c r="H171" s="272">
        <v>108.867</v>
      </c>
      <c r="I171" s="272">
        <f>H171+L171</f>
        <v>113.70700000000001</v>
      </c>
      <c r="J171" s="178">
        <f t="shared" si="29"/>
        <v>4.8399999999999963</v>
      </c>
      <c r="K171" s="178">
        <f t="shared" si="30"/>
        <v>4.8400000000000034</v>
      </c>
      <c r="L171" s="177">
        <v>4.84</v>
      </c>
      <c r="M171" s="177" t="s">
        <v>1366</v>
      </c>
      <c r="N171" s="177" t="s">
        <v>1022</v>
      </c>
      <c r="O171" s="177" t="s">
        <v>999</v>
      </c>
      <c r="P171" s="177" t="s">
        <v>828</v>
      </c>
      <c r="Q171" s="177" t="s">
        <v>999</v>
      </c>
      <c r="R171" s="177"/>
      <c r="S171" s="177">
        <v>30</v>
      </c>
      <c r="T171" s="177"/>
      <c r="U171" s="177"/>
      <c r="V171" s="177" t="s">
        <v>1367</v>
      </c>
      <c r="W171" s="177">
        <v>10</v>
      </c>
      <c r="X171" s="301" t="s">
        <v>831</v>
      </c>
      <c r="Y171" s="177">
        <v>15</v>
      </c>
      <c r="Z171" s="177"/>
      <c r="AA171" s="177">
        <v>180</v>
      </c>
      <c r="AB171" s="177">
        <f t="shared" si="33"/>
        <v>2090.88</v>
      </c>
      <c r="AC171" s="277">
        <f>IF(AJ171="中修",AB171*AG171,IF(AJ171="预防性养护",AB171,AB171*AE171))</f>
        <v>1672.7040000000002</v>
      </c>
      <c r="AD171" s="177">
        <v>2011</v>
      </c>
      <c r="AE171" s="177">
        <v>0.8</v>
      </c>
      <c r="AF171" s="177"/>
      <c r="AG171" s="177"/>
      <c r="AH171" s="177" t="s">
        <v>1366</v>
      </c>
      <c r="AI171" s="177" t="s">
        <v>901</v>
      </c>
      <c r="AJ171" s="181" t="s">
        <v>837</v>
      </c>
      <c r="AK171" s="190"/>
      <c r="AL171" s="190" t="s">
        <v>837</v>
      </c>
      <c r="AM171" s="177" t="s">
        <v>828</v>
      </c>
      <c r="AN171" s="177" t="s">
        <v>1371</v>
      </c>
      <c r="AO171" s="177" t="s">
        <v>1394</v>
      </c>
      <c r="AP171" s="177" t="s">
        <v>1395</v>
      </c>
      <c r="AQ171" s="177" t="s">
        <v>1396</v>
      </c>
      <c r="AR171" s="177"/>
      <c r="AS171" s="190"/>
      <c r="AT171" s="177" t="s">
        <v>1397</v>
      </c>
      <c r="AU171" s="177" t="s">
        <v>1398</v>
      </c>
      <c r="AV171" s="177" t="s">
        <v>1398</v>
      </c>
      <c r="AW171" s="177" t="s">
        <v>1398</v>
      </c>
      <c r="AX171" s="177" t="s">
        <v>1399</v>
      </c>
      <c r="AY171" s="177" t="s">
        <v>1400</v>
      </c>
      <c r="AZ171" s="177"/>
      <c r="BA171" s="177">
        <f>L171</f>
        <v>4.84</v>
      </c>
      <c r="BB171" s="177"/>
      <c r="BC171" s="177"/>
      <c r="BD171" s="177" t="s">
        <v>1368</v>
      </c>
      <c r="BE171" s="177" t="s">
        <v>930</v>
      </c>
      <c r="BF171" s="190"/>
      <c r="BG171" s="190"/>
      <c r="BH171" s="190"/>
      <c r="BI171" s="190"/>
      <c r="BJ171" s="190"/>
      <c r="BK171" s="190"/>
      <c r="BL171" s="190">
        <v>1</v>
      </c>
      <c r="BM171" s="190"/>
      <c r="BN171" s="190"/>
      <c r="BO171" s="190"/>
      <c r="BP171" s="190"/>
      <c r="BQ171" s="253" t="s">
        <v>904</v>
      </c>
      <c r="BR171" s="190"/>
      <c r="BS171" s="190"/>
      <c r="BT171" s="190"/>
      <c r="BU171" s="190">
        <v>1</v>
      </c>
      <c r="BV171" s="190"/>
      <c r="BW171" s="190"/>
      <c r="BX171" s="190"/>
      <c r="BY171" s="190"/>
      <c r="BZ171" s="190"/>
      <c r="CA171" s="177"/>
    </row>
    <row r="172" spans="1:81" s="278" customFormat="1" ht="216">
      <c r="A172" s="177" t="s">
        <v>980</v>
      </c>
      <c r="B172" s="177"/>
      <c r="C172" s="177" t="s">
        <v>1364</v>
      </c>
      <c r="D172" s="279" t="s">
        <v>1007</v>
      </c>
      <c r="E172" s="280">
        <v>63.32</v>
      </c>
      <c r="F172" s="280">
        <v>69.77</v>
      </c>
      <c r="G172" s="280" t="s">
        <v>1365</v>
      </c>
      <c r="H172" s="280">
        <v>115.977</v>
      </c>
      <c r="I172" s="280">
        <v>122.42700000000001</v>
      </c>
      <c r="J172" s="196">
        <v>6.4180000000000001</v>
      </c>
      <c r="K172" s="196">
        <v>6.4180000000000099</v>
      </c>
      <c r="L172" s="279">
        <v>6.45</v>
      </c>
      <c r="M172" s="177" t="s">
        <v>1366</v>
      </c>
      <c r="N172" s="177" t="s">
        <v>1022</v>
      </c>
      <c r="O172" s="177" t="s">
        <v>999</v>
      </c>
      <c r="P172" s="177" t="s">
        <v>828</v>
      </c>
      <c r="Q172" s="177">
        <v>21</v>
      </c>
      <c r="R172" s="177"/>
      <c r="S172" s="177">
        <v>30</v>
      </c>
      <c r="T172" s="177"/>
      <c r="U172" s="177" t="s">
        <v>830</v>
      </c>
      <c r="V172" s="177" t="s">
        <v>829</v>
      </c>
      <c r="W172" s="279">
        <v>20</v>
      </c>
      <c r="X172" s="177" t="s">
        <v>831</v>
      </c>
      <c r="Y172" s="279">
        <v>16</v>
      </c>
      <c r="Z172" s="177"/>
      <c r="AA172" s="177" t="s">
        <v>833</v>
      </c>
      <c r="AB172" s="177">
        <f t="shared" si="33"/>
        <v>2776.7250000000004</v>
      </c>
      <c r="AC172" s="277">
        <f>IF(AJ172="中修",AB172*AG172,IF(AJ172="预防性养护",AB172,AB172*AE172))</f>
        <v>2221.3800000000006</v>
      </c>
      <c r="AD172" s="177">
        <v>2011</v>
      </c>
      <c r="AE172" s="177">
        <v>0.8</v>
      </c>
      <c r="AF172" s="277"/>
      <c r="AG172" s="177"/>
      <c r="AH172" s="177" t="s">
        <v>1366</v>
      </c>
      <c r="AI172" s="177" t="s">
        <v>901</v>
      </c>
      <c r="AJ172" s="181" t="s">
        <v>837</v>
      </c>
      <c r="AK172" s="190"/>
      <c r="AL172" s="190" t="s">
        <v>837</v>
      </c>
      <c r="AM172" s="177" t="s">
        <v>828</v>
      </c>
      <c r="AN172" s="177" t="s">
        <v>1371</v>
      </c>
      <c r="AO172" s="177" t="s">
        <v>1394</v>
      </c>
      <c r="AP172" s="177" t="s">
        <v>1395</v>
      </c>
      <c r="AQ172" s="177" t="s">
        <v>1396</v>
      </c>
      <c r="AR172" s="177"/>
      <c r="AS172" s="190"/>
      <c r="AT172" s="177" t="s">
        <v>1397</v>
      </c>
      <c r="AU172" s="177" t="s">
        <v>1398</v>
      </c>
      <c r="AV172" s="177" t="s">
        <v>1398</v>
      </c>
      <c r="AW172" s="177" t="s">
        <v>1398</v>
      </c>
      <c r="AX172" s="177" t="s">
        <v>1399</v>
      </c>
      <c r="AY172" s="177" t="s">
        <v>1400</v>
      </c>
      <c r="AZ172" s="177"/>
      <c r="BA172" s="177">
        <f>L172</f>
        <v>6.45</v>
      </c>
      <c r="BB172" s="177"/>
      <c r="BC172" s="177"/>
      <c r="BD172" s="177" t="s">
        <v>1368</v>
      </c>
      <c r="BE172" s="177" t="s">
        <v>930</v>
      </c>
      <c r="BF172" s="190"/>
      <c r="BG172" s="190"/>
      <c r="BH172" s="190"/>
      <c r="BI172" s="190"/>
      <c r="BJ172" s="190"/>
      <c r="BK172" s="190"/>
      <c r="BL172" s="190">
        <v>1</v>
      </c>
      <c r="BM172" s="190"/>
      <c r="BN172" s="190"/>
      <c r="BO172" s="190"/>
      <c r="BP172" s="190"/>
      <c r="BQ172" s="253" t="s">
        <v>904</v>
      </c>
      <c r="BR172" s="190"/>
      <c r="BS172" s="190"/>
      <c r="BT172" s="190"/>
      <c r="BU172" s="190">
        <v>1</v>
      </c>
      <c r="BV172" s="190"/>
      <c r="BW172" s="190"/>
      <c r="BX172" s="190"/>
      <c r="BY172" s="190"/>
      <c r="BZ172" s="190"/>
      <c r="CA172" s="177"/>
    </row>
    <row r="173" spans="1:81" s="286" customFormat="1" ht="14.25" customHeight="1">
      <c r="A173" s="281"/>
      <c r="B173" s="281"/>
      <c r="C173" s="177" t="s">
        <v>1401</v>
      </c>
      <c r="D173" s="272" t="s">
        <v>1402</v>
      </c>
      <c r="E173" s="272">
        <v>17.62</v>
      </c>
      <c r="F173" s="272">
        <v>20.3</v>
      </c>
      <c r="G173" s="272" t="s">
        <v>1403</v>
      </c>
      <c r="H173" s="272">
        <v>19.675999999999998</v>
      </c>
      <c r="I173" s="272">
        <v>22.356000000000002</v>
      </c>
      <c r="J173" s="178">
        <f t="shared" si="29"/>
        <v>2.6799999999999997</v>
      </c>
      <c r="K173" s="178">
        <f t="shared" si="30"/>
        <v>2.6800000000000033</v>
      </c>
      <c r="L173" s="177">
        <v>2.68</v>
      </c>
      <c r="M173" s="177"/>
      <c r="N173" s="272" t="s">
        <v>871</v>
      </c>
      <c r="O173" s="282">
        <v>18</v>
      </c>
      <c r="P173" s="272" t="s">
        <v>873</v>
      </c>
      <c r="Q173" s="282">
        <v>18</v>
      </c>
      <c r="R173" s="272"/>
      <c r="S173" s="272"/>
      <c r="T173" s="272"/>
      <c r="U173" s="272"/>
      <c r="V173" s="177" t="s">
        <v>829</v>
      </c>
      <c r="W173" s="282">
        <v>30</v>
      </c>
      <c r="X173" s="301" t="s">
        <v>831</v>
      </c>
      <c r="Y173" s="282">
        <v>9</v>
      </c>
      <c r="Z173" s="177"/>
      <c r="AA173" s="177" t="s">
        <v>1404</v>
      </c>
      <c r="AB173" s="177"/>
      <c r="AC173" s="277">
        <v>134</v>
      </c>
      <c r="AD173" s="281"/>
      <c r="AE173" s="281"/>
      <c r="AF173" s="281"/>
      <c r="AG173" s="281"/>
      <c r="AH173" s="281"/>
      <c r="AI173" s="281"/>
      <c r="AJ173" s="283"/>
      <c r="AK173" s="283"/>
      <c r="AL173" s="281" t="s">
        <v>837</v>
      </c>
      <c r="AM173" s="281" t="s">
        <v>873</v>
      </c>
      <c r="AN173" s="281" t="s">
        <v>1371</v>
      </c>
      <c r="AO173" s="281"/>
      <c r="AP173" s="281"/>
      <c r="AQ173" s="281"/>
      <c r="AR173" s="281"/>
      <c r="AS173" s="284"/>
      <c r="AT173" s="281"/>
      <c r="AU173" s="281"/>
      <c r="AV173" s="281"/>
      <c r="AW173" s="281"/>
      <c r="AX173" s="281"/>
      <c r="AY173" s="281"/>
      <c r="AZ173" s="281"/>
      <c r="BA173" s="281">
        <v>2.68</v>
      </c>
      <c r="BB173" s="281"/>
      <c r="BC173" s="281"/>
      <c r="BD173" s="281" t="s">
        <v>1368</v>
      </c>
      <c r="BE173" s="281"/>
      <c r="BF173" s="284"/>
      <c r="BG173" s="284"/>
      <c r="BH173" s="284"/>
      <c r="BI173" s="284"/>
      <c r="BJ173" s="284"/>
      <c r="BK173" s="284"/>
      <c r="BL173" s="284"/>
      <c r="BM173" s="284"/>
      <c r="BN173" s="284"/>
      <c r="BO173" s="284"/>
      <c r="BP173" s="284"/>
      <c r="BQ173" s="285"/>
      <c r="BR173" s="284"/>
      <c r="BS173" s="284"/>
      <c r="BT173" s="284"/>
      <c r="BU173" s="284">
        <v>1</v>
      </c>
      <c r="BV173" s="284"/>
      <c r="BW173" s="284"/>
      <c r="BX173" s="284"/>
      <c r="BY173" s="284"/>
      <c r="BZ173" s="284" t="s">
        <v>1405</v>
      </c>
      <c r="CA173" s="281"/>
    </row>
    <row r="174" spans="1:81" s="238" customFormat="1">
      <c r="A174" s="466" t="s">
        <v>868</v>
      </c>
      <c r="B174" s="466"/>
      <c r="C174" s="466"/>
      <c r="D174" s="466"/>
      <c r="E174" s="158"/>
      <c r="F174" s="158"/>
      <c r="G174" s="157"/>
      <c r="H174" s="158"/>
      <c r="I174" s="158"/>
      <c r="J174" s="178">
        <f t="shared" si="29"/>
        <v>0</v>
      </c>
      <c r="K174" s="178">
        <f t="shared" si="30"/>
        <v>0</v>
      </c>
      <c r="L174" s="157">
        <f>SUM(L175:L175)</f>
        <v>4</v>
      </c>
      <c r="M174" s="157"/>
      <c r="N174" s="157"/>
      <c r="O174" s="157"/>
      <c r="P174" s="157"/>
      <c r="Q174" s="157"/>
      <c r="R174" s="157"/>
      <c r="S174" s="157"/>
      <c r="T174" s="157"/>
      <c r="U174" s="157"/>
      <c r="V174" s="157"/>
      <c r="W174" s="157"/>
      <c r="X174" s="157"/>
      <c r="Y174" s="157"/>
      <c r="Z174" s="157"/>
      <c r="AA174" s="160"/>
      <c r="AB174" s="176">
        <f>SUM(AB175:AB175)</f>
        <v>336</v>
      </c>
      <c r="AC174" s="160">
        <f>SUM(AC175:AC175)</f>
        <v>336</v>
      </c>
      <c r="AD174" s="157"/>
      <c r="AE174" s="157"/>
      <c r="AF174" s="157"/>
      <c r="AG174" s="157"/>
      <c r="AH174" s="157"/>
      <c r="AI174" s="161"/>
      <c r="AJ174" s="162"/>
      <c r="AK174" s="162"/>
      <c r="AL174" s="157"/>
      <c r="AM174" s="157"/>
      <c r="AN174" s="157"/>
      <c r="AO174" s="157"/>
      <c r="AP174" s="157"/>
      <c r="AQ174" s="157"/>
      <c r="AR174" s="157"/>
      <c r="AS174" s="157"/>
      <c r="AT174" s="157"/>
      <c r="AU174" s="157"/>
      <c r="AV174" s="157"/>
      <c r="AW174" s="157"/>
      <c r="AX174" s="157"/>
      <c r="AY174" s="157"/>
      <c r="AZ174" s="157"/>
      <c r="BA174" s="157"/>
      <c r="BB174" s="157"/>
      <c r="BC174" s="157"/>
      <c r="BD174" s="173"/>
      <c r="BE174" s="171"/>
      <c r="BF174" s="171"/>
      <c r="BG174" s="171"/>
      <c r="BH174" s="174"/>
      <c r="BI174" s="174"/>
      <c r="BJ174" s="174"/>
      <c r="BK174" s="175"/>
      <c r="BL174" s="175"/>
      <c r="BM174" s="175"/>
      <c r="BN174" s="175"/>
      <c r="BO174" s="175"/>
      <c r="BP174" s="175"/>
      <c r="BQ174" s="175" t="s">
        <v>820</v>
      </c>
      <c r="BR174" s="175">
        <v>2</v>
      </c>
      <c r="BS174" s="235"/>
      <c r="BT174" s="236"/>
      <c r="BU174" s="237"/>
      <c r="BV174" s="237"/>
      <c r="BW174" s="237"/>
      <c r="BX174" s="237"/>
      <c r="BY174" s="237"/>
      <c r="BZ174" s="168"/>
      <c r="CA174" s="235"/>
    </row>
    <row r="175" spans="1:81" s="239" customFormat="1" ht="14.25" customHeight="1">
      <c r="A175" s="301" t="s">
        <v>1084</v>
      </c>
      <c r="B175" s="301" t="s">
        <v>303</v>
      </c>
      <c r="C175" s="301" t="s">
        <v>1406</v>
      </c>
      <c r="D175" s="301" t="s">
        <v>489</v>
      </c>
      <c r="E175" s="185">
        <v>1605.26</v>
      </c>
      <c r="F175" s="185">
        <v>1609.26</v>
      </c>
      <c r="G175" s="301" t="s">
        <v>489</v>
      </c>
      <c r="H175" s="185">
        <v>1514</v>
      </c>
      <c r="I175" s="185">
        <v>1518</v>
      </c>
      <c r="J175" s="178">
        <f t="shared" si="29"/>
        <v>4</v>
      </c>
      <c r="K175" s="178">
        <f t="shared" si="30"/>
        <v>4</v>
      </c>
      <c r="L175" s="301">
        <v>4</v>
      </c>
      <c r="M175" s="301" t="s">
        <v>1407</v>
      </c>
      <c r="N175" s="301" t="s">
        <v>871</v>
      </c>
      <c r="O175" s="301" t="s">
        <v>875</v>
      </c>
      <c r="P175" s="301" t="s">
        <v>873</v>
      </c>
      <c r="Q175" s="301" t="s">
        <v>875</v>
      </c>
      <c r="R175" s="301"/>
      <c r="S175" s="301">
        <v>15</v>
      </c>
      <c r="T175" s="301"/>
      <c r="U175" s="301"/>
      <c r="V175" s="301"/>
      <c r="W175" s="301"/>
      <c r="X175" s="301" t="s">
        <v>831</v>
      </c>
      <c r="Y175" s="301" t="s">
        <v>980</v>
      </c>
      <c r="Z175" s="301"/>
      <c r="AA175" s="163" t="s">
        <v>1085</v>
      </c>
      <c r="AB175" s="186">
        <f>L175*Q175*AA175*0.1</f>
        <v>336</v>
      </c>
      <c r="AC175" s="163">
        <f>IF(AL175="中修",AB175*AG175,IF(AL175="预防性养护",AB175,AB175*AE175))</f>
        <v>336</v>
      </c>
      <c r="AD175" s="301" t="s">
        <v>1153</v>
      </c>
      <c r="AE175" s="301"/>
      <c r="AF175" s="301"/>
      <c r="AG175" s="301">
        <v>1</v>
      </c>
      <c r="AH175" s="301" t="s">
        <v>1407</v>
      </c>
      <c r="AI175" s="187" t="s">
        <v>1154</v>
      </c>
      <c r="AJ175" s="188"/>
      <c r="AK175" s="188"/>
      <c r="AL175" s="301" t="s">
        <v>1087</v>
      </c>
      <c r="AM175" s="301" t="s">
        <v>873</v>
      </c>
      <c r="AN175" s="301" t="s">
        <v>1371</v>
      </c>
      <c r="AO175" s="301" t="s">
        <v>1408</v>
      </c>
      <c r="AP175" s="301" t="s">
        <v>1409</v>
      </c>
      <c r="AQ175" s="301"/>
      <c r="AR175" s="301"/>
      <c r="AS175" s="301" t="s">
        <v>1410</v>
      </c>
      <c r="AT175" s="301" t="s">
        <v>1411</v>
      </c>
      <c r="AU175" s="301" t="s">
        <v>1412</v>
      </c>
      <c r="AV175" s="301" t="s">
        <v>1413</v>
      </c>
      <c r="AW175" s="301" t="s">
        <v>1413</v>
      </c>
      <c r="AX175" s="301" t="s">
        <v>844</v>
      </c>
      <c r="AY175" s="301" t="s">
        <v>1414</v>
      </c>
      <c r="AZ175" s="301" t="s">
        <v>870</v>
      </c>
      <c r="BA175" s="301"/>
      <c r="BB175" s="301">
        <v>2</v>
      </c>
      <c r="BC175" s="301">
        <v>2</v>
      </c>
      <c r="BD175" s="174"/>
      <c r="BE175" s="174" t="s">
        <v>870</v>
      </c>
      <c r="BF175" s="174"/>
      <c r="BG175" s="174"/>
      <c r="BH175" s="174"/>
      <c r="BI175" s="174"/>
      <c r="BJ175" s="174"/>
      <c r="BK175" s="175">
        <v>1</v>
      </c>
      <c r="BL175" s="175"/>
      <c r="BM175" s="175"/>
      <c r="BN175" s="175"/>
      <c r="BO175" s="175"/>
      <c r="BP175" s="175"/>
      <c r="BQ175" s="175" t="s">
        <v>904</v>
      </c>
      <c r="BR175" s="175">
        <v>1</v>
      </c>
      <c r="BS175" s="235"/>
      <c r="BT175" s="236"/>
      <c r="BU175" s="237"/>
      <c r="BV175" s="237"/>
      <c r="BW175" s="237"/>
      <c r="BX175" s="237"/>
      <c r="BY175" s="237"/>
      <c r="BZ175" s="168"/>
      <c r="CA175" s="235"/>
    </row>
    <row r="176" spans="1:81" s="238" customFormat="1" ht="14.25" customHeight="1">
      <c r="A176" s="466" t="s">
        <v>978</v>
      </c>
      <c r="B176" s="466"/>
      <c r="C176" s="466"/>
      <c r="D176" s="466"/>
      <c r="E176" s="158"/>
      <c r="F176" s="158"/>
      <c r="G176" s="157"/>
      <c r="H176" s="158"/>
      <c r="I176" s="158"/>
      <c r="J176" s="178">
        <f t="shared" si="29"/>
        <v>0</v>
      </c>
      <c r="K176" s="178">
        <f t="shared" si="30"/>
        <v>0</v>
      </c>
      <c r="L176" s="157"/>
      <c r="M176" s="157"/>
      <c r="N176" s="157"/>
      <c r="O176" s="157"/>
      <c r="P176" s="157"/>
      <c r="Q176" s="157"/>
      <c r="R176" s="157"/>
      <c r="S176" s="157"/>
      <c r="T176" s="157"/>
      <c r="U176" s="157"/>
      <c r="V176" s="157"/>
      <c r="W176" s="157"/>
      <c r="X176" s="157"/>
      <c r="Y176" s="157"/>
      <c r="Z176" s="157"/>
      <c r="AA176" s="160"/>
      <c r="AB176" s="176">
        <f>L176*Q176*AA176*0.1</f>
        <v>0</v>
      </c>
      <c r="AC176" s="160">
        <f>IF(AL176="中修",AB176*AG176,IF(AL176="预防性养护",AB176,AB176*AE176))</f>
        <v>0</v>
      </c>
      <c r="AD176" s="157"/>
      <c r="AE176" s="157"/>
      <c r="AF176" s="157"/>
      <c r="AG176" s="157"/>
      <c r="AH176" s="157"/>
      <c r="AI176" s="161"/>
      <c r="AJ176" s="162"/>
      <c r="AK176" s="162"/>
      <c r="AL176" s="157"/>
      <c r="AM176" s="157"/>
      <c r="AN176" s="157"/>
      <c r="AO176" s="157"/>
      <c r="AP176" s="157"/>
      <c r="AQ176" s="157"/>
      <c r="AR176" s="157"/>
      <c r="AS176" s="157"/>
      <c r="AT176" s="157"/>
      <c r="AU176" s="157"/>
      <c r="AV176" s="157"/>
      <c r="AW176" s="157"/>
      <c r="AX176" s="157"/>
      <c r="AY176" s="157"/>
      <c r="AZ176" s="157"/>
      <c r="BA176" s="157"/>
      <c r="BB176" s="157"/>
      <c r="BC176" s="157"/>
      <c r="BD176" s="173"/>
      <c r="BE176" s="171"/>
      <c r="BF176" s="171"/>
      <c r="BG176" s="171"/>
      <c r="BH176" s="174"/>
      <c r="BI176" s="174"/>
      <c r="BJ176" s="174"/>
      <c r="BK176" s="175"/>
      <c r="BL176" s="175"/>
      <c r="BM176" s="175"/>
      <c r="BN176" s="175"/>
      <c r="BO176" s="175"/>
      <c r="BP176" s="175"/>
      <c r="BQ176" s="175" t="s">
        <v>820</v>
      </c>
      <c r="BR176" s="175">
        <v>2</v>
      </c>
      <c r="BS176" s="235"/>
      <c r="BT176" s="236"/>
      <c r="BU176" s="237"/>
      <c r="BV176" s="237"/>
      <c r="BW176" s="237"/>
      <c r="BX176" s="237"/>
      <c r="BY176" s="237"/>
      <c r="BZ176" s="168"/>
      <c r="CA176" s="235"/>
    </row>
    <row r="177" spans="1:105" s="238" customFormat="1" ht="14.25" customHeight="1">
      <c r="A177" s="466" t="s">
        <v>1415</v>
      </c>
      <c r="B177" s="466"/>
      <c r="C177" s="466"/>
      <c r="D177" s="466"/>
      <c r="E177" s="158"/>
      <c r="F177" s="158"/>
      <c r="G177" s="157"/>
      <c r="H177" s="158"/>
      <c r="I177" s="158"/>
      <c r="J177" s="178">
        <f t="shared" si="29"/>
        <v>0</v>
      </c>
      <c r="K177" s="178">
        <f t="shared" si="30"/>
        <v>0</v>
      </c>
      <c r="L177" s="157">
        <f>SUM(L184,L185,L186)</f>
        <v>20.061</v>
      </c>
      <c r="M177" s="157"/>
      <c r="N177" s="157"/>
      <c r="O177" s="157"/>
      <c r="P177" s="157"/>
      <c r="Q177" s="157"/>
      <c r="R177" s="157"/>
      <c r="S177" s="157"/>
      <c r="T177" s="157"/>
      <c r="U177" s="157"/>
      <c r="V177" s="157"/>
      <c r="W177" s="157"/>
      <c r="X177" s="157"/>
      <c r="Y177" s="157"/>
      <c r="Z177" s="157"/>
      <c r="AA177" s="160"/>
      <c r="AB177" s="160">
        <f>SUM(AB178,AB185,AB186)</f>
        <v>709.01074999999992</v>
      </c>
      <c r="AC177" s="160">
        <f>SUM(AC178,AC185,AC186)</f>
        <v>1177.3129999999996</v>
      </c>
      <c r="AD177" s="160"/>
      <c r="AE177" s="157"/>
      <c r="AF177" s="157"/>
      <c r="AG177" s="157"/>
      <c r="AH177" s="157"/>
      <c r="AI177" s="161"/>
      <c r="AJ177" s="162"/>
      <c r="AK177" s="162"/>
      <c r="AL177" s="157"/>
      <c r="AM177" s="157"/>
      <c r="AN177" s="157"/>
      <c r="AO177" s="157"/>
      <c r="AP177" s="157"/>
      <c r="AQ177" s="157"/>
      <c r="AR177" s="157"/>
      <c r="AS177" s="157"/>
      <c r="AT177" s="157"/>
      <c r="AU177" s="157"/>
      <c r="AV177" s="157"/>
      <c r="AW177" s="157"/>
      <c r="AX177" s="157"/>
      <c r="AY177" s="157"/>
      <c r="AZ177" s="157"/>
      <c r="BA177" s="157"/>
      <c r="BB177" s="157"/>
      <c r="BC177" s="157"/>
      <c r="BD177" s="173"/>
      <c r="BE177" s="171"/>
      <c r="BF177" s="171"/>
      <c r="BG177" s="171"/>
      <c r="BH177" s="174"/>
      <c r="BI177" s="174"/>
      <c r="BJ177" s="174"/>
      <c r="BK177" s="175"/>
      <c r="BL177" s="175"/>
      <c r="BM177" s="175"/>
      <c r="BN177" s="175"/>
      <c r="BO177" s="175"/>
      <c r="BP177" s="175"/>
      <c r="BQ177" s="175" t="s">
        <v>820</v>
      </c>
      <c r="BR177" s="175">
        <v>2</v>
      </c>
      <c r="BS177" s="235"/>
      <c r="BT177" s="236"/>
      <c r="BU177" s="237"/>
      <c r="BV177" s="237"/>
      <c r="BW177" s="237"/>
      <c r="BX177" s="237"/>
      <c r="BY177" s="237"/>
      <c r="BZ177" s="168"/>
      <c r="CA177" s="235"/>
    </row>
    <row r="178" spans="1:105" s="238" customFormat="1">
      <c r="A178" s="466" t="s">
        <v>1416</v>
      </c>
      <c r="B178" s="466"/>
      <c r="C178" s="466"/>
      <c r="D178" s="466"/>
      <c r="E178" s="469"/>
      <c r="F178" s="158"/>
      <c r="G178" s="157"/>
      <c r="H178" s="158"/>
      <c r="I178" s="158"/>
      <c r="J178" s="178">
        <f t="shared" si="29"/>
        <v>0</v>
      </c>
      <c r="K178" s="178">
        <f t="shared" si="30"/>
        <v>0</v>
      </c>
      <c r="L178" s="176">
        <f>SUM(L179:L183)</f>
        <v>-17.573999999999998</v>
      </c>
      <c r="M178" s="157"/>
      <c r="N178" s="157"/>
      <c r="O178" s="157"/>
      <c r="P178" s="157"/>
      <c r="Q178" s="157"/>
      <c r="R178" s="157"/>
      <c r="S178" s="157"/>
      <c r="T178" s="157"/>
      <c r="U178" s="157"/>
      <c r="V178" s="157"/>
      <c r="W178" s="157"/>
      <c r="X178" s="157"/>
      <c r="Y178" s="157"/>
      <c r="Z178" s="157"/>
      <c r="AA178" s="160"/>
      <c r="AB178" s="176">
        <f>SUM(AB179:AB183)</f>
        <v>-3062.2694999999999</v>
      </c>
      <c r="AC178" s="160">
        <f>SUM(AC179:AC183)</f>
        <v>-2593.5370000000003</v>
      </c>
      <c r="AD178" s="157"/>
      <c r="AE178" s="157"/>
      <c r="AF178" s="157"/>
      <c r="AG178" s="157"/>
      <c r="AH178" s="157"/>
      <c r="AI178" s="161"/>
      <c r="AJ178" s="162"/>
      <c r="AK178" s="162"/>
      <c r="AL178" s="157"/>
      <c r="AM178" s="157"/>
      <c r="AN178" s="157"/>
      <c r="AO178" s="157"/>
      <c r="AP178" s="157"/>
      <c r="AQ178" s="157"/>
      <c r="AR178" s="157"/>
      <c r="AS178" s="157"/>
      <c r="AT178" s="157"/>
      <c r="AU178" s="157"/>
      <c r="AV178" s="157"/>
      <c r="AW178" s="157"/>
      <c r="AX178" s="157"/>
      <c r="AY178" s="157"/>
      <c r="AZ178" s="157"/>
      <c r="BA178" s="157"/>
      <c r="BB178" s="157"/>
      <c r="BC178" s="157"/>
      <c r="BD178" s="173"/>
      <c r="BE178" s="171"/>
      <c r="BF178" s="171"/>
      <c r="BG178" s="171"/>
      <c r="BH178" s="174"/>
      <c r="BI178" s="174"/>
      <c r="BJ178" s="174"/>
      <c r="BK178" s="175"/>
      <c r="BL178" s="175"/>
      <c r="BM178" s="175"/>
      <c r="BN178" s="175"/>
      <c r="BO178" s="175"/>
      <c r="BP178" s="175"/>
      <c r="BQ178" s="175"/>
      <c r="BR178" s="175"/>
      <c r="BS178" s="235"/>
      <c r="BT178" s="236"/>
      <c r="BU178" s="237"/>
      <c r="BV178" s="237"/>
      <c r="BW178" s="237"/>
      <c r="BX178" s="237"/>
      <c r="BY178" s="237"/>
      <c r="BZ178" s="168"/>
      <c r="CA178" s="235"/>
    </row>
    <row r="179" spans="1:105" s="244" customFormat="1" ht="36">
      <c r="A179" s="240"/>
      <c r="B179" s="240" t="s">
        <v>303</v>
      </c>
      <c r="C179" s="240" t="s">
        <v>1417</v>
      </c>
      <c r="D179" s="240" t="s">
        <v>508</v>
      </c>
      <c r="E179" s="240">
        <v>200.49199999999999</v>
      </c>
      <c r="F179" s="240">
        <v>205.99199999999999</v>
      </c>
      <c r="G179" s="240" t="s">
        <v>1418</v>
      </c>
      <c r="H179" s="240">
        <v>10.5</v>
      </c>
      <c r="I179" s="240">
        <v>15.1</v>
      </c>
      <c r="J179" s="178">
        <f t="shared" si="29"/>
        <v>5.5</v>
      </c>
      <c r="K179" s="178">
        <f t="shared" si="30"/>
        <v>4.5999999999999996</v>
      </c>
      <c r="L179" s="240">
        <v>-5.5</v>
      </c>
      <c r="M179" s="240" t="s">
        <v>871</v>
      </c>
      <c r="N179" s="177"/>
      <c r="O179" s="240">
        <v>8.5</v>
      </c>
      <c r="P179" s="177" t="s">
        <v>828</v>
      </c>
      <c r="Q179" s="240">
        <f t="shared" ref="Q179:Q181" si="35">MIN(R179:S179)</f>
        <v>8.5</v>
      </c>
      <c r="R179" s="240">
        <v>8.5</v>
      </c>
      <c r="S179" s="240">
        <v>10</v>
      </c>
      <c r="T179" s="177"/>
      <c r="U179" s="177" t="s">
        <v>830</v>
      </c>
      <c r="V179" s="177" t="s">
        <v>829</v>
      </c>
      <c r="W179" s="177">
        <v>30</v>
      </c>
      <c r="X179" s="177" t="s">
        <v>831</v>
      </c>
      <c r="Y179" s="177">
        <v>9</v>
      </c>
      <c r="Z179" s="240"/>
      <c r="AA179" s="287">
        <v>205</v>
      </c>
      <c r="AB179" s="288">
        <f t="shared" ref="AB179:AB183" si="36">L179*O179*AA179*0.1</f>
        <v>-958.375</v>
      </c>
      <c r="AC179" s="180">
        <f>AB179*AE179</f>
        <v>-766.7</v>
      </c>
      <c r="AD179" s="177">
        <v>2010</v>
      </c>
      <c r="AE179" s="177">
        <v>0.8</v>
      </c>
      <c r="AF179" s="177"/>
      <c r="AG179" s="240"/>
      <c r="AH179" s="240"/>
      <c r="AI179" s="177" t="s">
        <v>1419</v>
      </c>
      <c r="AJ179" s="162"/>
      <c r="AK179" s="162"/>
      <c r="AL179" s="157"/>
      <c r="AM179" s="157"/>
      <c r="AN179" s="157"/>
      <c r="AO179" s="157"/>
      <c r="AP179" s="157"/>
      <c r="AQ179" s="157"/>
      <c r="AR179" s="157"/>
      <c r="AS179" s="157"/>
      <c r="AT179" s="157"/>
      <c r="AU179" s="157"/>
      <c r="AV179" s="157"/>
      <c r="AW179" s="157"/>
      <c r="AX179" s="157"/>
      <c r="AY179" s="157"/>
      <c r="AZ179" s="157"/>
      <c r="BA179" s="157"/>
      <c r="BB179" s="157"/>
      <c r="BC179" s="157"/>
      <c r="BD179" s="173"/>
      <c r="BE179" s="171"/>
      <c r="BF179" s="171"/>
      <c r="BG179" s="171"/>
      <c r="BH179" s="174"/>
      <c r="BI179" s="174"/>
      <c r="BJ179" s="174"/>
      <c r="BK179" s="175"/>
      <c r="BL179" s="175"/>
      <c r="BM179" s="175"/>
      <c r="BN179" s="175"/>
      <c r="BO179" s="175"/>
      <c r="BP179" s="175"/>
      <c r="BQ179" s="175"/>
      <c r="BR179" s="175"/>
      <c r="BS179" s="235"/>
      <c r="BT179" s="236"/>
      <c r="BU179" s="237"/>
      <c r="BV179" s="237"/>
      <c r="BW179" s="237"/>
      <c r="BX179" s="237"/>
      <c r="BY179" s="237"/>
      <c r="BZ179" s="168"/>
      <c r="CA179" s="235"/>
      <c r="CB179" s="239"/>
      <c r="CC179" s="239"/>
      <c r="CD179" s="239"/>
      <c r="CE179" s="239"/>
      <c r="CF179" s="239"/>
      <c r="CG179" s="239"/>
      <c r="CH179" s="239"/>
      <c r="CI179" s="239"/>
      <c r="CJ179" s="239"/>
      <c r="CK179" s="239"/>
      <c r="CL179" s="239"/>
      <c r="CM179" s="239"/>
      <c r="CN179" s="239"/>
      <c r="CO179" s="239"/>
      <c r="CP179" s="239"/>
      <c r="CQ179" s="239"/>
      <c r="CR179" s="239"/>
      <c r="CS179" s="239"/>
      <c r="CT179" s="239"/>
      <c r="CU179" s="239"/>
      <c r="CV179" s="239"/>
      <c r="CW179" s="239"/>
      <c r="CX179" s="239"/>
      <c r="CY179" s="239"/>
      <c r="CZ179" s="239"/>
      <c r="DA179" s="289"/>
    </row>
    <row r="180" spans="1:105" s="244" customFormat="1" ht="36">
      <c r="A180" s="240"/>
      <c r="B180" s="240" t="s">
        <v>303</v>
      </c>
      <c r="C180" s="240" t="s">
        <v>1417</v>
      </c>
      <c r="D180" s="240" t="s">
        <v>508</v>
      </c>
      <c r="E180" s="240">
        <v>205.99199999999999</v>
      </c>
      <c r="F180" s="240">
        <v>206.99199999999999</v>
      </c>
      <c r="G180" s="240" t="s">
        <v>1418</v>
      </c>
      <c r="H180" s="240">
        <v>15.1</v>
      </c>
      <c r="I180" s="240">
        <v>17</v>
      </c>
      <c r="J180" s="178">
        <f t="shared" si="29"/>
        <v>1</v>
      </c>
      <c r="K180" s="178">
        <f t="shared" si="30"/>
        <v>1.9000000000000004</v>
      </c>
      <c r="L180" s="240">
        <v>-1</v>
      </c>
      <c r="M180" s="240" t="s">
        <v>871</v>
      </c>
      <c r="N180" s="177"/>
      <c r="O180" s="240">
        <v>8.5</v>
      </c>
      <c r="P180" s="177" t="s">
        <v>828</v>
      </c>
      <c r="Q180" s="240">
        <f t="shared" si="35"/>
        <v>8.5</v>
      </c>
      <c r="R180" s="240">
        <v>8.5</v>
      </c>
      <c r="S180" s="240">
        <v>12</v>
      </c>
      <c r="T180" s="177"/>
      <c r="U180" s="177" t="s">
        <v>830</v>
      </c>
      <c r="V180" s="177" t="s">
        <v>829</v>
      </c>
      <c r="W180" s="177">
        <v>30</v>
      </c>
      <c r="X180" s="177" t="s">
        <v>831</v>
      </c>
      <c r="Y180" s="177">
        <v>9</v>
      </c>
      <c r="Z180" s="240"/>
      <c r="AA180" s="287">
        <v>205</v>
      </c>
      <c r="AB180" s="288">
        <f t="shared" si="36"/>
        <v>-174.25</v>
      </c>
      <c r="AC180" s="180">
        <f>AB180*AE180</f>
        <v>-139.4</v>
      </c>
      <c r="AD180" s="177">
        <v>2010</v>
      </c>
      <c r="AE180" s="177">
        <v>0.8</v>
      </c>
      <c r="AF180" s="177"/>
      <c r="AG180" s="240"/>
      <c r="AH180" s="240"/>
      <c r="AI180" s="177" t="s">
        <v>1419</v>
      </c>
      <c r="AJ180" s="162"/>
      <c r="AK180" s="162"/>
      <c r="AL180" s="157"/>
      <c r="AM180" s="157"/>
      <c r="AN180" s="157"/>
      <c r="AO180" s="157"/>
      <c r="AP180" s="157"/>
      <c r="AQ180" s="157"/>
      <c r="AR180" s="157"/>
      <c r="AS180" s="157"/>
      <c r="AT180" s="157"/>
      <c r="AU180" s="157"/>
      <c r="AV180" s="157"/>
      <c r="AW180" s="157"/>
      <c r="AX180" s="157"/>
      <c r="AY180" s="157"/>
      <c r="AZ180" s="157"/>
      <c r="BA180" s="157"/>
      <c r="BB180" s="157"/>
      <c r="BC180" s="157"/>
      <c r="BD180" s="173"/>
      <c r="BE180" s="171"/>
      <c r="BF180" s="171"/>
      <c r="BG180" s="171"/>
      <c r="BH180" s="174"/>
      <c r="BI180" s="174"/>
      <c r="BJ180" s="174"/>
      <c r="BK180" s="175"/>
      <c r="BL180" s="175"/>
      <c r="BM180" s="175"/>
      <c r="BN180" s="175"/>
      <c r="BO180" s="175"/>
      <c r="BP180" s="175"/>
      <c r="BQ180" s="175"/>
      <c r="BR180" s="175"/>
      <c r="BS180" s="235"/>
      <c r="BT180" s="236"/>
      <c r="BU180" s="237"/>
      <c r="BV180" s="237"/>
      <c r="BW180" s="237"/>
      <c r="BX180" s="237"/>
      <c r="BY180" s="237"/>
      <c r="BZ180" s="168"/>
      <c r="CA180" s="235"/>
      <c r="CB180" s="239"/>
      <c r="CC180" s="239"/>
      <c r="CD180" s="239"/>
      <c r="CE180" s="239"/>
      <c r="CF180" s="239"/>
      <c r="CG180" s="239"/>
      <c r="CH180" s="239"/>
      <c r="CI180" s="239"/>
      <c r="CJ180" s="239"/>
      <c r="CK180" s="239"/>
      <c r="CL180" s="239"/>
      <c r="CM180" s="239"/>
      <c r="CN180" s="239"/>
      <c r="CO180" s="239"/>
      <c r="CP180" s="239"/>
      <c r="CQ180" s="239"/>
      <c r="CR180" s="239"/>
      <c r="CS180" s="239"/>
      <c r="CT180" s="239"/>
      <c r="CU180" s="239"/>
      <c r="CV180" s="239"/>
      <c r="CW180" s="239"/>
      <c r="CX180" s="239"/>
      <c r="CY180" s="239"/>
      <c r="CZ180" s="239"/>
      <c r="DA180" s="289"/>
    </row>
    <row r="181" spans="1:105" s="244" customFormat="1" ht="36">
      <c r="A181" s="240"/>
      <c r="B181" s="240" t="s">
        <v>303</v>
      </c>
      <c r="C181" s="240" t="s">
        <v>1417</v>
      </c>
      <c r="D181" s="240" t="s">
        <v>508</v>
      </c>
      <c r="E181" s="240">
        <v>206.99199999999999</v>
      </c>
      <c r="F181" s="240">
        <v>211.31399999999999</v>
      </c>
      <c r="G181" s="240" t="s">
        <v>1418</v>
      </c>
      <c r="H181" s="240">
        <v>17</v>
      </c>
      <c r="I181" s="240">
        <v>21.321999999999999</v>
      </c>
      <c r="J181" s="178">
        <f t="shared" si="29"/>
        <v>4.3220000000000027</v>
      </c>
      <c r="K181" s="178">
        <f t="shared" si="30"/>
        <v>4.3219999999999992</v>
      </c>
      <c r="L181" s="240">
        <v>-4.3220000000000001</v>
      </c>
      <c r="M181" s="240" t="s">
        <v>871</v>
      </c>
      <c r="N181" s="177"/>
      <c r="O181" s="240">
        <v>8.5</v>
      </c>
      <c r="P181" s="177" t="s">
        <v>828</v>
      </c>
      <c r="Q181" s="240">
        <f t="shared" si="35"/>
        <v>8.5</v>
      </c>
      <c r="R181" s="240">
        <v>8.5</v>
      </c>
      <c r="S181" s="240">
        <v>12</v>
      </c>
      <c r="T181" s="177"/>
      <c r="U181" s="177" t="s">
        <v>830</v>
      </c>
      <c r="V181" s="177" t="s">
        <v>829</v>
      </c>
      <c r="W181" s="177">
        <v>30</v>
      </c>
      <c r="X181" s="177" t="s">
        <v>831</v>
      </c>
      <c r="Y181" s="177">
        <v>9</v>
      </c>
      <c r="Z181" s="240"/>
      <c r="AA181" s="287">
        <v>205</v>
      </c>
      <c r="AB181" s="288">
        <f t="shared" si="36"/>
        <v>-753.10850000000005</v>
      </c>
      <c r="AC181" s="180">
        <f>AB181*AE181</f>
        <v>-602.48680000000002</v>
      </c>
      <c r="AD181" s="177">
        <v>2010</v>
      </c>
      <c r="AE181" s="177">
        <v>0.8</v>
      </c>
      <c r="AF181" s="177"/>
      <c r="AG181" s="240"/>
      <c r="AH181" s="240"/>
      <c r="AI181" s="177" t="s">
        <v>1419</v>
      </c>
      <c r="AJ181" s="162"/>
      <c r="AK181" s="162"/>
      <c r="AL181" s="157"/>
      <c r="AM181" s="157"/>
      <c r="AN181" s="157"/>
      <c r="AO181" s="157"/>
      <c r="AP181" s="157"/>
      <c r="AQ181" s="157"/>
      <c r="AR181" s="157"/>
      <c r="AS181" s="157"/>
      <c r="AT181" s="157"/>
      <c r="AU181" s="157"/>
      <c r="AV181" s="157"/>
      <c r="AW181" s="157"/>
      <c r="AX181" s="157"/>
      <c r="AY181" s="157"/>
      <c r="AZ181" s="157"/>
      <c r="BA181" s="157"/>
      <c r="BB181" s="157"/>
      <c r="BC181" s="157"/>
      <c r="BD181" s="173"/>
      <c r="BE181" s="171"/>
      <c r="BF181" s="171"/>
      <c r="BG181" s="171"/>
      <c r="BH181" s="174"/>
      <c r="BI181" s="174"/>
      <c r="BJ181" s="174"/>
      <c r="BK181" s="175"/>
      <c r="BL181" s="175"/>
      <c r="BM181" s="175"/>
      <c r="BN181" s="175"/>
      <c r="BO181" s="175"/>
      <c r="BP181" s="175"/>
      <c r="BQ181" s="175"/>
      <c r="BR181" s="175"/>
      <c r="BS181" s="235"/>
      <c r="BT181" s="236"/>
      <c r="BU181" s="237"/>
      <c r="BV181" s="237"/>
      <c r="BW181" s="237"/>
      <c r="BX181" s="237"/>
      <c r="BY181" s="237"/>
      <c r="BZ181" s="168"/>
      <c r="CA181" s="235"/>
      <c r="CB181" s="239"/>
      <c r="CC181" s="239"/>
      <c r="CD181" s="239"/>
      <c r="CE181" s="239"/>
      <c r="CF181" s="239"/>
      <c r="CG181" s="239"/>
      <c r="CH181" s="239"/>
      <c r="CI181" s="239"/>
      <c r="CJ181" s="239"/>
      <c r="CK181" s="239"/>
      <c r="CL181" s="239"/>
      <c r="CM181" s="239"/>
      <c r="CN181" s="239"/>
      <c r="CO181" s="239"/>
      <c r="CP181" s="239"/>
      <c r="CQ181" s="239"/>
      <c r="CR181" s="239"/>
      <c r="CS181" s="239"/>
      <c r="CT181" s="239"/>
      <c r="CU181" s="239"/>
      <c r="CV181" s="239"/>
      <c r="CW181" s="239"/>
      <c r="CX181" s="239"/>
      <c r="CY181" s="239"/>
      <c r="CZ181" s="239"/>
      <c r="DA181" s="289"/>
    </row>
    <row r="182" spans="1:105" s="244" customFormat="1" ht="36">
      <c r="A182" s="240"/>
      <c r="B182" s="240" t="s">
        <v>303</v>
      </c>
      <c r="C182" s="240" t="s">
        <v>1420</v>
      </c>
      <c r="D182" s="240" t="s">
        <v>529</v>
      </c>
      <c r="E182" s="240">
        <v>103.467</v>
      </c>
      <c r="F182" s="240">
        <v>105.21899999999999</v>
      </c>
      <c r="G182" s="240" t="s">
        <v>1421</v>
      </c>
      <c r="H182" s="240">
        <v>45</v>
      </c>
      <c r="I182" s="240">
        <v>46.752000000000002</v>
      </c>
      <c r="J182" s="178">
        <f t="shared" si="29"/>
        <v>1.7519999999999953</v>
      </c>
      <c r="K182" s="178">
        <f t="shared" si="30"/>
        <v>1.7520000000000024</v>
      </c>
      <c r="L182" s="240">
        <v>-1.752</v>
      </c>
      <c r="M182" s="240" t="s">
        <v>871</v>
      </c>
      <c r="N182" s="177"/>
      <c r="O182" s="240">
        <v>8.5</v>
      </c>
      <c r="P182" s="177" t="s">
        <v>828</v>
      </c>
      <c r="Q182" s="240">
        <v>8.5</v>
      </c>
      <c r="R182" s="240">
        <v>8.5</v>
      </c>
      <c r="S182" s="240">
        <v>12</v>
      </c>
      <c r="T182" s="177"/>
      <c r="U182" s="177" t="s">
        <v>830</v>
      </c>
      <c r="V182" s="177" t="s">
        <v>829</v>
      </c>
      <c r="W182" s="177">
        <v>30</v>
      </c>
      <c r="X182" s="301" t="s">
        <v>831</v>
      </c>
      <c r="Y182" s="177">
        <v>9</v>
      </c>
      <c r="Z182" s="240"/>
      <c r="AA182" s="287">
        <v>205</v>
      </c>
      <c r="AB182" s="288">
        <f t="shared" si="36"/>
        <v>-305.286</v>
      </c>
      <c r="AC182" s="180">
        <f>AB182*AE182</f>
        <v>-213.7002</v>
      </c>
      <c r="AD182" s="240">
        <v>2011</v>
      </c>
      <c r="AE182" s="240">
        <v>0.7</v>
      </c>
      <c r="AF182" s="240"/>
      <c r="AG182" s="240"/>
      <c r="AH182" s="240"/>
      <c r="AI182" s="177" t="s">
        <v>1419</v>
      </c>
      <c r="AJ182" s="162"/>
      <c r="AK182" s="162"/>
      <c r="AL182" s="157"/>
      <c r="AM182" s="157"/>
      <c r="AN182" s="157"/>
      <c r="AO182" s="157"/>
      <c r="AP182" s="157"/>
      <c r="AQ182" s="157"/>
      <c r="AR182" s="157"/>
      <c r="AS182" s="157"/>
      <c r="AT182" s="157"/>
      <c r="AU182" s="157"/>
      <c r="AV182" s="157"/>
      <c r="AW182" s="157"/>
      <c r="AX182" s="157"/>
      <c r="AY182" s="157"/>
      <c r="AZ182" s="157"/>
      <c r="BA182" s="157"/>
      <c r="BB182" s="157"/>
      <c r="BC182" s="157"/>
      <c r="BD182" s="173"/>
      <c r="BE182" s="171"/>
      <c r="BF182" s="171"/>
      <c r="BG182" s="171"/>
      <c r="BH182" s="174"/>
      <c r="BI182" s="174"/>
      <c r="BJ182" s="174"/>
      <c r="BK182" s="175"/>
      <c r="BL182" s="175"/>
      <c r="BM182" s="175"/>
      <c r="BN182" s="175"/>
      <c r="BO182" s="175"/>
      <c r="BP182" s="175"/>
      <c r="BQ182" s="175"/>
      <c r="BR182" s="175"/>
      <c r="BS182" s="235"/>
      <c r="BT182" s="236"/>
      <c r="BU182" s="237"/>
      <c r="BV182" s="237"/>
      <c r="BW182" s="237"/>
      <c r="BX182" s="237"/>
      <c r="BY182" s="237"/>
      <c r="BZ182" s="168"/>
      <c r="CA182" s="235"/>
      <c r="CB182" s="239"/>
      <c r="CC182" s="239"/>
      <c r="CD182" s="239"/>
      <c r="CE182" s="239"/>
      <c r="CF182" s="239"/>
      <c r="CG182" s="239"/>
      <c r="CH182" s="239"/>
      <c r="CI182" s="239"/>
      <c r="CJ182" s="239"/>
      <c r="CK182" s="239"/>
      <c r="CL182" s="239"/>
      <c r="CM182" s="239"/>
      <c r="CN182" s="239"/>
      <c r="CO182" s="239"/>
      <c r="CP182" s="239"/>
      <c r="CQ182" s="239"/>
      <c r="CR182" s="239"/>
      <c r="CS182" s="239"/>
      <c r="CT182" s="239"/>
      <c r="CU182" s="239"/>
      <c r="CV182" s="239"/>
      <c r="CW182" s="239"/>
      <c r="CX182" s="239"/>
      <c r="CY182" s="239"/>
      <c r="CZ182" s="239"/>
      <c r="DA182" s="289"/>
    </row>
    <row r="183" spans="1:105" s="244" customFormat="1" ht="14.25" customHeight="1">
      <c r="A183" s="240"/>
      <c r="B183" s="240"/>
      <c r="C183" s="240" t="s">
        <v>1420</v>
      </c>
      <c r="D183" s="290" t="s">
        <v>1421</v>
      </c>
      <c r="E183" s="290">
        <v>40</v>
      </c>
      <c r="F183" s="290">
        <v>45</v>
      </c>
      <c r="G183" s="290" t="s">
        <v>1422</v>
      </c>
      <c r="H183" s="240">
        <v>98.683999999999997</v>
      </c>
      <c r="I183" s="240">
        <v>103.684</v>
      </c>
      <c r="J183" s="178">
        <f t="shared" si="29"/>
        <v>5</v>
      </c>
      <c r="K183" s="178">
        <f t="shared" si="30"/>
        <v>5</v>
      </c>
      <c r="L183" s="240">
        <v>-5</v>
      </c>
      <c r="M183" s="290" t="s">
        <v>871</v>
      </c>
      <c r="N183" s="177"/>
      <c r="O183" s="290">
        <v>8.5</v>
      </c>
      <c r="P183" s="290" t="s">
        <v>828</v>
      </c>
      <c r="Q183" s="240">
        <v>8.5</v>
      </c>
      <c r="R183" s="290">
        <v>8.5</v>
      </c>
      <c r="S183" s="290"/>
      <c r="T183" s="290"/>
      <c r="U183" s="177" t="s">
        <v>830</v>
      </c>
      <c r="V183" s="290" t="s">
        <v>829</v>
      </c>
      <c r="W183" s="290">
        <v>30</v>
      </c>
      <c r="X183" s="177" t="s">
        <v>831</v>
      </c>
      <c r="Y183" s="177">
        <v>9</v>
      </c>
      <c r="Z183" s="240"/>
      <c r="AA183" s="291">
        <v>205</v>
      </c>
      <c r="AB183" s="288">
        <f t="shared" si="36"/>
        <v>-871.25</v>
      </c>
      <c r="AC183" s="180">
        <f>AB183</f>
        <v>-871.25</v>
      </c>
      <c r="AD183" s="292"/>
      <c r="AE183" s="293"/>
      <c r="AF183" s="240"/>
      <c r="AG183" s="240"/>
      <c r="AH183" s="240"/>
      <c r="AI183" s="177" t="s">
        <v>1423</v>
      </c>
      <c r="AJ183" s="162"/>
      <c r="AK183" s="162"/>
      <c r="AL183" s="157"/>
      <c r="AM183" s="157"/>
      <c r="AN183" s="157"/>
      <c r="AO183" s="157"/>
      <c r="AP183" s="157"/>
      <c r="AQ183" s="157"/>
      <c r="AR183" s="157"/>
      <c r="AS183" s="157"/>
      <c r="AT183" s="157"/>
      <c r="AU183" s="157"/>
      <c r="AV183" s="157"/>
      <c r="AW183" s="157"/>
      <c r="AX183" s="157"/>
      <c r="AY183" s="157"/>
      <c r="AZ183" s="157"/>
      <c r="BA183" s="157"/>
      <c r="BB183" s="157"/>
      <c r="BC183" s="157"/>
      <c r="BD183" s="173"/>
      <c r="BE183" s="171"/>
      <c r="BF183" s="171"/>
      <c r="BG183" s="171"/>
      <c r="BH183" s="174"/>
      <c r="BI183" s="174"/>
      <c r="BJ183" s="174"/>
      <c r="BK183" s="175"/>
      <c r="BL183" s="175"/>
      <c r="BM183" s="175"/>
      <c r="BN183" s="175"/>
      <c r="BO183" s="175"/>
      <c r="BP183" s="175"/>
      <c r="BQ183" s="175"/>
      <c r="BR183" s="175"/>
      <c r="BS183" s="235"/>
      <c r="BT183" s="236"/>
      <c r="BU183" s="237"/>
      <c r="BV183" s="237"/>
      <c r="BW183" s="237"/>
      <c r="BX183" s="237"/>
      <c r="BY183" s="237"/>
      <c r="BZ183" s="168"/>
      <c r="CA183" s="235"/>
      <c r="CB183" s="239"/>
      <c r="CC183" s="239"/>
      <c r="CD183" s="239"/>
      <c r="CE183" s="239"/>
      <c r="CF183" s="239"/>
      <c r="CG183" s="239"/>
      <c r="CH183" s="239"/>
      <c r="CI183" s="239"/>
      <c r="CJ183" s="239"/>
      <c r="CK183" s="239"/>
      <c r="CL183" s="239"/>
      <c r="CM183" s="239"/>
      <c r="CN183" s="239"/>
      <c r="CO183" s="239"/>
      <c r="CP183" s="239"/>
      <c r="CQ183" s="239"/>
      <c r="CR183" s="239"/>
      <c r="CS183" s="239"/>
      <c r="CT183" s="239"/>
      <c r="CU183" s="239"/>
      <c r="CV183" s="239"/>
      <c r="CW183" s="239"/>
      <c r="CX183" s="239"/>
      <c r="CY183" s="239"/>
      <c r="CZ183" s="239"/>
      <c r="DA183" s="289"/>
    </row>
    <row r="184" spans="1:105" s="238" customFormat="1" ht="14.25" customHeight="1">
      <c r="A184" s="466" t="s">
        <v>1424</v>
      </c>
      <c r="B184" s="466"/>
      <c r="C184" s="466"/>
      <c r="D184" s="466"/>
      <c r="E184" s="158"/>
      <c r="F184" s="158"/>
      <c r="G184" s="157"/>
      <c r="H184" s="158"/>
      <c r="I184" s="158"/>
      <c r="J184" s="178">
        <f t="shared" si="29"/>
        <v>0</v>
      </c>
      <c r="K184" s="178">
        <f t="shared" si="30"/>
        <v>0</v>
      </c>
      <c r="L184" s="157">
        <v>0</v>
      </c>
      <c r="M184" s="157"/>
      <c r="N184" s="157"/>
      <c r="O184" s="157"/>
      <c r="P184" s="157"/>
      <c r="Q184" s="157"/>
      <c r="R184" s="157"/>
      <c r="S184" s="157"/>
      <c r="T184" s="157"/>
      <c r="U184" s="157"/>
      <c r="V184" s="157"/>
      <c r="W184" s="157"/>
      <c r="X184" s="157"/>
      <c r="Y184" s="157"/>
      <c r="Z184" s="157"/>
      <c r="AA184" s="160"/>
      <c r="AB184" s="176">
        <v>0</v>
      </c>
      <c r="AC184" s="160">
        <v>0</v>
      </c>
      <c r="AD184" s="157"/>
      <c r="AE184" s="157"/>
      <c r="AF184" s="157"/>
      <c r="AG184" s="157"/>
      <c r="AH184" s="157"/>
      <c r="AI184" s="161"/>
      <c r="AJ184" s="162"/>
      <c r="AK184" s="162"/>
      <c r="AL184" s="157"/>
      <c r="AM184" s="157"/>
      <c r="AN184" s="157"/>
      <c r="AO184" s="157"/>
      <c r="AP184" s="157"/>
      <c r="AQ184" s="157"/>
      <c r="AR184" s="157"/>
      <c r="AS184" s="157"/>
      <c r="AT184" s="157"/>
      <c r="AU184" s="157"/>
      <c r="AV184" s="157"/>
      <c r="AW184" s="157"/>
      <c r="AX184" s="157"/>
      <c r="AY184" s="157"/>
      <c r="AZ184" s="157"/>
      <c r="BA184" s="157"/>
      <c r="BB184" s="157"/>
      <c r="BC184" s="157"/>
      <c r="BD184" s="173"/>
      <c r="BE184" s="171"/>
      <c r="BF184" s="171"/>
      <c r="BG184" s="171"/>
      <c r="BH184" s="174"/>
      <c r="BI184" s="174"/>
      <c r="BJ184" s="174"/>
      <c r="BK184" s="175"/>
      <c r="BL184" s="175"/>
      <c r="BM184" s="175"/>
      <c r="BN184" s="175"/>
      <c r="BO184" s="175"/>
      <c r="BP184" s="175"/>
      <c r="BQ184" s="175" t="s">
        <v>820</v>
      </c>
      <c r="BR184" s="175">
        <v>2</v>
      </c>
      <c r="BS184" s="235"/>
      <c r="BT184" s="236"/>
      <c r="BU184" s="237"/>
      <c r="BV184" s="237"/>
      <c r="BW184" s="237"/>
      <c r="BX184" s="237"/>
      <c r="BY184" s="237"/>
      <c r="BZ184" s="168"/>
      <c r="CA184" s="235"/>
    </row>
    <row r="185" spans="1:105" s="238" customFormat="1" ht="14.25" customHeight="1">
      <c r="A185" s="466" t="s">
        <v>1425</v>
      </c>
      <c r="B185" s="466"/>
      <c r="C185" s="466"/>
      <c r="D185" s="466"/>
      <c r="E185" s="158"/>
      <c r="F185" s="158"/>
      <c r="G185" s="157"/>
      <c r="H185" s="158"/>
      <c r="I185" s="158"/>
      <c r="J185" s="178">
        <f t="shared" si="29"/>
        <v>0</v>
      </c>
      <c r="K185" s="178">
        <f t="shared" si="30"/>
        <v>0</v>
      </c>
      <c r="L185" s="157">
        <v>0</v>
      </c>
      <c r="M185" s="157"/>
      <c r="N185" s="157"/>
      <c r="O185" s="157"/>
      <c r="P185" s="157"/>
      <c r="Q185" s="157"/>
      <c r="R185" s="157"/>
      <c r="S185" s="157"/>
      <c r="T185" s="157"/>
      <c r="U185" s="157"/>
      <c r="V185" s="157"/>
      <c r="W185" s="157"/>
      <c r="X185" s="157"/>
      <c r="Y185" s="157"/>
      <c r="Z185" s="157"/>
      <c r="AA185" s="160"/>
      <c r="AB185" s="176">
        <v>0</v>
      </c>
      <c r="AC185" s="160">
        <v>0</v>
      </c>
      <c r="AD185" s="157"/>
      <c r="AE185" s="157"/>
      <c r="AF185" s="157"/>
      <c r="AG185" s="157"/>
      <c r="AH185" s="157"/>
      <c r="AI185" s="161"/>
      <c r="AJ185" s="162"/>
      <c r="AK185" s="162"/>
      <c r="AL185" s="157"/>
      <c r="AM185" s="157"/>
      <c r="AN185" s="157"/>
      <c r="AO185" s="157"/>
      <c r="AP185" s="157"/>
      <c r="AQ185" s="157"/>
      <c r="AR185" s="157"/>
      <c r="AS185" s="157"/>
      <c r="AT185" s="157"/>
      <c r="AU185" s="157"/>
      <c r="AV185" s="157"/>
      <c r="AW185" s="157"/>
      <c r="AX185" s="157"/>
      <c r="AY185" s="157"/>
      <c r="AZ185" s="157"/>
      <c r="BA185" s="157"/>
      <c r="BB185" s="157"/>
      <c r="BC185" s="157"/>
      <c r="BD185" s="173"/>
      <c r="BE185" s="171"/>
      <c r="BF185" s="171"/>
      <c r="BG185" s="171"/>
      <c r="BH185" s="174"/>
      <c r="BI185" s="174"/>
      <c r="BJ185" s="174"/>
      <c r="BK185" s="175"/>
      <c r="BL185" s="175"/>
      <c r="BM185" s="175"/>
      <c r="BN185" s="175"/>
      <c r="BO185" s="175"/>
      <c r="BP185" s="175"/>
      <c r="BQ185" s="175" t="s">
        <v>820</v>
      </c>
      <c r="BR185" s="175">
        <v>2</v>
      </c>
      <c r="BS185" s="235"/>
      <c r="BT185" s="236"/>
      <c r="BU185" s="237"/>
      <c r="BV185" s="237"/>
      <c r="BW185" s="237"/>
      <c r="BX185" s="237"/>
      <c r="BY185" s="237"/>
      <c r="BZ185" s="168"/>
      <c r="CA185" s="235"/>
    </row>
    <row r="186" spans="1:105" s="238" customFormat="1" ht="14.25" customHeight="1">
      <c r="A186" s="466" t="s">
        <v>1426</v>
      </c>
      <c r="B186" s="466"/>
      <c r="C186" s="466"/>
      <c r="D186" s="466"/>
      <c r="E186" s="158"/>
      <c r="F186" s="158"/>
      <c r="G186" s="157"/>
      <c r="H186" s="158"/>
      <c r="I186" s="158"/>
      <c r="J186" s="178">
        <f t="shared" si="29"/>
        <v>0</v>
      </c>
      <c r="K186" s="178">
        <f t="shared" si="30"/>
        <v>0</v>
      </c>
      <c r="L186" s="157">
        <f>SUM(L187,L201,L200)</f>
        <v>20.061</v>
      </c>
      <c r="M186" s="157"/>
      <c r="N186" s="157"/>
      <c r="O186" s="157"/>
      <c r="P186" s="157"/>
      <c r="Q186" s="157"/>
      <c r="R186" s="157"/>
      <c r="S186" s="157"/>
      <c r="T186" s="157"/>
      <c r="U186" s="157"/>
      <c r="V186" s="157"/>
      <c r="W186" s="157"/>
      <c r="X186" s="157"/>
      <c r="Y186" s="157"/>
      <c r="Z186" s="157"/>
      <c r="AA186" s="160"/>
      <c r="AB186" s="157">
        <f>SUM(AB187,AB201,AB200)</f>
        <v>3771.2802499999998</v>
      </c>
      <c r="AC186" s="160">
        <f>SUM(AC187,AC201,AC200)</f>
        <v>3770.85</v>
      </c>
      <c r="AD186" s="157"/>
      <c r="AE186" s="157"/>
      <c r="AF186" s="157"/>
      <c r="AG186" s="157"/>
      <c r="AH186" s="157"/>
      <c r="AI186" s="161"/>
      <c r="AJ186" s="162"/>
      <c r="AK186" s="162"/>
      <c r="AL186" s="157"/>
      <c r="AM186" s="157"/>
      <c r="AN186" s="157"/>
      <c r="AO186" s="157"/>
      <c r="AP186" s="157"/>
      <c r="AQ186" s="157"/>
      <c r="AR186" s="157"/>
      <c r="AS186" s="157"/>
      <c r="AT186" s="157"/>
      <c r="AU186" s="157"/>
      <c r="AV186" s="157"/>
      <c r="AW186" s="157"/>
      <c r="AX186" s="157"/>
      <c r="AY186" s="157"/>
      <c r="AZ186" s="157"/>
      <c r="BA186" s="157"/>
      <c r="BB186" s="157"/>
      <c r="BC186" s="157"/>
      <c r="BD186" s="173"/>
      <c r="BE186" s="171"/>
      <c r="BF186" s="171"/>
      <c r="BG186" s="171"/>
      <c r="BH186" s="174"/>
      <c r="BI186" s="174"/>
      <c r="BJ186" s="174"/>
      <c r="BK186" s="175"/>
      <c r="BL186" s="175"/>
      <c r="BM186" s="175"/>
      <c r="BN186" s="175"/>
      <c r="BO186" s="175"/>
      <c r="BP186" s="175"/>
      <c r="BQ186" s="175" t="s">
        <v>820</v>
      </c>
      <c r="BR186" s="175">
        <v>2</v>
      </c>
      <c r="BS186" s="235"/>
      <c r="BT186" s="236"/>
      <c r="BU186" s="237"/>
      <c r="BV186" s="237"/>
      <c r="BW186" s="237"/>
      <c r="BX186" s="237"/>
      <c r="BY186" s="237"/>
      <c r="BZ186" s="168"/>
      <c r="CA186" s="235"/>
    </row>
    <row r="187" spans="1:105" s="238" customFormat="1">
      <c r="A187" s="466" t="s">
        <v>823</v>
      </c>
      <c r="B187" s="466"/>
      <c r="C187" s="466"/>
      <c r="D187" s="466"/>
      <c r="E187" s="158"/>
      <c r="F187" s="158"/>
      <c r="G187" s="157"/>
      <c r="H187" s="158"/>
      <c r="I187" s="158"/>
      <c r="J187" s="178">
        <f t="shared" si="29"/>
        <v>0</v>
      </c>
      <c r="K187" s="178">
        <f t="shared" si="30"/>
        <v>0</v>
      </c>
      <c r="L187" s="157">
        <f>SUM(L188:L199)</f>
        <v>20.061</v>
      </c>
      <c r="M187" s="157"/>
      <c r="N187" s="157"/>
      <c r="O187" s="157"/>
      <c r="P187" s="157"/>
      <c r="Q187" s="157"/>
      <c r="R187" s="157"/>
      <c r="S187" s="157"/>
      <c r="T187" s="157"/>
      <c r="U187" s="157"/>
      <c r="V187" s="157"/>
      <c r="W187" s="157"/>
      <c r="X187" s="157"/>
      <c r="Y187" s="157"/>
      <c r="Z187" s="157"/>
      <c r="AA187" s="160"/>
      <c r="AB187" s="160">
        <f>SUM(AB188:AB199)</f>
        <v>3771.2802499999998</v>
      </c>
      <c r="AC187" s="160">
        <f>SUM(AC188:AC199)</f>
        <v>3770.85</v>
      </c>
      <c r="AD187" s="157"/>
      <c r="AE187" s="157"/>
      <c r="AF187" s="157"/>
      <c r="AG187" s="157"/>
      <c r="AH187" s="157"/>
      <c r="AI187" s="161"/>
      <c r="AJ187" s="162"/>
      <c r="AK187" s="162"/>
      <c r="AL187" s="157"/>
      <c r="AM187" s="157"/>
      <c r="AN187" s="157"/>
      <c r="AO187" s="157"/>
      <c r="AP187" s="157"/>
      <c r="AQ187" s="157"/>
      <c r="AR187" s="157"/>
      <c r="AS187" s="157"/>
      <c r="AT187" s="157"/>
      <c r="AU187" s="157"/>
      <c r="AV187" s="157"/>
      <c r="AW187" s="157"/>
      <c r="AX187" s="157"/>
      <c r="AY187" s="157"/>
      <c r="AZ187" s="157"/>
      <c r="BA187" s="157"/>
      <c r="BB187" s="157"/>
      <c r="BC187" s="157"/>
      <c r="BD187" s="173"/>
      <c r="BE187" s="171"/>
      <c r="BF187" s="171"/>
      <c r="BG187" s="171"/>
      <c r="BH187" s="174"/>
      <c r="BI187" s="174"/>
      <c r="BJ187" s="174"/>
      <c r="BK187" s="175"/>
      <c r="BL187" s="175"/>
      <c r="BM187" s="175"/>
      <c r="BN187" s="175"/>
      <c r="BO187" s="175"/>
      <c r="BP187" s="175"/>
      <c r="BQ187" s="175" t="s">
        <v>820</v>
      </c>
      <c r="BR187" s="175">
        <v>2</v>
      </c>
      <c r="BS187" s="235"/>
      <c r="BT187" s="236"/>
      <c r="BU187" s="237"/>
      <c r="BV187" s="237"/>
      <c r="BW187" s="237"/>
      <c r="BX187" s="237"/>
      <c r="BY187" s="237"/>
      <c r="BZ187" s="168"/>
      <c r="CA187" s="235"/>
    </row>
    <row r="188" spans="1:105" s="296" customFormat="1" ht="24">
      <c r="A188" s="157"/>
      <c r="B188" s="157"/>
      <c r="C188" s="240" t="s">
        <v>351</v>
      </c>
      <c r="D188" s="240" t="s">
        <v>556</v>
      </c>
      <c r="E188" s="240">
        <v>2792</v>
      </c>
      <c r="F188" s="240">
        <v>2793</v>
      </c>
      <c r="G188" s="240"/>
      <c r="H188" s="240"/>
      <c r="I188" s="240"/>
      <c r="J188" s="178">
        <f t="shared" si="29"/>
        <v>1</v>
      </c>
      <c r="K188" s="178">
        <f t="shared" si="30"/>
        <v>0</v>
      </c>
      <c r="L188" s="294">
        <v>1</v>
      </c>
      <c r="M188" s="240"/>
      <c r="N188" s="177" t="s">
        <v>1022</v>
      </c>
      <c r="O188" s="240">
        <v>21</v>
      </c>
      <c r="P188" s="240" t="s">
        <v>828</v>
      </c>
      <c r="Q188" s="240">
        <v>21</v>
      </c>
      <c r="R188" s="240"/>
      <c r="S188" s="240"/>
      <c r="T188" s="240"/>
      <c r="U188" s="177" t="s">
        <v>830</v>
      </c>
      <c r="V188" s="301" t="s">
        <v>829</v>
      </c>
      <c r="W188" s="301" t="s">
        <v>894</v>
      </c>
      <c r="X188" s="301" t="s">
        <v>831</v>
      </c>
      <c r="Y188" s="301" t="s">
        <v>832</v>
      </c>
      <c r="Z188" s="301"/>
      <c r="AA188" s="163" t="s">
        <v>833</v>
      </c>
      <c r="AB188" s="186">
        <f t="shared" ref="AB188:AB199" si="37">L188*Q188*AA188*0.1</f>
        <v>430.5</v>
      </c>
      <c r="AC188" s="163">
        <f t="shared" ref="AC188:AC189" si="38">IF(AL188="中修",AB188*AG188,IF(AL188="预防性养护",AB188,AB188*AE188))</f>
        <v>430.5</v>
      </c>
      <c r="AD188" s="177"/>
      <c r="AE188" s="240">
        <v>1</v>
      </c>
      <c r="AF188" s="157"/>
      <c r="AG188" s="157"/>
      <c r="AH188" s="157"/>
      <c r="AI188" s="161"/>
      <c r="AJ188" s="162"/>
      <c r="AK188" s="162"/>
      <c r="AL188" s="163" t="s">
        <v>837</v>
      </c>
      <c r="AM188" s="301" t="s">
        <v>828</v>
      </c>
      <c r="AN188" s="301" t="s">
        <v>1427</v>
      </c>
      <c r="AO188" s="157"/>
      <c r="AP188" s="157"/>
      <c r="AQ188" s="157"/>
      <c r="AR188" s="157"/>
      <c r="AS188" s="157"/>
      <c r="AT188" s="157"/>
      <c r="AU188" s="157"/>
      <c r="AV188" s="157"/>
      <c r="AW188" s="157"/>
      <c r="AX188" s="157"/>
      <c r="AY188" s="157"/>
      <c r="AZ188" s="301" t="s">
        <v>879</v>
      </c>
      <c r="BA188" s="301"/>
      <c r="BB188" s="301"/>
      <c r="BC188" s="301">
        <v>1</v>
      </c>
      <c r="BD188" s="157"/>
      <c r="BE188" s="157" t="s">
        <v>870</v>
      </c>
      <c r="BF188" s="157"/>
      <c r="BG188" s="157"/>
      <c r="BH188" s="301"/>
      <c r="BI188" s="301"/>
      <c r="BJ188" s="301"/>
      <c r="BK188" s="253">
        <v>1</v>
      </c>
      <c r="BL188" s="253"/>
      <c r="BM188" s="253"/>
      <c r="BN188" s="253"/>
      <c r="BO188" s="253"/>
      <c r="BP188" s="253"/>
      <c r="BQ188" s="253" t="s">
        <v>904</v>
      </c>
      <c r="BR188" s="253"/>
      <c r="BS188" s="240"/>
      <c r="BT188" s="295"/>
      <c r="BU188" s="168"/>
      <c r="BV188" s="168"/>
      <c r="BW188" s="168"/>
      <c r="BX188" s="168"/>
      <c r="BY188" s="168"/>
      <c r="BZ188" s="168"/>
      <c r="CA188" s="240"/>
    </row>
    <row r="189" spans="1:105" s="296" customFormat="1" ht="24">
      <c r="A189" s="157"/>
      <c r="B189" s="157"/>
      <c r="C189" s="240" t="s">
        <v>351</v>
      </c>
      <c r="D189" s="240" t="s">
        <v>556</v>
      </c>
      <c r="E189" s="240">
        <v>2794</v>
      </c>
      <c r="F189" s="240">
        <v>2795</v>
      </c>
      <c r="G189" s="240"/>
      <c r="H189" s="240"/>
      <c r="I189" s="240"/>
      <c r="J189" s="178">
        <f t="shared" si="29"/>
        <v>1</v>
      </c>
      <c r="K189" s="178">
        <f t="shared" si="30"/>
        <v>0</v>
      </c>
      <c r="L189" s="294">
        <v>1</v>
      </c>
      <c r="M189" s="240"/>
      <c r="N189" s="177" t="s">
        <v>1022</v>
      </c>
      <c r="O189" s="240">
        <v>21</v>
      </c>
      <c r="P189" s="240" t="s">
        <v>828</v>
      </c>
      <c r="Q189" s="240">
        <v>21</v>
      </c>
      <c r="R189" s="240"/>
      <c r="S189" s="240"/>
      <c r="T189" s="240"/>
      <c r="U189" s="177" t="s">
        <v>830</v>
      </c>
      <c r="V189" s="301" t="s">
        <v>829</v>
      </c>
      <c r="W189" s="301" t="s">
        <v>894</v>
      </c>
      <c r="X189" s="301" t="s">
        <v>831</v>
      </c>
      <c r="Y189" s="301" t="s">
        <v>832</v>
      </c>
      <c r="Z189" s="301"/>
      <c r="AA189" s="163" t="s">
        <v>833</v>
      </c>
      <c r="AB189" s="186">
        <f t="shared" si="37"/>
        <v>430.5</v>
      </c>
      <c r="AC189" s="163">
        <f t="shared" si="38"/>
        <v>430.5</v>
      </c>
      <c r="AD189" s="177"/>
      <c r="AE189" s="240">
        <v>1</v>
      </c>
      <c r="AF189" s="157"/>
      <c r="AG189" s="157"/>
      <c r="AH189" s="157"/>
      <c r="AI189" s="161"/>
      <c r="AJ189" s="162"/>
      <c r="AK189" s="162"/>
      <c r="AL189" s="163" t="s">
        <v>837</v>
      </c>
      <c r="AM189" s="301" t="s">
        <v>828</v>
      </c>
      <c r="AN189" s="301" t="s">
        <v>1427</v>
      </c>
      <c r="AO189" s="157"/>
      <c r="AP189" s="157"/>
      <c r="AQ189" s="157"/>
      <c r="AR189" s="157"/>
      <c r="AS189" s="157"/>
      <c r="AT189" s="157"/>
      <c r="AU189" s="157"/>
      <c r="AV189" s="157"/>
      <c r="AW189" s="157"/>
      <c r="AX189" s="157"/>
      <c r="AY189" s="157"/>
      <c r="AZ189" s="301" t="s">
        <v>1428</v>
      </c>
      <c r="BA189" s="301"/>
      <c r="BB189" s="301">
        <v>1</v>
      </c>
      <c r="BC189" s="301"/>
      <c r="BD189" s="157"/>
      <c r="BE189" s="157" t="s">
        <v>870</v>
      </c>
      <c r="BF189" s="157"/>
      <c r="BG189" s="157"/>
      <c r="BH189" s="301"/>
      <c r="BI189" s="301"/>
      <c r="BJ189" s="301"/>
      <c r="BK189" s="253">
        <v>1</v>
      </c>
      <c r="BL189" s="253"/>
      <c r="BM189" s="253"/>
      <c r="BN189" s="253"/>
      <c r="BO189" s="253"/>
      <c r="BP189" s="253"/>
      <c r="BQ189" s="253" t="s">
        <v>904</v>
      </c>
      <c r="BR189" s="253"/>
      <c r="BS189" s="240"/>
      <c r="BT189" s="295"/>
      <c r="BU189" s="168"/>
      <c r="BV189" s="168"/>
      <c r="BW189" s="168"/>
      <c r="BX189" s="168"/>
      <c r="BY189" s="168"/>
      <c r="BZ189" s="168"/>
      <c r="CA189" s="240"/>
    </row>
    <row r="190" spans="1:105" s="296" customFormat="1" ht="84">
      <c r="A190" s="301" t="s">
        <v>1084</v>
      </c>
      <c r="B190" s="301" t="s">
        <v>303</v>
      </c>
      <c r="C190" s="301" t="s">
        <v>1429</v>
      </c>
      <c r="D190" s="301" t="s">
        <v>551</v>
      </c>
      <c r="E190" s="185">
        <v>1503.5609999999999</v>
      </c>
      <c r="F190" s="185">
        <v>1504.8219999999999</v>
      </c>
      <c r="G190" s="301" t="s">
        <v>551</v>
      </c>
      <c r="H190" s="185">
        <v>1289.444</v>
      </c>
      <c r="I190" s="185">
        <v>1290.7049999999999</v>
      </c>
      <c r="J190" s="178">
        <f t="shared" si="29"/>
        <v>1.2609999999999673</v>
      </c>
      <c r="K190" s="178">
        <f t="shared" si="30"/>
        <v>1.2609999999999673</v>
      </c>
      <c r="L190" s="301">
        <v>1.2609999999999999</v>
      </c>
      <c r="M190" s="301"/>
      <c r="N190" s="301" t="s">
        <v>871</v>
      </c>
      <c r="O190" s="195" t="s">
        <v>979</v>
      </c>
      <c r="P190" s="195" t="s">
        <v>828</v>
      </c>
      <c r="Q190" s="195">
        <v>10.5</v>
      </c>
      <c r="R190" s="301"/>
      <c r="S190" s="301">
        <v>12</v>
      </c>
      <c r="T190" s="301"/>
      <c r="U190" s="301" t="s">
        <v>830</v>
      </c>
      <c r="V190" s="301" t="s">
        <v>829</v>
      </c>
      <c r="W190" s="301" t="s">
        <v>894</v>
      </c>
      <c r="X190" s="301" t="s">
        <v>831</v>
      </c>
      <c r="Y190" s="301" t="s">
        <v>832</v>
      </c>
      <c r="Z190" s="301"/>
      <c r="AA190" s="163" t="s">
        <v>833</v>
      </c>
      <c r="AB190" s="186">
        <f t="shared" si="37"/>
        <v>271.43025</v>
      </c>
      <c r="AC190" s="163">
        <v>271</v>
      </c>
      <c r="AD190" s="301" t="s">
        <v>1430</v>
      </c>
      <c r="AE190" s="301">
        <v>1</v>
      </c>
      <c r="AF190" s="301"/>
      <c r="AG190" s="301"/>
      <c r="AH190" s="301" t="s">
        <v>915</v>
      </c>
      <c r="AI190" s="187" t="s">
        <v>1431</v>
      </c>
      <c r="AJ190" s="188" t="s">
        <v>901</v>
      </c>
      <c r="AK190" s="188"/>
      <c r="AL190" s="301" t="s">
        <v>837</v>
      </c>
      <c r="AM190" s="301" t="s">
        <v>828</v>
      </c>
      <c r="AN190" s="301" t="s">
        <v>1427</v>
      </c>
      <c r="AO190" s="301" t="s">
        <v>1432</v>
      </c>
      <c r="AP190" s="301" t="s">
        <v>1433</v>
      </c>
      <c r="AQ190" s="301"/>
      <c r="AR190" s="301"/>
      <c r="AS190" s="301"/>
      <c r="AT190" s="301" t="s">
        <v>1434</v>
      </c>
      <c r="AU190" s="301" t="s">
        <v>1435</v>
      </c>
      <c r="AV190" s="301" t="s">
        <v>1435</v>
      </c>
      <c r="AW190" s="301" t="s">
        <v>1435</v>
      </c>
      <c r="AX190" s="301" t="s">
        <v>844</v>
      </c>
      <c r="AY190" s="301" t="s">
        <v>1436</v>
      </c>
      <c r="AZ190" s="301" t="s">
        <v>915</v>
      </c>
      <c r="BA190" s="301">
        <f>L190</f>
        <v>1.2609999999999999</v>
      </c>
      <c r="BB190" s="301"/>
      <c r="BC190" s="301"/>
      <c r="BD190" s="301" t="s">
        <v>901</v>
      </c>
      <c r="BE190" s="301" t="s">
        <v>1095</v>
      </c>
      <c r="BF190" s="301"/>
      <c r="BG190" s="301"/>
      <c r="BH190" s="301"/>
      <c r="BI190" s="301"/>
      <c r="BJ190" s="301"/>
      <c r="BK190" s="253"/>
      <c r="BL190" s="253">
        <v>1</v>
      </c>
      <c r="BM190" s="253"/>
      <c r="BN190" s="253"/>
      <c r="BO190" s="253"/>
      <c r="BP190" s="253">
        <v>1</v>
      </c>
      <c r="BQ190" s="253" t="s">
        <v>904</v>
      </c>
      <c r="BR190" s="253"/>
      <c r="BS190" s="240"/>
      <c r="BT190" s="295"/>
      <c r="BU190" s="168">
        <v>1</v>
      </c>
      <c r="BV190" s="168"/>
      <c r="BW190" s="168"/>
      <c r="BX190" s="168"/>
      <c r="BY190" s="168"/>
      <c r="BZ190" s="190" t="s">
        <v>1437</v>
      </c>
      <c r="CA190" s="240"/>
    </row>
    <row r="191" spans="1:105" s="296" customFormat="1" ht="96">
      <c r="A191" s="301" t="s">
        <v>1084</v>
      </c>
      <c r="B191" s="301" t="s">
        <v>303</v>
      </c>
      <c r="C191" s="301" t="s">
        <v>532</v>
      </c>
      <c r="D191" s="301" t="s">
        <v>551</v>
      </c>
      <c r="E191" s="185">
        <v>1628.1890000000001</v>
      </c>
      <c r="F191" s="185">
        <v>1629.1890000000001</v>
      </c>
      <c r="G191" s="301" t="s">
        <v>551</v>
      </c>
      <c r="H191" s="185">
        <v>1410</v>
      </c>
      <c r="I191" s="185">
        <v>1411</v>
      </c>
      <c r="J191" s="178">
        <f t="shared" si="29"/>
        <v>1</v>
      </c>
      <c r="K191" s="178">
        <f t="shared" si="30"/>
        <v>1</v>
      </c>
      <c r="L191" s="260">
        <v>1</v>
      </c>
      <c r="M191" s="301"/>
      <c r="N191" s="301" t="s">
        <v>871</v>
      </c>
      <c r="O191" s="301" t="s">
        <v>1051</v>
      </c>
      <c r="P191" s="301" t="s">
        <v>873</v>
      </c>
      <c r="Q191" s="301" t="s">
        <v>1051</v>
      </c>
      <c r="R191" s="301"/>
      <c r="S191" s="301">
        <v>10</v>
      </c>
      <c r="T191" s="301"/>
      <c r="U191" s="301"/>
      <c r="V191" s="301" t="s">
        <v>829</v>
      </c>
      <c r="W191" s="301" t="s">
        <v>894</v>
      </c>
      <c r="X191" s="301" t="s">
        <v>831</v>
      </c>
      <c r="Y191" s="301" t="s">
        <v>832</v>
      </c>
      <c r="Z191" s="301"/>
      <c r="AA191" s="163">
        <v>180</v>
      </c>
      <c r="AB191" s="186">
        <f t="shared" si="37"/>
        <v>153</v>
      </c>
      <c r="AC191" s="163">
        <f t="shared" ref="AC191:AC199" si="39">IF(AL191="中修",AB191*AG191,IF(AL191="预防性养护",AB191,AB191*AE191))</f>
        <v>153</v>
      </c>
      <c r="AD191" s="301" t="s">
        <v>834</v>
      </c>
      <c r="AE191" s="301">
        <v>1</v>
      </c>
      <c r="AF191" s="301"/>
      <c r="AG191" s="301"/>
      <c r="AH191" s="301" t="s">
        <v>1280</v>
      </c>
      <c r="AI191" s="187" t="s">
        <v>1438</v>
      </c>
      <c r="AJ191" s="188"/>
      <c r="AK191" s="188"/>
      <c r="AL191" s="301" t="s">
        <v>837</v>
      </c>
      <c r="AM191" s="301" t="s">
        <v>873</v>
      </c>
      <c r="AN191" s="301" t="s">
        <v>1427</v>
      </c>
      <c r="AO191" s="301" t="s">
        <v>1439</v>
      </c>
      <c r="AP191" s="301"/>
      <c r="AQ191" s="301" t="s">
        <v>1440</v>
      </c>
      <c r="AR191" s="301"/>
      <c r="AS191" s="301" t="s">
        <v>1441</v>
      </c>
      <c r="AT191" s="301" t="s">
        <v>1442</v>
      </c>
      <c r="AU191" s="301" t="s">
        <v>1443</v>
      </c>
      <c r="AV191" s="301" t="s">
        <v>1444</v>
      </c>
      <c r="AW191" s="301" t="s">
        <v>1444</v>
      </c>
      <c r="AX191" s="301" t="s">
        <v>844</v>
      </c>
      <c r="AY191" s="301" t="s">
        <v>1445</v>
      </c>
      <c r="AZ191" s="301" t="s">
        <v>1446</v>
      </c>
      <c r="BA191" s="301"/>
      <c r="BB191" s="301">
        <v>1</v>
      </c>
      <c r="BC191" s="301"/>
      <c r="BD191" s="301"/>
      <c r="BE191" s="301" t="s">
        <v>1095</v>
      </c>
      <c r="BF191" s="301"/>
      <c r="BG191" s="301"/>
      <c r="BH191" s="301"/>
      <c r="BI191" s="301"/>
      <c r="BJ191" s="301"/>
      <c r="BK191" s="253">
        <v>1</v>
      </c>
      <c r="BL191" s="253"/>
      <c r="BM191" s="253"/>
      <c r="BN191" s="253"/>
      <c r="BO191" s="253"/>
      <c r="BP191" s="253"/>
      <c r="BQ191" s="253" t="s">
        <v>904</v>
      </c>
      <c r="BR191" s="253"/>
      <c r="BS191" s="240"/>
      <c r="BT191" s="295"/>
      <c r="BU191" s="168"/>
      <c r="BV191" s="168"/>
      <c r="BW191" s="168"/>
      <c r="BX191" s="168"/>
      <c r="BY191" s="168"/>
      <c r="BZ191" s="168"/>
      <c r="CA191" s="240"/>
    </row>
    <row r="192" spans="1:105" s="296" customFormat="1" ht="96">
      <c r="A192" s="301" t="s">
        <v>1084</v>
      </c>
      <c r="B192" s="301" t="s">
        <v>303</v>
      </c>
      <c r="C192" s="301" t="s">
        <v>532</v>
      </c>
      <c r="D192" s="301" t="s">
        <v>551</v>
      </c>
      <c r="E192" s="185">
        <v>1635.1890000000001</v>
      </c>
      <c r="F192" s="185">
        <v>1637.1890000000001</v>
      </c>
      <c r="G192" s="301" t="s">
        <v>551</v>
      </c>
      <c r="H192" s="185">
        <v>1417</v>
      </c>
      <c r="I192" s="185">
        <v>1419</v>
      </c>
      <c r="J192" s="178">
        <f t="shared" si="29"/>
        <v>2</v>
      </c>
      <c r="K192" s="178">
        <f t="shared" si="30"/>
        <v>2</v>
      </c>
      <c r="L192" s="260">
        <v>2</v>
      </c>
      <c r="M192" s="301"/>
      <c r="N192" s="301" t="s">
        <v>871</v>
      </c>
      <c r="O192" s="301">
        <v>9</v>
      </c>
      <c r="P192" s="301" t="s">
        <v>873</v>
      </c>
      <c r="Q192" s="301">
        <v>10</v>
      </c>
      <c r="R192" s="301"/>
      <c r="S192" s="301">
        <v>10</v>
      </c>
      <c r="T192" s="301"/>
      <c r="U192" s="301"/>
      <c r="V192" s="301" t="s">
        <v>829</v>
      </c>
      <c r="W192" s="301" t="s">
        <v>894</v>
      </c>
      <c r="X192" s="301" t="s">
        <v>831</v>
      </c>
      <c r="Y192" s="301" t="s">
        <v>832</v>
      </c>
      <c r="Z192" s="301"/>
      <c r="AA192" s="163">
        <v>180</v>
      </c>
      <c r="AB192" s="186">
        <f t="shared" si="37"/>
        <v>360</v>
      </c>
      <c r="AC192" s="163">
        <f t="shared" si="39"/>
        <v>360</v>
      </c>
      <c r="AD192" s="301" t="s">
        <v>834</v>
      </c>
      <c r="AE192" s="301">
        <v>1</v>
      </c>
      <c r="AF192" s="301"/>
      <c r="AG192" s="301"/>
      <c r="AH192" s="301" t="s">
        <v>1280</v>
      </c>
      <c r="AI192" s="187" t="s">
        <v>1438</v>
      </c>
      <c r="AJ192" s="188" t="s">
        <v>1447</v>
      </c>
      <c r="AK192" s="188"/>
      <c r="AL192" s="301" t="s">
        <v>837</v>
      </c>
      <c r="AM192" s="301" t="s">
        <v>873</v>
      </c>
      <c r="AN192" s="301" t="s">
        <v>1427</v>
      </c>
      <c r="AO192" s="301" t="s">
        <v>1448</v>
      </c>
      <c r="AP192" s="301"/>
      <c r="AQ192" s="301" t="s">
        <v>1449</v>
      </c>
      <c r="AR192" s="301"/>
      <c r="AS192" s="301" t="s">
        <v>1450</v>
      </c>
      <c r="AT192" s="301" t="s">
        <v>1451</v>
      </c>
      <c r="AU192" s="301" t="s">
        <v>1452</v>
      </c>
      <c r="AV192" s="301" t="s">
        <v>1452</v>
      </c>
      <c r="AW192" s="301" t="s">
        <v>1452</v>
      </c>
      <c r="AX192" s="301" t="s">
        <v>844</v>
      </c>
      <c r="AY192" s="301" t="s">
        <v>1453</v>
      </c>
      <c r="AZ192" s="301" t="s">
        <v>1454</v>
      </c>
      <c r="BA192" s="301"/>
      <c r="BB192" s="301">
        <v>2</v>
      </c>
      <c r="BC192" s="301"/>
      <c r="BD192" s="301"/>
      <c r="BE192" s="301" t="s">
        <v>1095</v>
      </c>
      <c r="BF192" s="301"/>
      <c r="BG192" s="301"/>
      <c r="BH192" s="301"/>
      <c r="BI192" s="301"/>
      <c r="BJ192" s="301"/>
      <c r="BK192" s="253">
        <v>1</v>
      </c>
      <c r="BL192" s="253"/>
      <c r="BM192" s="253"/>
      <c r="BN192" s="253"/>
      <c r="BO192" s="253"/>
      <c r="BP192" s="253"/>
      <c r="BQ192" s="253" t="s">
        <v>904</v>
      </c>
      <c r="BR192" s="253"/>
      <c r="BS192" s="240"/>
      <c r="BT192" s="295"/>
      <c r="BU192" s="168"/>
      <c r="BV192" s="168"/>
      <c r="BW192" s="168"/>
      <c r="BX192" s="168"/>
      <c r="BY192" s="168"/>
      <c r="BZ192" s="168"/>
      <c r="CA192" s="240"/>
    </row>
    <row r="193" spans="1:81" s="239" customFormat="1" ht="36">
      <c r="A193" s="301">
        <v>1</v>
      </c>
      <c r="B193" s="301" t="s">
        <v>303</v>
      </c>
      <c r="C193" s="301" t="s">
        <v>351</v>
      </c>
      <c r="D193" s="301" t="s">
        <v>508</v>
      </c>
      <c r="E193" s="301">
        <v>1291.998</v>
      </c>
      <c r="F193" s="301">
        <v>1293.998</v>
      </c>
      <c r="G193" s="301" t="s">
        <v>1418</v>
      </c>
      <c r="H193" s="301">
        <v>41</v>
      </c>
      <c r="I193" s="301">
        <v>43</v>
      </c>
      <c r="J193" s="178">
        <f t="shared" si="29"/>
        <v>2</v>
      </c>
      <c r="K193" s="178">
        <f t="shared" si="30"/>
        <v>2</v>
      </c>
      <c r="L193" s="260">
        <v>2</v>
      </c>
      <c r="M193" s="192"/>
      <c r="N193" s="301" t="s">
        <v>871</v>
      </c>
      <c r="O193" s="301">
        <v>8.5</v>
      </c>
      <c r="P193" s="301" t="s">
        <v>828</v>
      </c>
      <c r="Q193" s="301">
        <v>8.5</v>
      </c>
      <c r="R193" s="301"/>
      <c r="S193" s="301"/>
      <c r="T193" s="301"/>
      <c r="U193" s="301" t="s">
        <v>830</v>
      </c>
      <c r="V193" s="301" t="s">
        <v>829</v>
      </c>
      <c r="W193" s="301">
        <v>30</v>
      </c>
      <c r="X193" s="301" t="s">
        <v>831</v>
      </c>
      <c r="Y193" s="301">
        <v>9</v>
      </c>
      <c r="Z193" s="301"/>
      <c r="AA193" s="163">
        <v>205</v>
      </c>
      <c r="AB193" s="186">
        <f t="shared" si="37"/>
        <v>348.5</v>
      </c>
      <c r="AC193" s="163">
        <f t="shared" si="39"/>
        <v>348.5</v>
      </c>
      <c r="AD193" s="301">
        <v>2009</v>
      </c>
      <c r="AE193" s="301">
        <v>1</v>
      </c>
      <c r="AF193" s="301"/>
      <c r="AG193" s="301"/>
      <c r="AH193" s="253" t="s">
        <v>887</v>
      </c>
      <c r="AI193" s="297" t="s">
        <v>1455</v>
      </c>
      <c r="AJ193" s="298" t="s">
        <v>1455</v>
      </c>
      <c r="AK193" s="298"/>
      <c r="AL193" s="163" t="s">
        <v>837</v>
      </c>
      <c r="AM193" s="301" t="s">
        <v>828</v>
      </c>
      <c r="AN193" s="157">
        <v>4307</v>
      </c>
      <c r="AO193" s="157"/>
      <c r="AP193" s="157"/>
      <c r="AQ193" s="157"/>
      <c r="AR193" s="157"/>
      <c r="AS193" s="157"/>
      <c r="AT193" s="157"/>
      <c r="AU193" s="157"/>
      <c r="AV193" s="157"/>
      <c r="AW193" s="157"/>
      <c r="AX193" s="301" t="s">
        <v>844</v>
      </c>
      <c r="AY193" s="301" t="s">
        <v>1456</v>
      </c>
      <c r="AZ193" s="301" t="s">
        <v>887</v>
      </c>
      <c r="BA193" s="168"/>
      <c r="BB193" s="301">
        <v>2</v>
      </c>
      <c r="BC193" s="301"/>
      <c r="BD193" s="301" t="s">
        <v>1457</v>
      </c>
      <c r="BE193" s="175" t="s">
        <v>887</v>
      </c>
      <c r="BF193" s="157"/>
      <c r="BG193" s="157"/>
      <c r="BH193" s="174"/>
      <c r="BI193" s="174"/>
      <c r="BJ193" s="174"/>
      <c r="BK193" s="175">
        <v>1</v>
      </c>
      <c r="BL193" s="175"/>
      <c r="BM193" s="175"/>
      <c r="BN193" s="175"/>
      <c r="BO193" s="175"/>
      <c r="BP193" s="175"/>
      <c r="BQ193" s="175" t="s">
        <v>848</v>
      </c>
      <c r="BR193" s="175"/>
      <c r="BS193" s="235"/>
      <c r="BT193" s="236"/>
      <c r="BU193" s="237"/>
      <c r="BV193" s="237"/>
      <c r="BW193" s="237"/>
      <c r="BX193" s="237"/>
      <c r="BY193" s="237"/>
      <c r="BZ193" s="168"/>
      <c r="CA193" s="240">
        <v>1</v>
      </c>
      <c r="CB193" s="261" t="s">
        <v>1458</v>
      </c>
    </row>
    <row r="194" spans="1:81" s="239" customFormat="1" ht="36">
      <c r="A194" s="301">
        <v>1</v>
      </c>
      <c r="B194" s="301" t="s">
        <v>303</v>
      </c>
      <c r="C194" s="301" t="s">
        <v>351</v>
      </c>
      <c r="D194" s="301" t="s">
        <v>508</v>
      </c>
      <c r="E194" s="301">
        <v>1294.998</v>
      </c>
      <c r="F194" s="301">
        <v>1297.998</v>
      </c>
      <c r="G194" s="301" t="s">
        <v>1418</v>
      </c>
      <c r="H194" s="301">
        <v>44</v>
      </c>
      <c r="I194" s="301">
        <v>47</v>
      </c>
      <c r="J194" s="178">
        <f t="shared" si="29"/>
        <v>3</v>
      </c>
      <c r="K194" s="178">
        <f t="shared" si="30"/>
        <v>3</v>
      </c>
      <c r="L194" s="260">
        <v>3</v>
      </c>
      <c r="M194" s="192"/>
      <c r="N194" s="301" t="s">
        <v>871</v>
      </c>
      <c r="O194" s="301">
        <v>8.5</v>
      </c>
      <c r="P194" s="301" t="s">
        <v>828</v>
      </c>
      <c r="Q194" s="301">
        <v>8.5</v>
      </c>
      <c r="R194" s="301"/>
      <c r="S194" s="301"/>
      <c r="T194" s="301"/>
      <c r="U194" s="301" t="s">
        <v>830</v>
      </c>
      <c r="V194" s="301" t="s">
        <v>829</v>
      </c>
      <c r="W194" s="301">
        <v>30</v>
      </c>
      <c r="X194" s="301" t="s">
        <v>831</v>
      </c>
      <c r="Y194" s="301">
        <v>9</v>
      </c>
      <c r="Z194" s="301"/>
      <c r="AA194" s="163">
        <v>205</v>
      </c>
      <c r="AB194" s="186">
        <f t="shared" si="37"/>
        <v>522.75</v>
      </c>
      <c r="AC194" s="163">
        <f t="shared" si="39"/>
        <v>522.75</v>
      </c>
      <c r="AD194" s="301">
        <v>2009</v>
      </c>
      <c r="AE194" s="301">
        <v>1</v>
      </c>
      <c r="AF194" s="301"/>
      <c r="AG194" s="301"/>
      <c r="AH194" s="253" t="s">
        <v>870</v>
      </c>
      <c r="AI194" s="297" t="s">
        <v>1455</v>
      </c>
      <c r="AJ194" s="298" t="s">
        <v>1455</v>
      </c>
      <c r="AK194" s="298"/>
      <c r="AL194" s="163" t="s">
        <v>837</v>
      </c>
      <c r="AM194" s="301" t="s">
        <v>828</v>
      </c>
      <c r="AN194" s="157">
        <v>4307</v>
      </c>
      <c r="AO194" s="157"/>
      <c r="AP194" s="157"/>
      <c r="AQ194" s="157"/>
      <c r="AR194" s="157"/>
      <c r="AS194" s="157"/>
      <c r="AT194" s="157"/>
      <c r="AU194" s="157"/>
      <c r="AV194" s="157"/>
      <c r="AW194" s="157"/>
      <c r="AX194" s="301" t="s">
        <v>844</v>
      </c>
      <c r="AY194" s="301" t="s">
        <v>1456</v>
      </c>
      <c r="AZ194" s="301" t="s">
        <v>887</v>
      </c>
      <c r="BA194" s="168"/>
      <c r="BB194" s="301">
        <v>3</v>
      </c>
      <c r="BC194" s="301"/>
      <c r="BD194" s="301" t="s">
        <v>1457</v>
      </c>
      <c r="BE194" s="175" t="s">
        <v>870</v>
      </c>
      <c r="BF194" s="157"/>
      <c r="BG194" s="157"/>
      <c r="BH194" s="174"/>
      <c r="BI194" s="174"/>
      <c r="BJ194" s="174"/>
      <c r="BK194" s="175">
        <v>1</v>
      </c>
      <c r="BL194" s="175"/>
      <c r="BM194" s="175"/>
      <c r="BN194" s="175"/>
      <c r="BO194" s="175"/>
      <c r="BP194" s="175"/>
      <c r="BQ194" s="175" t="s">
        <v>848</v>
      </c>
      <c r="BR194" s="175"/>
      <c r="BS194" s="235"/>
      <c r="BT194" s="236"/>
      <c r="BU194" s="237"/>
      <c r="BV194" s="237"/>
      <c r="BW194" s="237"/>
      <c r="BX194" s="237"/>
      <c r="BY194" s="237"/>
      <c r="BZ194" s="168"/>
      <c r="CA194" s="235">
        <v>1</v>
      </c>
      <c r="CB194" s="261" t="s">
        <v>1458</v>
      </c>
    </row>
    <row r="195" spans="1:81" s="239" customFormat="1" ht="36">
      <c r="A195" s="301">
        <v>1</v>
      </c>
      <c r="B195" s="301" t="s">
        <v>303</v>
      </c>
      <c r="C195" s="301" t="s">
        <v>351</v>
      </c>
      <c r="D195" s="301" t="s">
        <v>508</v>
      </c>
      <c r="E195" s="301">
        <v>1298.998</v>
      </c>
      <c r="F195" s="301">
        <v>1300.998</v>
      </c>
      <c r="G195" s="301" t="s">
        <v>1418</v>
      </c>
      <c r="H195" s="301">
        <v>48</v>
      </c>
      <c r="I195" s="301">
        <v>50</v>
      </c>
      <c r="J195" s="178">
        <f t="shared" si="29"/>
        <v>2</v>
      </c>
      <c r="K195" s="178">
        <f t="shared" si="30"/>
        <v>2</v>
      </c>
      <c r="L195" s="260">
        <v>2</v>
      </c>
      <c r="M195" s="192"/>
      <c r="N195" s="301" t="s">
        <v>871</v>
      </c>
      <c r="O195" s="301">
        <v>8.5</v>
      </c>
      <c r="P195" s="301" t="s">
        <v>828</v>
      </c>
      <c r="Q195" s="301">
        <v>8.5</v>
      </c>
      <c r="R195" s="301"/>
      <c r="S195" s="301"/>
      <c r="T195" s="301"/>
      <c r="U195" s="301" t="s">
        <v>830</v>
      </c>
      <c r="V195" s="301" t="s">
        <v>829</v>
      </c>
      <c r="W195" s="301">
        <v>30</v>
      </c>
      <c r="X195" s="301" t="s">
        <v>831</v>
      </c>
      <c r="Y195" s="301">
        <v>9</v>
      </c>
      <c r="Z195" s="301"/>
      <c r="AA195" s="163">
        <v>205</v>
      </c>
      <c r="AB195" s="186">
        <f t="shared" si="37"/>
        <v>348.5</v>
      </c>
      <c r="AC195" s="163">
        <f t="shared" si="39"/>
        <v>348.5</v>
      </c>
      <c r="AD195" s="301">
        <v>2009</v>
      </c>
      <c r="AE195" s="301">
        <v>1</v>
      </c>
      <c r="AF195" s="301"/>
      <c r="AG195" s="301"/>
      <c r="AH195" s="253" t="s">
        <v>887</v>
      </c>
      <c r="AI195" s="297" t="s">
        <v>1455</v>
      </c>
      <c r="AJ195" s="298" t="s">
        <v>1455</v>
      </c>
      <c r="AK195" s="298"/>
      <c r="AL195" s="163" t="s">
        <v>837</v>
      </c>
      <c r="AM195" s="301" t="s">
        <v>828</v>
      </c>
      <c r="AN195" s="157">
        <v>4307</v>
      </c>
      <c r="AO195" s="157"/>
      <c r="AP195" s="157"/>
      <c r="AQ195" s="157"/>
      <c r="AR195" s="157"/>
      <c r="AS195" s="157"/>
      <c r="AT195" s="157"/>
      <c r="AU195" s="157"/>
      <c r="AV195" s="157"/>
      <c r="AW195" s="157"/>
      <c r="AX195" s="301" t="s">
        <v>844</v>
      </c>
      <c r="AY195" s="301" t="s">
        <v>1456</v>
      </c>
      <c r="AZ195" s="301" t="s">
        <v>887</v>
      </c>
      <c r="BA195" s="168"/>
      <c r="BB195" s="301">
        <v>2</v>
      </c>
      <c r="BC195" s="301"/>
      <c r="BD195" s="301" t="s">
        <v>1457</v>
      </c>
      <c r="BE195" s="175" t="s">
        <v>887</v>
      </c>
      <c r="BF195" s="157"/>
      <c r="BG195" s="157"/>
      <c r="BH195" s="174"/>
      <c r="BI195" s="174"/>
      <c r="BJ195" s="174"/>
      <c r="BK195" s="175">
        <v>1</v>
      </c>
      <c r="BL195" s="175"/>
      <c r="BM195" s="175"/>
      <c r="BN195" s="175"/>
      <c r="BO195" s="175"/>
      <c r="BP195" s="175"/>
      <c r="BQ195" s="175" t="s">
        <v>848</v>
      </c>
      <c r="BR195" s="175"/>
      <c r="BS195" s="235"/>
      <c r="BT195" s="236"/>
      <c r="BU195" s="237"/>
      <c r="BV195" s="237"/>
      <c r="BW195" s="237"/>
      <c r="BX195" s="237"/>
      <c r="BY195" s="237"/>
      <c r="BZ195" s="168"/>
      <c r="CA195" s="235">
        <v>1</v>
      </c>
      <c r="CB195" s="261" t="s">
        <v>1458</v>
      </c>
    </row>
    <row r="196" spans="1:81" s="239" customFormat="1" ht="84">
      <c r="A196" s="301" t="s">
        <v>1084</v>
      </c>
      <c r="B196" s="301" t="s">
        <v>303</v>
      </c>
      <c r="C196" s="301" t="s">
        <v>532</v>
      </c>
      <c r="D196" s="301" t="s">
        <v>535</v>
      </c>
      <c r="E196" s="185">
        <v>51.85</v>
      </c>
      <c r="F196" s="185">
        <v>53.85</v>
      </c>
      <c r="G196" s="301" t="s">
        <v>1459</v>
      </c>
      <c r="H196" s="185">
        <v>1</v>
      </c>
      <c r="I196" s="185">
        <v>3</v>
      </c>
      <c r="J196" s="178">
        <f t="shared" si="29"/>
        <v>2</v>
      </c>
      <c r="K196" s="178">
        <f t="shared" si="30"/>
        <v>2</v>
      </c>
      <c r="L196" s="301">
        <v>2</v>
      </c>
      <c r="M196" s="301"/>
      <c r="N196" s="301" t="s">
        <v>1110</v>
      </c>
      <c r="O196" s="301" t="s">
        <v>1460</v>
      </c>
      <c r="P196" s="301" t="s">
        <v>828</v>
      </c>
      <c r="Q196" s="301" t="s">
        <v>1460</v>
      </c>
      <c r="R196" s="301"/>
      <c r="S196" s="301">
        <v>7.5</v>
      </c>
      <c r="T196" s="301"/>
      <c r="U196" s="301" t="s">
        <v>830</v>
      </c>
      <c r="V196" s="301" t="s">
        <v>829</v>
      </c>
      <c r="W196" s="301" t="s">
        <v>894</v>
      </c>
      <c r="X196" s="301" t="s">
        <v>831</v>
      </c>
      <c r="Y196" s="301" t="s">
        <v>832</v>
      </c>
      <c r="Z196" s="301"/>
      <c r="AA196" s="163" t="s">
        <v>833</v>
      </c>
      <c r="AB196" s="186">
        <f t="shared" si="37"/>
        <v>266.5</v>
      </c>
      <c r="AC196" s="163">
        <f t="shared" si="39"/>
        <v>266.5</v>
      </c>
      <c r="AD196" s="301" t="s">
        <v>1461</v>
      </c>
      <c r="AE196" s="301">
        <v>1</v>
      </c>
      <c r="AF196" s="301"/>
      <c r="AG196" s="301"/>
      <c r="AH196" s="301" t="s">
        <v>886</v>
      </c>
      <c r="AI196" s="187" t="s">
        <v>1462</v>
      </c>
      <c r="AJ196" s="188" t="s">
        <v>1462</v>
      </c>
      <c r="AK196" s="188"/>
      <c r="AL196" s="301" t="s">
        <v>837</v>
      </c>
      <c r="AM196" s="301" t="s">
        <v>828</v>
      </c>
      <c r="AN196" s="301" t="s">
        <v>1427</v>
      </c>
      <c r="AO196" s="301" t="s">
        <v>1463</v>
      </c>
      <c r="AP196" s="301"/>
      <c r="AQ196" s="301"/>
      <c r="AR196" s="301"/>
      <c r="AS196" s="301"/>
      <c r="AT196" s="301" t="s">
        <v>1464</v>
      </c>
      <c r="AU196" s="301" t="s">
        <v>1465</v>
      </c>
      <c r="AV196" s="301" t="s">
        <v>1465</v>
      </c>
      <c r="AW196" s="301" t="s">
        <v>1465</v>
      </c>
      <c r="AX196" s="301" t="s">
        <v>844</v>
      </c>
      <c r="AY196" s="301" t="s">
        <v>1466</v>
      </c>
      <c r="AZ196" s="301" t="s">
        <v>856</v>
      </c>
      <c r="BA196" s="301"/>
      <c r="BB196" s="301"/>
      <c r="BC196" s="301">
        <v>2</v>
      </c>
      <c r="BD196" s="174"/>
      <c r="BE196" s="174" t="s">
        <v>856</v>
      </c>
      <c r="BF196" s="174"/>
      <c r="BG196" s="174"/>
      <c r="BH196" s="174"/>
      <c r="BI196" s="174"/>
      <c r="BJ196" s="174"/>
      <c r="BK196" s="175"/>
      <c r="BL196" s="175"/>
      <c r="BM196" s="175">
        <v>1</v>
      </c>
      <c r="BN196" s="175"/>
      <c r="BO196" s="175"/>
      <c r="BP196" s="175"/>
      <c r="BQ196" s="175" t="s">
        <v>848</v>
      </c>
      <c r="BR196" s="175"/>
      <c r="BS196" s="235"/>
      <c r="BT196" s="236"/>
      <c r="BU196" s="237"/>
      <c r="BV196" s="237"/>
      <c r="BW196" s="237"/>
      <c r="BX196" s="237"/>
      <c r="BY196" s="237"/>
      <c r="BZ196" s="168"/>
      <c r="CA196" s="235"/>
    </row>
    <row r="197" spans="1:81" s="239" customFormat="1" ht="84">
      <c r="A197" s="301" t="s">
        <v>1084</v>
      </c>
      <c r="B197" s="301" t="s">
        <v>303</v>
      </c>
      <c r="C197" s="301" t="s">
        <v>532</v>
      </c>
      <c r="D197" s="301" t="s">
        <v>535</v>
      </c>
      <c r="E197" s="185">
        <v>56.85</v>
      </c>
      <c r="F197" s="185">
        <v>58.65</v>
      </c>
      <c r="G197" s="301" t="s">
        <v>1459</v>
      </c>
      <c r="H197" s="185">
        <v>6</v>
      </c>
      <c r="I197" s="185">
        <v>7.8</v>
      </c>
      <c r="J197" s="178">
        <f t="shared" si="29"/>
        <v>1.7999999999999972</v>
      </c>
      <c r="K197" s="178">
        <f t="shared" si="30"/>
        <v>1.7999999999999998</v>
      </c>
      <c r="L197" s="301">
        <v>1.8</v>
      </c>
      <c r="M197" s="301"/>
      <c r="N197" s="301" t="s">
        <v>1110</v>
      </c>
      <c r="O197" s="301" t="s">
        <v>1460</v>
      </c>
      <c r="P197" s="301" t="s">
        <v>828</v>
      </c>
      <c r="Q197" s="301" t="s">
        <v>1460</v>
      </c>
      <c r="R197" s="301"/>
      <c r="S197" s="301">
        <v>7.5</v>
      </c>
      <c r="T197" s="301"/>
      <c r="U197" s="301" t="s">
        <v>830</v>
      </c>
      <c r="V197" s="301" t="s">
        <v>829</v>
      </c>
      <c r="W197" s="301" t="s">
        <v>894</v>
      </c>
      <c r="X197" s="301" t="s">
        <v>831</v>
      </c>
      <c r="Y197" s="301" t="s">
        <v>832</v>
      </c>
      <c r="Z197" s="301"/>
      <c r="AA197" s="163" t="s">
        <v>833</v>
      </c>
      <c r="AB197" s="186">
        <f t="shared" si="37"/>
        <v>239.85000000000002</v>
      </c>
      <c r="AC197" s="163">
        <f t="shared" si="39"/>
        <v>239.85000000000002</v>
      </c>
      <c r="AD197" s="301" t="s">
        <v>1461</v>
      </c>
      <c r="AE197" s="301">
        <v>1</v>
      </c>
      <c r="AF197" s="301"/>
      <c r="AG197" s="301"/>
      <c r="AH197" s="301" t="s">
        <v>886</v>
      </c>
      <c r="AI197" s="187" t="s">
        <v>1462</v>
      </c>
      <c r="AJ197" s="188" t="s">
        <v>1462</v>
      </c>
      <c r="AK197" s="188"/>
      <c r="AL197" s="301" t="s">
        <v>837</v>
      </c>
      <c r="AM197" s="301" t="s">
        <v>828</v>
      </c>
      <c r="AN197" s="301" t="s">
        <v>1427</v>
      </c>
      <c r="AO197" s="301" t="s">
        <v>1467</v>
      </c>
      <c r="AP197" s="301"/>
      <c r="AQ197" s="301"/>
      <c r="AR197" s="301"/>
      <c r="AS197" s="301"/>
      <c r="AT197" s="301" t="s">
        <v>1468</v>
      </c>
      <c r="AU197" s="301" t="s">
        <v>1469</v>
      </c>
      <c r="AV197" s="301" t="s">
        <v>1469</v>
      </c>
      <c r="AW197" s="301" t="s">
        <v>1469</v>
      </c>
      <c r="AX197" s="301" t="s">
        <v>844</v>
      </c>
      <c r="AY197" s="301" t="s">
        <v>1466</v>
      </c>
      <c r="AZ197" s="301" t="s">
        <v>856</v>
      </c>
      <c r="BA197" s="301"/>
      <c r="BB197" s="301"/>
      <c r="BC197" s="301">
        <v>1.8</v>
      </c>
      <c r="BD197" s="174"/>
      <c r="BE197" s="174" t="s">
        <v>856</v>
      </c>
      <c r="BF197" s="174"/>
      <c r="BG197" s="174"/>
      <c r="BH197" s="174"/>
      <c r="BI197" s="174"/>
      <c r="BJ197" s="174"/>
      <c r="BK197" s="175"/>
      <c r="BL197" s="175"/>
      <c r="BM197" s="175">
        <v>1</v>
      </c>
      <c r="BN197" s="175"/>
      <c r="BO197" s="175"/>
      <c r="BP197" s="175"/>
      <c r="BQ197" s="175" t="s">
        <v>848</v>
      </c>
      <c r="BR197" s="175"/>
      <c r="BS197" s="235"/>
      <c r="BT197" s="236"/>
      <c r="BU197" s="237"/>
      <c r="BV197" s="237"/>
      <c r="BW197" s="237"/>
      <c r="BX197" s="237"/>
      <c r="BY197" s="237"/>
      <c r="BZ197" s="168"/>
      <c r="CA197" s="235"/>
    </row>
    <row r="198" spans="1:81" s="239" customFormat="1" ht="216">
      <c r="A198" s="301" t="s">
        <v>1084</v>
      </c>
      <c r="B198" s="301" t="s">
        <v>303</v>
      </c>
      <c r="C198" s="301" t="s">
        <v>532</v>
      </c>
      <c r="D198" s="301" t="s">
        <v>1470</v>
      </c>
      <c r="E198" s="185">
        <v>7.1870000000000003</v>
      </c>
      <c r="F198" s="185">
        <f>E198+L198</f>
        <v>8.1870000000000012</v>
      </c>
      <c r="G198" s="301" t="s">
        <v>1459</v>
      </c>
      <c r="H198" s="185">
        <v>17</v>
      </c>
      <c r="I198" s="185">
        <v>18</v>
      </c>
      <c r="J198" s="178">
        <f t="shared" si="29"/>
        <v>1.0000000000000009</v>
      </c>
      <c r="K198" s="178">
        <f t="shared" si="30"/>
        <v>1</v>
      </c>
      <c r="L198" s="301">
        <v>1</v>
      </c>
      <c r="M198" s="301"/>
      <c r="N198" s="301" t="s">
        <v>1110</v>
      </c>
      <c r="O198" s="301" t="s">
        <v>1460</v>
      </c>
      <c r="P198" s="301" t="s">
        <v>828</v>
      </c>
      <c r="Q198" s="301" t="s">
        <v>1460</v>
      </c>
      <c r="R198" s="301"/>
      <c r="S198" s="301">
        <v>7.5</v>
      </c>
      <c r="T198" s="301"/>
      <c r="U198" s="301" t="s">
        <v>830</v>
      </c>
      <c r="V198" s="301" t="s">
        <v>829</v>
      </c>
      <c r="W198" s="301" t="s">
        <v>894</v>
      </c>
      <c r="X198" s="301" t="s">
        <v>831</v>
      </c>
      <c r="Y198" s="301" t="s">
        <v>832</v>
      </c>
      <c r="Z198" s="301"/>
      <c r="AA198" s="163" t="s">
        <v>833</v>
      </c>
      <c r="AB198" s="186">
        <f t="shared" si="37"/>
        <v>133.25</v>
      </c>
      <c r="AC198" s="163">
        <f t="shared" si="39"/>
        <v>133.25</v>
      </c>
      <c r="AD198" s="301" t="s">
        <v>1461</v>
      </c>
      <c r="AE198" s="301">
        <v>1</v>
      </c>
      <c r="AF198" s="301"/>
      <c r="AG198" s="301"/>
      <c r="AH198" s="301" t="s">
        <v>1471</v>
      </c>
      <c r="AI198" s="187" t="s">
        <v>1462</v>
      </c>
      <c r="AJ198" s="188"/>
      <c r="AK198" s="188"/>
      <c r="AL198" s="301" t="s">
        <v>837</v>
      </c>
      <c r="AM198" s="301" t="s">
        <v>828</v>
      </c>
      <c r="AN198" s="301" t="s">
        <v>1427</v>
      </c>
      <c r="AO198" s="301" t="s">
        <v>1472</v>
      </c>
      <c r="AP198" s="301"/>
      <c r="AQ198" s="301"/>
      <c r="AR198" s="301"/>
      <c r="AS198" s="301"/>
      <c r="AT198" s="301" t="s">
        <v>1473</v>
      </c>
      <c r="AU198" s="301" t="s">
        <v>1474</v>
      </c>
      <c r="AV198" s="301" t="s">
        <v>1475</v>
      </c>
      <c r="AW198" s="301" t="s">
        <v>1475</v>
      </c>
      <c r="AX198" s="301" t="s">
        <v>844</v>
      </c>
      <c r="AY198" s="301" t="s">
        <v>1476</v>
      </c>
      <c r="AZ198" s="301" t="s">
        <v>887</v>
      </c>
      <c r="BA198" s="301"/>
      <c r="BB198" s="301">
        <v>1</v>
      </c>
      <c r="BC198" s="301"/>
      <c r="BD198" s="174"/>
      <c r="BE198" s="174" t="s">
        <v>1471</v>
      </c>
      <c r="BF198" s="174"/>
      <c r="BG198" s="174" t="s">
        <v>1477</v>
      </c>
      <c r="BH198" s="174"/>
      <c r="BI198" s="174"/>
      <c r="BJ198" s="174"/>
      <c r="BK198" s="175"/>
      <c r="BL198" s="175"/>
      <c r="BM198" s="175">
        <v>1</v>
      </c>
      <c r="BN198" s="175"/>
      <c r="BO198" s="175"/>
      <c r="BP198" s="175"/>
      <c r="BQ198" s="175" t="s">
        <v>1478</v>
      </c>
      <c r="BR198" s="175"/>
      <c r="BS198" s="235"/>
      <c r="BT198" s="236"/>
      <c r="BU198" s="237"/>
      <c r="BV198" s="237"/>
      <c r="BW198" s="237"/>
      <c r="BX198" s="237"/>
      <c r="BY198" s="237"/>
      <c r="BZ198" s="168"/>
      <c r="CA198" s="235"/>
    </row>
    <row r="199" spans="1:81" s="239" customFormat="1" ht="14.25" customHeight="1">
      <c r="A199" s="301" t="s">
        <v>1084</v>
      </c>
      <c r="B199" s="301" t="s">
        <v>303</v>
      </c>
      <c r="C199" s="301" t="s">
        <v>532</v>
      </c>
      <c r="D199" s="301" t="s">
        <v>1470</v>
      </c>
      <c r="E199" s="185">
        <f>F199-L199</f>
        <v>11.186999999999999</v>
      </c>
      <c r="F199" s="185">
        <v>13.186999999999999</v>
      </c>
      <c r="G199" s="301" t="s">
        <v>1459</v>
      </c>
      <c r="H199" s="185">
        <v>21</v>
      </c>
      <c r="I199" s="185">
        <v>23</v>
      </c>
      <c r="J199" s="178">
        <f t="shared" si="29"/>
        <v>2</v>
      </c>
      <c r="K199" s="178">
        <f t="shared" si="30"/>
        <v>2</v>
      </c>
      <c r="L199" s="301">
        <v>2</v>
      </c>
      <c r="M199" s="301"/>
      <c r="N199" s="301" t="s">
        <v>1110</v>
      </c>
      <c r="O199" s="301" t="s">
        <v>1460</v>
      </c>
      <c r="P199" s="301" t="s">
        <v>828</v>
      </c>
      <c r="Q199" s="301" t="s">
        <v>1460</v>
      </c>
      <c r="R199" s="301"/>
      <c r="S199" s="301">
        <v>7.5</v>
      </c>
      <c r="T199" s="301"/>
      <c r="U199" s="301" t="s">
        <v>830</v>
      </c>
      <c r="V199" s="301" t="s">
        <v>829</v>
      </c>
      <c r="W199" s="301" t="s">
        <v>894</v>
      </c>
      <c r="X199" s="301" t="s">
        <v>831</v>
      </c>
      <c r="Y199" s="301" t="s">
        <v>832</v>
      </c>
      <c r="Z199" s="301"/>
      <c r="AA199" s="163" t="s">
        <v>833</v>
      </c>
      <c r="AB199" s="186">
        <f t="shared" si="37"/>
        <v>266.5</v>
      </c>
      <c r="AC199" s="163">
        <f t="shared" si="39"/>
        <v>266.5</v>
      </c>
      <c r="AD199" s="301" t="s">
        <v>1461</v>
      </c>
      <c r="AE199" s="301">
        <v>1</v>
      </c>
      <c r="AF199" s="301"/>
      <c r="AG199" s="301"/>
      <c r="AH199" s="301" t="s">
        <v>1471</v>
      </c>
      <c r="AI199" s="187" t="s">
        <v>1462</v>
      </c>
      <c r="AJ199" s="188"/>
      <c r="AK199" s="188"/>
      <c r="AL199" s="301" t="s">
        <v>837</v>
      </c>
      <c r="AM199" s="301" t="s">
        <v>828</v>
      </c>
      <c r="AN199" s="301" t="s">
        <v>1427</v>
      </c>
      <c r="AO199" s="301" t="s">
        <v>1472</v>
      </c>
      <c r="AP199" s="301"/>
      <c r="AQ199" s="301"/>
      <c r="AR199" s="301"/>
      <c r="AS199" s="301"/>
      <c r="AT199" s="301" t="s">
        <v>1473</v>
      </c>
      <c r="AU199" s="301" t="s">
        <v>1474</v>
      </c>
      <c r="AV199" s="301" t="s">
        <v>1475</v>
      </c>
      <c r="AW199" s="301" t="s">
        <v>1475</v>
      </c>
      <c r="AX199" s="301" t="s">
        <v>844</v>
      </c>
      <c r="AY199" s="301" t="s">
        <v>1476</v>
      </c>
      <c r="AZ199" s="301" t="s">
        <v>1094</v>
      </c>
      <c r="BA199" s="301">
        <v>1</v>
      </c>
      <c r="BB199" s="301">
        <v>1</v>
      </c>
      <c r="BC199" s="301"/>
      <c r="BD199" s="174"/>
      <c r="BE199" s="174" t="s">
        <v>1471</v>
      </c>
      <c r="BF199" s="174"/>
      <c r="BG199" s="174" t="s">
        <v>1477</v>
      </c>
      <c r="BH199" s="174"/>
      <c r="BI199" s="174"/>
      <c r="BJ199" s="174"/>
      <c r="BK199" s="175"/>
      <c r="BL199" s="175"/>
      <c r="BM199" s="175">
        <v>1</v>
      </c>
      <c r="BN199" s="175"/>
      <c r="BO199" s="175"/>
      <c r="BP199" s="175"/>
      <c r="BQ199" s="175" t="s">
        <v>1478</v>
      </c>
      <c r="BR199" s="175"/>
      <c r="BS199" s="235"/>
      <c r="BT199" s="236"/>
      <c r="BU199" s="237"/>
      <c r="BV199" s="237"/>
      <c r="BW199" s="237"/>
      <c r="BX199" s="237"/>
      <c r="BY199" s="237"/>
      <c r="BZ199" s="168"/>
      <c r="CA199" s="235"/>
      <c r="CC199" s="239">
        <v>1</v>
      </c>
    </row>
    <row r="200" spans="1:81" s="238" customFormat="1" ht="14.25" customHeight="1">
      <c r="A200" s="466" t="s">
        <v>868</v>
      </c>
      <c r="B200" s="466"/>
      <c r="C200" s="466"/>
      <c r="D200" s="466"/>
      <c r="E200" s="158"/>
      <c r="F200" s="158"/>
      <c r="G200" s="157"/>
      <c r="H200" s="158"/>
      <c r="I200" s="158"/>
      <c r="J200" s="178">
        <f t="shared" si="29"/>
        <v>0</v>
      </c>
      <c r="K200" s="178">
        <f t="shared" si="30"/>
        <v>0</v>
      </c>
      <c r="L200" s="157">
        <v>0</v>
      </c>
      <c r="M200" s="157"/>
      <c r="N200" s="157"/>
      <c r="O200" s="157"/>
      <c r="P200" s="157"/>
      <c r="Q200" s="157"/>
      <c r="R200" s="157"/>
      <c r="S200" s="157"/>
      <c r="T200" s="157"/>
      <c r="U200" s="157"/>
      <c r="V200" s="157"/>
      <c r="W200" s="157"/>
      <c r="X200" s="157"/>
      <c r="Y200" s="157"/>
      <c r="Z200" s="157"/>
      <c r="AA200" s="160"/>
      <c r="AB200" s="176">
        <v>0</v>
      </c>
      <c r="AC200" s="160">
        <v>0</v>
      </c>
      <c r="AD200" s="157"/>
      <c r="AE200" s="157"/>
      <c r="AF200" s="157"/>
      <c r="AG200" s="157"/>
      <c r="AH200" s="157"/>
      <c r="AI200" s="161"/>
      <c r="AJ200" s="162"/>
      <c r="AK200" s="162"/>
      <c r="AL200" s="157"/>
      <c r="AM200" s="157"/>
      <c r="AN200" s="157"/>
      <c r="AO200" s="157"/>
      <c r="AP200" s="157"/>
      <c r="AQ200" s="157"/>
      <c r="AR200" s="157"/>
      <c r="AS200" s="157"/>
      <c r="AT200" s="157"/>
      <c r="AU200" s="157"/>
      <c r="AV200" s="157"/>
      <c r="AW200" s="157"/>
      <c r="AX200" s="157"/>
      <c r="AY200" s="157"/>
      <c r="AZ200" s="157"/>
      <c r="BA200" s="157"/>
      <c r="BB200" s="157"/>
      <c r="BC200" s="157"/>
      <c r="BD200" s="173"/>
      <c r="BE200" s="171"/>
      <c r="BF200" s="171"/>
      <c r="BG200" s="171"/>
      <c r="BH200" s="174"/>
      <c r="BI200" s="174"/>
      <c r="BJ200" s="174"/>
      <c r="BK200" s="175"/>
      <c r="BL200" s="175"/>
      <c r="BM200" s="175"/>
      <c r="BN200" s="175"/>
      <c r="BO200" s="175"/>
      <c r="BP200" s="175"/>
      <c r="BQ200" s="175" t="s">
        <v>820</v>
      </c>
      <c r="BR200" s="175">
        <v>2</v>
      </c>
      <c r="BS200" s="235"/>
      <c r="BT200" s="236"/>
      <c r="BU200" s="237"/>
      <c r="BV200" s="237"/>
      <c r="BW200" s="237"/>
      <c r="BX200" s="237"/>
      <c r="BY200" s="237"/>
      <c r="BZ200" s="168"/>
      <c r="CA200" s="235"/>
    </row>
    <row r="201" spans="1:81" s="238" customFormat="1" ht="14.25" customHeight="1">
      <c r="A201" s="466" t="s">
        <v>978</v>
      </c>
      <c r="B201" s="466"/>
      <c r="C201" s="466"/>
      <c r="D201" s="466"/>
      <c r="E201" s="158"/>
      <c r="F201" s="158"/>
      <c r="G201" s="157"/>
      <c r="H201" s="158"/>
      <c r="I201" s="158"/>
      <c r="J201" s="178">
        <f t="shared" si="29"/>
        <v>0</v>
      </c>
      <c r="K201" s="178">
        <f t="shared" si="30"/>
        <v>0</v>
      </c>
      <c r="L201" s="175"/>
      <c r="M201" s="157"/>
      <c r="N201" s="157"/>
      <c r="O201" s="157"/>
      <c r="P201" s="157"/>
      <c r="Q201" s="157"/>
      <c r="R201" s="157"/>
      <c r="S201" s="157"/>
      <c r="T201" s="157"/>
      <c r="U201" s="157"/>
      <c r="V201" s="157"/>
      <c r="W201" s="157"/>
      <c r="X201" s="157"/>
      <c r="Y201" s="157"/>
      <c r="Z201" s="157"/>
      <c r="AA201" s="160"/>
      <c r="AB201" s="299"/>
      <c r="AC201" s="300"/>
      <c r="AD201" s="157"/>
      <c r="AE201" s="157"/>
      <c r="AF201" s="157"/>
      <c r="AG201" s="157"/>
      <c r="AH201" s="157"/>
      <c r="AI201" s="161"/>
      <c r="AJ201" s="162"/>
      <c r="AK201" s="162"/>
      <c r="AL201" s="157"/>
      <c r="AM201" s="157"/>
      <c r="AN201" s="157"/>
      <c r="AO201" s="157"/>
      <c r="AP201" s="157"/>
      <c r="AQ201" s="157"/>
      <c r="AR201" s="157"/>
      <c r="AS201" s="157"/>
      <c r="AT201" s="157"/>
      <c r="AU201" s="157"/>
      <c r="AV201" s="157"/>
      <c r="AW201" s="157"/>
      <c r="AX201" s="157"/>
      <c r="AY201" s="157"/>
      <c r="AZ201" s="157"/>
      <c r="BA201" s="157"/>
      <c r="BB201" s="157"/>
      <c r="BC201" s="157"/>
      <c r="BD201" s="173"/>
      <c r="BE201" s="171"/>
      <c r="BF201" s="171"/>
      <c r="BG201" s="171"/>
      <c r="BH201" s="174"/>
      <c r="BI201" s="174"/>
      <c r="BJ201" s="174"/>
      <c r="BK201" s="175"/>
      <c r="BL201" s="175"/>
      <c r="BM201" s="175"/>
      <c r="BN201" s="175"/>
      <c r="BO201" s="175"/>
      <c r="BP201" s="175"/>
      <c r="BQ201" s="175" t="s">
        <v>820</v>
      </c>
      <c r="BR201" s="175">
        <v>2</v>
      </c>
      <c r="BS201" s="235"/>
      <c r="BT201" s="236"/>
      <c r="BU201" s="237"/>
      <c r="BV201" s="237"/>
      <c r="BW201" s="237"/>
      <c r="BX201" s="237"/>
      <c r="BY201" s="237"/>
      <c r="BZ201" s="168"/>
      <c r="CA201" s="235"/>
    </row>
    <row r="202" spans="1:81" s="238" customFormat="1" ht="14.25" customHeight="1">
      <c r="A202" s="466" t="s">
        <v>1479</v>
      </c>
      <c r="B202" s="466"/>
      <c r="C202" s="466"/>
      <c r="D202" s="466"/>
      <c r="E202" s="158"/>
      <c r="F202" s="158"/>
      <c r="G202" s="157"/>
      <c r="H202" s="158"/>
      <c r="I202" s="158"/>
      <c r="J202" s="178">
        <f t="shared" si="29"/>
        <v>0</v>
      </c>
      <c r="K202" s="178">
        <f t="shared" si="30"/>
        <v>0</v>
      </c>
      <c r="L202" s="157">
        <f>SUM(L203,L216,L217,L230)</f>
        <v>32.795999999999999</v>
      </c>
      <c r="M202" s="157"/>
      <c r="N202" s="157"/>
      <c r="O202" s="157"/>
      <c r="P202" s="157"/>
      <c r="Q202" s="157"/>
      <c r="R202" s="157"/>
      <c r="S202" s="157"/>
      <c r="T202" s="157"/>
      <c r="U202" s="157"/>
      <c r="V202" s="157"/>
      <c r="W202" s="157"/>
      <c r="X202" s="157"/>
      <c r="Y202" s="157"/>
      <c r="Z202" s="157"/>
      <c r="AA202" s="160"/>
      <c r="AB202" s="157">
        <f>SUM(AB203,AB216,AB217,AB230)</f>
        <v>3726.73425</v>
      </c>
      <c r="AC202" s="172">
        <f>SUM(AC203,AC216,AC217,AC230)</f>
        <v>3998.5392499999998</v>
      </c>
      <c r="AD202" s="157"/>
      <c r="AE202" s="157"/>
      <c r="AF202" s="157"/>
      <c r="AG202" s="157"/>
      <c r="AH202" s="157"/>
      <c r="AI202" s="161"/>
      <c r="AJ202" s="162"/>
      <c r="AK202" s="162"/>
      <c r="AL202" s="157"/>
      <c r="AM202" s="157"/>
      <c r="AN202" s="157"/>
      <c r="AO202" s="157"/>
      <c r="AP202" s="157"/>
      <c r="AQ202" s="157"/>
      <c r="AR202" s="157"/>
      <c r="AS202" s="157"/>
      <c r="AT202" s="157"/>
      <c r="AU202" s="157"/>
      <c r="AV202" s="157"/>
      <c r="AW202" s="157"/>
      <c r="AX202" s="157"/>
      <c r="AY202" s="157"/>
      <c r="AZ202" s="157"/>
      <c r="BA202" s="157"/>
      <c r="BB202" s="157"/>
      <c r="BC202" s="157"/>
      <c r="BD202" s="173"/>
      <c r="BE202" s="171"/>
      <c r="BF202" s="171"/>
      <c r="BG202" s="171"/>
      <c r="BH202" s="174"/>
      <c r="BI202" s="174"/>
      <c r="BJ202" s="174"/>
      <c r="BK202" s="175"/>
      <c r="BL202" s="175"/>
      <c r="BM202" s="175"/>
      <c r="BN202" s="175"/>
      <c r="BO202" s="175"/>
      <c r="BP202" s="175"/>
      <c r="BQ202" s="175" t="s">
        <v>820</v>
      </c>
      <c r="BR202" s="175">
        <v>2</v>
      </c>
      <c r="BS202" s="235"/>
      <c r="BT202" s="236"/>
      <c r="BU202" s="237"/>
      <c r="BV202" s="237"/>
      <c r="BW202" s="237"/>
      <c r="BX202" s="237"/>
      <c r="BY202" s="237"/>
      <c r="BZ202" s="168"/>
      <c r="CA202" s="235"/>
    </row>
    <row r="203" spans="1:81" s="238" customFormat="1" ht="14.25" customHeight="1">
      <c r="A203" s="466" t="s">
        <v>821</v>
      </c>
      <c r="B203" s="466"/>
      <c r="C203" s="466"/>
      <c r="D203" s="466"/>
      <c r="E203" s="158"/>
      <c r="F203" s="158"/>
      <c r="G203" s="157"/>
      <c r="H203" s="158"/>
      <c r="I203" s="158"/>
      <c r="J203" s="178">
        <f t="shared" si="29"/>
        <v>0</v>
      </c>
      <c r="K203" s="178">
        <f t="shared" si="30"/>
        <v>0</v>
      </c>
      <c r="L203" s="157">
        <f>SUM(L204,L209)</f>
        <v>11.593</v>
      </c>
      <c r="M203" s="157"/>
      <c r="N203" s="157"/>
      <c r="O203" s="157"/>
      <c r="P203" s="157"/>
      <c r="Q203" s="157"/>
      <c r="R203" s="157"/>
      <c r="S203" s="157"/>
      <c r="T203" s="157"/>
      <c r="U203" s="157"/>
      <c r="V203" s="157"/>
      <c r="W203" s="157"/>
      <c r="X203" s="157"/>
      <c r="Y203" s="157"/>
      <c r="Z203" s="157"/>
      <c r="AA203" s="160"/>
      <c r="AB203" s="176">
        <f>SUM(AB204,AB209)</f>
        <v>1399.7450000000001</v>
      </c>
      <c r="AC203" s="160">
        <f>SUM(AC204,AC209)</f>
        <v>1399.7450000000001</v>
      </c>
      <c r="AD203" s="157"/>
      <c r="AE203" s="157"/>
      <c r="AF203" s="157"/>
      <c r="AG203" s="157"/>
      <c r="AH203" s="157"/>
      <c r="AI203" s="161"/>
      <c r="AJ203" s="162"/>
      <c r="AK203" s="162"/>
      <c r="AL203" s="157"/>
      <c r="AM203" s="157"/>
      <c r="AN203" s="157"/>
      <c r="AO203" s="157"/>
      <c r="AP203" s="157"/>
      <c r="AQ203" s="157"/>
      <c r="AR203" s="157"/>
      <c r="AS203" s="157"/>
      <c r="AT203" s="157"/>
      <c r="AU203" s="157"/>
      <c r="AV203" s="157"/>
      <c r="AW203" s="157"/>
      <c r="AX203" s="157"/>
      <c r="AY203" s="157"/>
      <c r="AZ203" s="157"/>
      <c r="BA203" s="157"/>
      <c r="BB203" s="157"/>
      <c r="BC203" s="157"/>
      <c r="BD203" s="173"/>
      <c r="BE203" s="171"/>
      <c r="BF203" s="171"/>
      <c r="BG203" s="171"/>
      <c r="BH203" s="174"/>
      <c r="BI203" s="174"/>
      <c r="BJ203" s="174"/>
      <c r="BK203" s="175"/>
      <c r="BL203" s="175"/>
      <c r="BM203" s="175"/>
      <c r="BN203" s="175"/>
      <c r="BO203" s="175"/>
      <c r="BP203" s="175"/>
      <c r="BQ203" s="175" t="s">
        <v>820</v>
      </c>
      <c r="BR203" s="175">
        <v>2</v>
      </c>
      <c r="BS203" s="235"/>
      <c r="BT203" s="236"/>
      <c r="BU203" s="237"/>
      <c r="BV203" s="237"/>
      <c r="BW203" s="237"/>
      <c r="BX203" s="237"/>
      <c r="BY203" s="237"/>
      <c r="BZ203" s="168"/>
      <c r="CA203" s="235"/>
    </row>
    <row r="204" spans="1:81" s="238" customFormat="1">
      <c r="A204" s="466" t="s">
        <v>823</v>
      </c>
      <c r="B204" s="466"/>
      <c r="C204" s="466"/>
      <c r="D204" s="466"/>
      <c r="E204" s="158"/>
      <c r="F204" s="158"/>
      <c r="G204" s="157"/>
      <c r="H204" s="158"/>
      <c r="I204" s="158"/>
      <c r="J204" s="178">
        <f t="shared" si="29"/>
        <v>0</v>
      </c>
      <c r="K204" s="178">
        <f t="shared" si="30"/>
        <v>0</v>
      </c>
      <c r="L204" s="157">
        <f>SUM(L205:L208)</f>
        <v>7.2799999999999994</v>
      </c>
      <c r="M204" s="157"/>
      <c r="N204" s="157"/>
      <c r="O204" s="157"/>
      <c r="P204" s="157"/>
      <c r="Q204" s="157"/>
      <c r="R204" s="157"/>
      <c r="S204" s="157"/>
      <c r="T204" s="157"/>
      <c r="U204" s="157"/>
      <c r="V204" s="157"/>
      <c r="W204" s="157"/>
      <c r="X204" s="157"/>
      <c r="Y204" s="157"/>
      <c r="Z204" s="157"/>
      <c r="AA204" s="160"/>
      <c r="AB204" s="176">
        <f>SUM(AB205:AB208)</f>
        <v>1169.3645000000001</v>
      </c>
      <c r="AC204" s="160">
        <f>SUM(AC205:AC208)</f>
        <v>1169.3645000000001</v>
      </c>
      <c r="AD204" s="157"/>
      <c r="AE204" s="157"/>
      <c r="AF204" s="157"/>
      <c r="AG204" s="157"/>
      <c r="AH204" s="157"/>
      <c r="AI204" s="161"/>
      <c r="AJ204" s="162"/>
      <c r="AK204" s="162"/>
      <c r="AL204" s="157"/>
      <c r="AM204" s="157"/>
      <c r="AN204" s="157"/>
      <c r="AO204" s="157"/>
      <c r="AP204" s="157"/>
      <c r="AQ204" s="157"/>
      <c r="AR204" s="157"/>
      <c r="AS204" s="157"/>
      <c r="AT204" s="157"/>
      <c r="AU204" s="157"/>
      <c r="AV204" s="157"/>
      <c r="AW204" s="157"/>
      <c r="AX204" s="157"/>
      <c r="AY204" s="157"/>
      <c r="AZ204" s="157"/>
      <c r="BA204" s="157"/>
      <c r="BB204" s="157"/>
      <c r="BC204" s="157"/>
      <c r="BD204" s="173"/>
      <c r="BE204" s="171"/>
      <c r="BF204" s="171"/>
      <c r="BG204" s="171"/>
      <c r="BH204" s="174"/>
      <c r="BI204" s="174"/>
      <c r="BJ204" s="174"/>
      <c r="BK204" s="175"/>
      <c r="BL204" s="175"/>
      <c r="BM204" s="175"/>
      <c r="BN204" s="175"/>
      <c r="BO204" s="175"/>
      <c r="BP204" s="175"/>
      <c r="BQ204" s="175" t="s">
        <v>820</v>
      </c>
      <c r="BR204" s="175">
        <v>2</v>
      </c>
      <c r="BS204" s="235"/>
      <c r="BT204" s="236"/>
      <c r="BU204" s="237"/>
      <c r="BV204" s="237"/>
      <c r="BW204" s="237"/>
      <c r="BX204" s="237"/>
      <c r="BY204" s="237"/>
      <c r="BZ204" s="168"/>
      <c r="CA204" s="235"/>
    </row>
    <row r="205" spans="1:81" s="239" customFormat="1" ht="409.5">
      <c r="A205" s="301" t="s">
        <v>1084</v>
      </c>
      <c r="B205" s="301" t="s">
        <v>303</v>
      </c>
      <c r="C205" s="301" t="s">
        <v>362</v>
      </c>
      <c r="D205" s="301" t="s">
        <v>540</v>
      </c>
      <c r="E205" s="185">
        <v>2074.125</v>
      </c>
      <c r="F205" s="185">
        <f>E205+L205</f>
        <v>2078.73</v>
      </c>
      <c r="G205" s="301" t="s">
        <v>1480</v>
      </c>
      <c r="H205" s="185">
        <v>439.65</v>
      </c>
      <c r="I205" s="185">
        <f>H205+L205</f>
        <v>444.255</v>
      </c>
      <c r="J205" s="178">
        <f t="shared" si="29"/>
        <v>4.6050000000000182</v>
      </c>
      <c r="K205" s="178">
        <f t="shared" si="30"/>
        <v>4.6050000000000182</v>
      </c>
      <c r="L205" s="301">
        <v>4.6050000000000004</v>
      </c>
      <c r="M205" s="301"/>
      <c r="N205" s="301" t="s">
        <v>871</v>
      </c>
      <c r="O205" s="301" t="s">
        <v>1172</v>
      </c>
      <c r="P205" s="301" t="s">
        <v>873</v>
      </c>
      <c r="Q205" s="301" t="s">
        <v>1172</v>
      </c>
      <c r="R205" s="301" t="s">
        <v>1051</v>
      </c>
      <c r="S205" s="301">
        <v>8.5</v>
      </c>
      <c r="T205" s="301" t="s">
        <v>876</v>
      </c>
      <c r="U205" s="301"/>
      <c r="V205" s="301" t="s">
        <v>829</v>
      </c>
      <c r="W205" s="301" t="s">
        <v>876</v>
      </c>
      <c r="X205" s="301" t="s">
        <v>831</v>
      </c>
      <c r="Y205" s="301">
        <v>9</v>
      </c>
      <c r="Z205" s="301"/>
      <c r="AA205" s="163" t="s">
        <v>877</v>
      </c>
      <c r="AB205" s="186">
        <f t="shared" ref="AB205:AB208" si="40">L205*Q205*AA205*0.1</f>
        <v>699.96</v>
      </c>
      <c r="AC205" s="163">
        <f>IF(AL205="中修",AB205*AG205,IF(AL205="预防性养护",AB205,AB205*AE205))</f>
        <v>699.96</v>
      </c>
      <c r="AD205" s="301" t="s">
        <v>834</v>
      </c>
      <c r="AE205" s="301">
        <v>1</v>
      </c>
      <c r="AF205" s="301"/>
      <c r="AG205" s="301"/>
      <c r="AH205" s="301" t="s">
        <v>887</v>
      </c>
      <c r="AI205" s="187" t="s">
        <v>1481</v>
      </c>
      <c r="AJ205" s="188" t="s">
        <v>1482</v>
      </c>
      <c r="AK205" s="188"/>
      <c r="AL205" s="301" t="s">
        <v>837</v>
      </c>
      <c r="AM205" s="301" t="s">
        <v>873</v>
      </c>
      <c r="AN205" s="301" t="s">
        <v>1483</v>
      </c>
      <c r="AO205" s="301" t="s">
        <v>1484</v>
      </c>
      <c r="AP205" s="301"/>
      <c r="AQ205" s="301"/>
      <c r="AR205" s="301"/>
      <c r="AS205" s="301" t="s">
        <v>1485</v>
      </c>
      <c r="AT205" s="301" t="s">
        <v>1486</v>
      </c>
      <c r="AU205" s="301" t="s">
        <v>1487</v>
      </c>
      <c r="AV205" s="301" t="s">
        <v>1488</v>
      </c>
      <c r="AW205" s="301" t="s">
        <v>1489</v>
      </c>
      <c r="AX205" s="301" t="s">
        <v>844</v>
      </c>
      <c r="AY205" s="301" t="s">
        <v>1490</v>
      </c>
      <c r="AZ205" s="301" t="s">
        <v>1491</v>
      </c>
      <c r="BA205" s="301"/>
      <c r="BB205" s="301">
        <v>3.73</v>
      </c>
      <c r="BC205" s="301">
        <v>0.875</v>
      </c>
      <c r="BD205" s="301" t="s">
        <v>1492</v>
      </c>
      <c r="BE205" s="174" t="s">
        <v>1493</v>
      </c>
      <c r="BF205" s="174"/>
      <c r="BG205" s="174"/>
      <c r="BH205" s="174"/>
      <c r="BI205" s="174"/>
      <c r="BJ205" s="174"/>
      <c r="BK205" s="175">
        <v>1</v>
      </c>
      <c r="BL205" s="175"/>
      <c r="BM205" s="175"/>
      <c r="BN205" s="175"/>
      <c r="BO205" s="175"/>
      <c r="BP205" s="175"/>
      <c r="BQ205" s="175" t="s">
        <v>1494</v>
      </c>
      <c r="BR205" s="175">
        <v>1</v>
      </c>
      <c r="BS205" s="235"/>
      <c r="BT205" s="236"/>
      <c r="BU205" s="237"/>
      <c r="BV205" s="237"/>
      <c r="BW205" s="237"/>
      <c r="BX205" s="237">
        <v>1</v>
      </c>
      <c r="BY205" s="237"/>
      <c r="BZ205" s="168"/>
      <c r="CA205" s="235"/>
    </row>
    <row r="206" spans="1:81" s="239" customFormat="1" ht="96">
      <c r="A206" s="301"/>
      <c r="B206" s="301" t="s">
        <v>303</v>
      </c>
      <c r="C206" s="301" t="s">
        <v>365</v>
      </c>
      <c r="D206" s="301" t="s">
        <v>508</v>
      </c>
      <c r="E206" s="185">
        <v>1525.057</v>
      </c>
      <c r="F206" s="185">
        <v>1526.011</v>
      </c>
      <c r="G206" s="301" t="s">
        <v>1495</v>
      </c>
      <c r="H206" s="185">
        <v>46</v>
      </c>
      <c r="I206" s="185">
        <v>45.045999999999999</v>
      </c>
      <c r="J206" s="178">
        <f t="shared" si="29"/>
        <v>0.95399999999995089</v>
      </c>
      <c r="K206" s="178">
        <f t="shared" si="30"/>
        <v>-0.95400000000000063</v>
      </c>
      <c r="L206" s="301">
        <v>0.95399999999999996</v>
      </c>
      <c r="M206" s="301"/>
      <c r="N206" s="301" t="s">
        <v>871</v>
      </c>
      <c r="O206" s="301" t="s">
        <v>1172</v>
      </c>
      <c r="P206" s="301" t="s">
        <v>873</v>
      </c>
      <c r="Q206" s="301" t="s">
        <v>1172</v>
      </c>
      <c r="R206" s="301"/>
      <c r="S206" s="301">
        <v>9</v>
      </c>
      <c r="T206" s="301" t="s">
        <v>876</v>
      </c>
      <c r="U206" s="301"/>
      <c r="V206" s="301" t="s">
        <v>829</v>
      </c>
      <c r="W206" s="301" t="s">
        <v>876</v>
      </c>
      <c r="X206" s="301" t="s">
        <v>831</v>
      </c>
      <c r="Y206" s="301">
        <v>9</v>
      </c>
      <c r="Z206" s="301"/>
      <c r="AA206" s="163" t="s">
        <v>877</v>
      </c>
      <c r="AB206" s="186">
        <f t="shared" si="40"/>
        <v>145.00800000000001</v>
      </c>
      <c r="AC206" s="163">
        <f>IF(AL206="中修",AB206*#REF!,IF(AL206="预防性养护",AB206,AB206*AE206))</f>
        <v>145.00800000000001</v>
      </c>
      <c r="AD206" s="301" t="s">
        <v>1259</v>
      </c>
      <c r="AE206" s="301">
        <v>1</v>
      </c>
      <c r="AF206" s="301"/>
      <c r="AG206" s="301"/>
      <c r="AH206" s="301" t="s">
        <v>887</v>
      </c>
      <c r="AI206" s="187" t="s">
        <v>1496</v>
      </c>
      <c r="AJ206" s="188" t="s">
        <v>1497</v>
      </c>
      <c r="AK206" s="188"/>
      <c r="AL206" s="301" t="s">
        <v>837</v>
      </c>
      <c r="AM206" s="301" t="s">
        <v>873</v>
      </c>
      <c r="AN206" s="301" t="s">
        <v>1483</v>
      </c>
      <c r="AO206" s="301" t="s">
        <v>1498</v>
      </c>
      <c r="AP206" s="301"/>
      <c r="AQ206" s="301"/>
      <c r="AR206" s="301"/>
      <c r="AS206" s="301" t="s">
        <v>1499</v>
      </c>
      <c r="AT206" s="301" t="s">
        <v>1500</v>
      </c>
      <c r="AU206" s="301" t="s">
        <v>1501</v>
      </c>
      <c r="AV206" s="301" t="s">
        <v>1502</v>
      </c>
      <c r="AW206" s="301" t="s">
        <v>1503</v>
      </c>
      <c r="AX206" s="301" t="s">
        <v>844</v>
      </c>
      <c r="AY206" s="301" t="s">
        <v>1504</v>
      </c>
      <c r="AZ206" s="301" t="s">
        <v>1428</v>
      </c>
      <c r="BA206" s="301"/>
      <c r="BB206" s="301">
        <v>0.95399999999999996</v>
      </c>
      <c r="BC206" s="301"/>
      <c r="BD206" s="301"/>
      <c r="BE206" s="174" t="s">
        <v>1095</v>
      </c>
      <c r="BF206" s="193"/>
      <c r="BG206" s="174"/>
      <c r="BH206" s="174"/>
      <c r="BI206" s="174"/>
      <c r="BJ206" s="174"/>
      <c r="BK206" s="175">
        <v>1</v>
      </c>
      <c r="BL206" s="175"/>
      <c r="BM206" s="175"/>
      <c r="BN206" s="175"/>
      <c r="BO206" s="175"/>
      <c r="BP206" s="175"/>
      <c r="BQ206" s="175" t="s">
        <v>1494</v>
      </c>
      <c r="BR206" s="175">
        <v>1</v>
      </c>
      <c r="BS206" s="235"/>
      <c r="BT206" s="236"/>
      <c r="BU206" s="237"/>
      <c r="BV206" s="237"/>
      <c r="BW206" s="237"/>
      <c r="BX206" s="237">
        <v>1</v>
      </c>
      <c r="BY206" s="237"/>
      <c r="BZ206" s="168"/>
      <c r="CA206" s="235"/>
    </row>
    <row r="207" spans="1:81" s="239" customFormat="1" ht="108">
      <c r="A207" s="301"/>
      <c r="B207" s="301" t="s">
        <v>303</v>
      </c>
      <c r="C207" s="301" t="s">
        <v>364</v>
      </c>
      <c r="D207" s="301" t="s">
        <v>508</v>
      </c>
      <c r="E207" s="185">
        <v>1556.9069999999999</v>
      </c>
      <c r="F207" s="185">
        <v>1557.8130000000001</v>
      </c>
      <c r="G207" s="301" t="s">
        <v>1495</v>
      </c>
      <c r="H207" s="185">
        <v>12</v>
      </c>
      <c r="I207" s="185">
        <v>12.906000000000001</v>
      </c>
      <c r="J207" s="178">
        <f t="shared" si="29"/>
        <v>0.90600000000017644</v>
      </c>
      <c r="K207" s="178">
        <f t="shared" si="30"/>
        <v>0.90600000000000058</v>
      </c>
      <c r="L207" s="301">
        <v>0.90600000000000003</v>
      </c>
      <c r="M207" s="301"/>
      <c r="N207" s="301" t="s">
        <v>871</v>
      </c>
      <c r="O207" s="301" t="s">
        <v>1051</v>
      </c>
      <c r="P207" s="301" t="s">
        <v>873</v>
      </c>
      <c r="Q207" s="301" t="s">
        <v>1051</v>
      </c>
      <c r="R207" s="301"/>
      <c r="S207" s="301">
        <v>12</v>
      </c>
      <c r="T207" s="301" t="s">
        <v>876</v>
      </c>
      <c r="U207" s="301"/>
      <c r="V207" s="301" t="s">
        <v>829</v>
      </c>
      <c r="W207" s="301" t="s">
        <v>876</v>
      </c>
      <c r="X207" s="301" t="s">
        <v>831</v>
      </c>
      <c r="Y207" s="301">
        <v>9</v>
      </c>
      <c r="Z207" s="301"/>
      <c r="AA207" s="163" t="s">
        <v>877</v>
      </c>
      <c r="AB207" s="186">
        <f t="shared" si="40"/>
        <v>146.31900000000002</v>
      </c>
      <c r="AC207" s="163">
        <f>IF(AL207="中修",AB207*AG207,IF(AL207="预防性养护",AB207,AB207*AE207))</f>
        <v>146.31900000000002</v>
      </c>
      <c r="AD207" s="301" t="s">
        <v>1259</v>
      </c>
      <c r="AE207" s="301">
        <v>1</v>
      </c>
      <c r="AF207" s="301"/>
      <c r="AG207" s="301"/>
      <c r="AH207" s="301" t="s">
        <v>887</v>
      </c>
      <c r="AI207" s="187" t="s">
        <v>1496</v>
      </c>
      <c r="AJ207" s="188" t="s">
        <v>1505</v>
      </c>
      <c r="AK207" s="188"/>
      <c r="AL207" s="301" t="s">
        <v>837</v>
      </c>
      <c r="AM207" s="301" t="s">
        <v>873</v>
      </c>
      <c r="AN207" s="301" t="s">
        <v>1483</v>
      </c>
      <c r="AO207" s="301" t="s">
        <v>1506</v>
      </c>
      <c r="AP207" s="301"/>
      <c r="AQ207" s="301" t="s">
        <v>1507</v>
      </c>
      <c r="AR207" s="301"/>
      <c r="AS207" s="301" t="s">
        <v>1508</v>
      </c>
      <c r="AT207" s="301" t="s">
        <v>1509</v>
      </c>
      <c r="AU207" s="301" t="s">
        <v>1510</v>
      </c>
      <c r="AV207" s="301" t="s">
        <v>1510</v>
      </c>
      <c r="AW207" s="301" t="s">
        <v>1511</v>
      </c>
      <c r="AX207" s="301" t="s">
        <v>844</v>
      </c>
      <c r="AY207" s="301" t="s">
        <v>1512</v>
      </c>
      <c r="AZ207" s="301" t="s">
        <v>1513</v>
      </c>
      <c r="BA207" s="301"/>
      <c r="BB207" s="301">
        <v>0.90600000000000003</v>
      </c>
      <c r="BC207" s="301"/>
      <c r="BD207" s="301"/>
      <c r="BE207" s="174" t="s">
        <v>930</v>
      </c>
      <c r="BF207" s="174"/>
      <c r="BG207" s="174"/>
      <c r="BH207" s="174"/>
      <c r="BI207" s="174"/>
      <c r="BJ207" s="174"/>
      <c r="BK207" s="175"/>
      <c r="BL207" s="175">
        <v>1</v>
      </c>
      <c r="BM207" s="175"/>
      <c r="BN207" s="175"/>
      <c r="BO207" s="175"/>
      <c r="BP207" s="175"/>
      <c r="BQ207" s="175" t="s">
        <v>1494</v>
      </c>
      <c r="BR207" s="175">
        <v>1</v>
      </c>
      <c r="BS207" s="235"/>
      <c r="BT207" s="236"/>
      <c r="BU207" s="237"/>
      <c r="BV207" s="237"/>
      <c r="BW207" s="237">
        <v>1</v>
      </c>
      <c r="BX207" s="237">
        <v>1</v>
      </c>
      <c r="BY207" s="237"/>
      <c r="BZ207" s="168"/>
      <c r="CA207" s="235"/>
    </row>
    <row r="208" spans="1:81" s="239" customFormat="1" ht="14.25" customHeight="1">
      <c r="A208" s="301"/>
      <c r="B208" s="301" t="s">
        <v>303</v>
      </c>
      <c r="C208" s="301" t="s">
        <v>364</v>
      </c>
      <c r="D208" s="301" t="s">
        <v>508</v>
      </c>
      <c r="E208" s="185">
        <v>1561.6010000000001</v>
      </c>
      <c r="F208" s="185">
        <v>1562.4159999999999</v>
      </c>
      <c r="G208" s="301" t="s">
        <v>1514</v>
      </c>
      <c r="H208" s="185">
        <v>130.64500000000001</v>
      </c>
      <c r="I208" s="185">
        <v>131.46</v>
      </c>
      <c r="J208" s="178">
        <f t="shared" si="29"/>
        <v>0.8149999999998272</v>
      </c>
      <c r="K208" s="178">
        <f t="shared" si="30"/>
        <v>0.81499999999999773</v>
      </c>
      <c r="L208" s="301">
        <v>0.81499999999999995</v>
      </c>
      <c r="M208" s="301"/>
      <c r="N208" s="301" t="s">
        <v>871</v>
      </c>
      <c r="O208" s="301">
        <v>11.5</v>
      </c>
      <c r="P208" s="301" t="s">
        <v>873</v>
      </c>
      <c r="Q208" s="301" t="s">
        <v>1515</v>
      </c>
      <c r="R208" s="301"/>
      <c r="S208" s="301">
        <v>12</v>
      </c>
      <c r="T208" s="301" t="s">
        <v>876</v>
      </c>
      <c r="U208" s="301"/>
      <c r="V208" s="301" t="s">
        <v>829</v>
      </c>
      <c r="W208" s="301" t="s">
        <v>876</v>
      </c>
      <c r="X208" s="301" t="s">
        <v>831</v>
      </c>
      <c r="Y208" s="301">
        <v>9</v>
      </c>
      <c r="Z208" s="301"/>
      <c r="AA208" s="163" t="s">
        <v>877</v>
      </c>
      <c r="AB208" s="186">
        <f t="shared" si="40"/>
        <v>178.07749999999999</v>
      </c>
      <c r="AC208" s="163">
        <f>IF(AL208="中修",AB208*AG208,IF(AL208="预防性养护",AB208,AB208*AE208))</f>
        <v>178.07749999999999</v>
      </c>
      <c r="AD208" s="301">
        <v>2009</v>
      </c>
      <c r="AE208" s="301">
        <v>1</v>
      </c>
      <c r="AF208" s="301"/>
      <c r="AG208" s="301"/>
      <c r="AH208" s="301" t="s">
        <v>887</v>
      </c>
      <c r="AI208" s="187" t="s">
        <v>1099</v>
      </c>
      <c r="AJ208" s="188" t="s">
        <v>1516</v>
      </c>
      <c r="AK208" s="188"/>
      <c r="AL208" s="301" t="s">
        <v>837</v>
      </c>
      <c r="AM208" s="301" t="s">
        <v>873</v>
      </c>
      <c r="AN208" s="301" t="s">
        <v>1483</v>
      </c>
      <c r="AO208" s="301" t="s">
        <v>1517</v>
      </c>
      <c r="AP208" s="301"/>
      <c r="AQ208" s="301"/>
      <c r="AR208" s="301"/>
      <c r="AS208" s="301" t="s">
        <v>1518</v>
      </c>
      <c r="AT208" s="301" t="s">
        <v>1519</v>
      </c>
      <c r="AU208" s="301" t="s">
        <v>1520</v>
      </c>
      <c r="AV208" s="301" t="s">
        <v>1520</v>
      </c>
      <c r="AW208" s="301" t="s">
        <v>1521</v>
      </c>
      <c r="AX208" s="301" t="s">
        <v>844</v>
      </c>
      <c r="AY208" s="301" t="s">
        <v>1522</v>
      </c>
      <c r="AZ208" s="301" t="s">
        <v>887</v>
      </c>
      <c r="BA208" s="301"/>
      <c r="BB208" s="301">
        <f>L208</f>
        <v>0.81499999999999995</v>
      </c>
      <c r="BC208" s="301"/>
      <c r="BD208" s="174"/>
      <c r="BE208" s="174" t="s">
        <v>1095</v>
      </c>
      <c r="BF208" s="174"/>
      <c r="BG208" s="174"/>
      <c r="BH208" s="174"/>
      <c r="BI208" s="174"/>
      <c r="BJ208" s="174"/>
      <c r="BK208" s="175">
        <v>1</v>
      </c>
      <c r="BL208" s="175"/>
      <c r="BM208" s="175"/>
      <c r="BN208" s="175"/>
      <c r="BO208" s="175"/>
      <c r="BP208" s="175"/>
      <c r="BQ208" s="175" t="s">
        <v>1494</v>
      </c>
      <c r="BR208" s="175">
        <v>1</v>
      </c>
      <c r="BS208" s="235"/>
      <c r="BT208" s="236"/>
      <c r="BU208" s="237"/>
      <c r="BV208" s="237"/>
      <c r="BW208" s="237"/>
      <c r="BX208" s="237">
        <v>1</v>
      </c>
      <c r="BY208" s="237"/>
      <c r="BZ208" s="168"/>
      <c r="CA208" s="235"/>
    </row>
    <row r="209" spans="1:80" s="238" customFormat="1">
      <c r="A209" s="466" t="s">
        <v>868</v>
      </c>
      <c r="B209" s="466"/>
      <c r="C209" s="466"/>
      <c r="D209" s="466"/>
      <c r="E209" s="158"/>
      <c r="F209" s="158"/>
      <c r="G209" s="157"/>
      <c r="H209" s="158"/>
      <c r="I209" s="158"/>
      <c r="J209" s="178">
        <f t="shared" si="29"/>
        <v>0</v>
      </c>
      <c r="K209" s="178">
        <f t="shared" si="30"/>
        <v>0</v>
      </c>
      <c r="L209" s="157">
        <f>SUM(L210:L215)</f>
        <v>4.3129999999999997</v>
      </c>
      <c r="M209" s="157"/>
      <c r="N209" s="157"/>
      <c r="O209" s="157"/>
      <c r="P209" s="157"/>
      <c r="Q209" s="157"/>
      <c r="R209" s="157"/>
      <c r="S209" s="157"/>
      <c r="T209" s="157"/>
      <c r="U209" s="157"/>
      <c r="V209" s="157"/>
      <c r="W209" s="157"/>
      <c r="X209" s="157"/>
      <c r="Y209" s="157"/>
      <c r="Z209" s="157"/>
      <c r="AA209" s="160"/>
      <c r="AB209" s="176">
        <f>SUM(AB210:AB215)</f>
        <v>230.38050000000001</v>
      </c>
      <c r="AC209" s="160">
        <f>SUM(AC210:AC215)</f>
        <v>230.38050000000001</v>
      </c>
      <c r="AD209" s="157"/>
      <c r="AE209" s="157"/>
      <c r="AF209" s="157"/>
      <c r="AG209" s="157"/>
      <c r="AH209" s="157"/>
      <c r="AI209" s="161"/>
      <c r="AJ209" s="162"/>
      <c r="AK209" s="162"/>
      <c r="AL209" s="157"/>
      <c r="AM209" s="157"/>
      <c r="AN209" s="157"/>
      <c r="AO209" s="157"/>
      <c r="AP209" s="157"/>
      <c r="AQ209" s="157"/>
      <c r="AR209" s="157"/>
      <c r="AS209" s="157"/>
      <c r="AT209" s="157"/>
      <c r="AU209" s="157"/>
      <c r="AV209" s="157"/>
      <c r="AW209" s="157"/>
      <c r="AX209" s="157"/>
      <c r="AY209" s="157"/>
      <c r="AZ209" s="157"/>
      <c r="BA209" s="157"/>
      <c r="BB209" s="157"/>
      <c r="BC209" s="157"/>
      <c r="BD209" s="173"/>
      <c r="BE209" s="171"/>
      <c r="BF209" s="171"/>
      <c r="BG209" s="171"/>
      <c r="BH209" s="174"/>
      <c r="BI209" s="174"/>
      <c r="BJ209" s="174"/>
      <c r="BK209" s="175"/>
      <c r="BL209" s="175"/>
      <c r="BM209" s="175"/>
      <c r="BN209" s="175"/>
      <c r="BO209" s="175"/>
      <c r="BP209" s="175"/>
      <c r="BQ209" s="175" t="s">
        <v>820</v>
      </c>
      <c r="BR209" s="175">
        <v>2</v>
      </c>
      <c r="BS209" s="235"/>
      <c r="BT209" s="236"/>
      <c r="BU209" s="237"/>
      <c r="BV209" s="237"/>
      <c r="BW209" s="237"/>
      <c r="BX209" s="237"/>
      <c r="BY209" s="237"/>
      <c r="BZ209" s="168"/>
      <c r="CA209" s="235"/>
    </row>
    <row r="210" spans="1:80" s="239" customFormat="1" ht="276">
      <c r="A210" s="301">
        <v>2</v>
      </c>
      <c r="B210" s="301" t="s">
        <v>303</v>
      </c>
      <c r="C210" s="301" t="s">
        <v>364</v>
      </c>
      <c r="D210" s="301" t="s">
        <v>508</v>
      </c>
      <c r="E210" s="185">
        <v>1578.1189999999999</v>
      </c>
      <c r="F210" s="185">
        <v>1579.104</v>
      </c>
      <c r="G210" s="301" t="s">
        <v>1514</v>
      </c>
      <c r="H210" s="185">
        <v>147.16300000000001</v>
      </c>
      <c r="I210" s="185">
        <v>148.148</v>
      </c>
      <c r="J210" s="178">
        <f t="shared" si="29"/>
        <v>0.98500000000012733</v>
      </c>
      <c r="K210" s="178">
        <f t="shared" si="30"/>
        <v>0.98499999999998522</v>
      </c>
      <c r="L210" s="301">
        <v>0.98499999999999999</v>
      </c>
      <c r="M210" s="301"/>
      <c r="N210" s="301" t="s">
        <v>826</v>
      </c>
      <c r="O210" s="301" t="s">
        <v>1100</v>
      </c>
      <c r="P210" s="301" t="s">
        <v>873</v>
      </c>
      <c r="Q210" s="301" t="s">
        <v>1100</v>
      </c>
      <c r="R210" s="301"/>
      <c r="S210" s="301">
        <v>8</v>
      </c>
      <c r="T210" s="301"/>
      <c r="U210" s="301"/>
      <c r="V210" s="301"/>
      <c r="W210" s="301"/>
      <c r="X210" s="301" t="s">
        <v>831</v>
      </c>
      <c r="Y210" s="301" t="s">
        <v>980</v>
      </c>
      <c r="Z210" s="301"/>
      <c r="AA210" s="163" t="s">
        <v>1085</v>
      </c>
      <c r="AB210" s="186">
        <f>L210*Q210*AA210*0.1</f>
        <v>51.712500000000006</v>
      </c>
      <c r="AC210" s="163">
        <f t="shared" ref="AC210:AC215" si="41">IF(AL210="中修",AB210*AG210,IF(AL210="预防性养护",AB210,AB210*AE210))</f>
        <v>51.712500000000006</v>
      </c>
      <c r="AD210" s="301">
        <v>2013</v>
      </c>
      <c r="AE210" s="301"/>
      <c r="AF210" s="301"/>
      <c r="AG210" s="301">
        <v>1</v>
      </c>
      <c r="AH210" s="301" t="s">
        <v>887</v>
      </c>
      <c r="AI210" s="187" t="s">
        <v>1086</v>
      </c>
      <c r="AJ210" s="188" t="s">
        <v>1523</v>
      </c>
      <c r="AK210" s="188"/>
      <c r="AL210" s="301" t="s">
        <v>1087</v>
      </c>
      <c r="AM210" s="301" t="s">
        <v>873</v>
      </c>
      <c r="AN210" s="301" t="s">
        <v>1483</v>
      </c>
      <c r="AO210" s="301" t="s">
        <v>1524</v>
      </c>
      <c r="AP210" s="301"/>
      <c r="AQ210" s="301"/>
      <c r="AR210" s="301"/>
      <c r="AS210" s="301" t="s">
        <v>1525</v>
      </c>
      <c r="AT210" s="301" t="s">
        <v>1526</v>
      </c>
      <c r="AU210" s="301" t="s">
        <v>1527</v>
      </c>
      <c r="AV210" s="301" t="s">
        <v>1528</v>
      </c>
      <c r="AW210" s="301" t="s">
        <v>1529</v>
      </c>
      <c r="AX210" s="301" t="s">
        <v>844</v>
      </c>
      <c r="AY210" s="301" t="s">
        <v>1522</v>
      </c>
      <c r="AZ210" s="301" t="s">
        <v>887</v>
      </c>
      <c r="BA210" s="301"/>
      <c r="BB210" s="301">
        <f>L210</f>
        <v>0.98499999999999999</v>
      </c>
      <c r="BC210" s="301"/>
      <c r="BD210" s="174"/>
      <c r="BE210" s="174" t="s">
        <v>915</v>
      </c>
      <c r="BF210" s="174"/>
      <c r="BG210" s="174"/>
      <c r="BH210" s="174"/>
      <c r="BI210" s="174"/>
      <c r="BJ210" s="174"/>
      <c r="BK210" s="175"/>
      <c r="BL210" s="175">
        <v>1</v>
      </c>
      <c r="BM210" s="175"/>
      <c r="BN210" s="175"/>
      <c r="BO210" s="175"/>
      <c r="BP210" s="175"/>
      <c r="BQ210" s="175" t="s">
        <v>1494</v>
      </c>
      <c r="BR210" s="175">
        <v>1</v>
      </c>
      <c r="BS210" s="235"/>
      <c r="BT210" s="236"/>
      <c r="BU210" s="237"/>
      <c r="BV210" s="237"/>
      <c r="BW210" s="237">
        <v>1</v>
      </c>
      <c r="BX210" s="237">
        <v>1</v>
      </c>
      <c r="BY210" s="237"/>
      <c r="BZ210" s="168"/>
      <c r="CA210" s="235"/>
    </row>
    <row r="211" spans="1:80" s="239" customFormat="1" ht="108">
      <c r="A211" s="301">
        <v>2</v>
      </c>
      <c r="B211" s="301" t="s">
        <v>303</v>
      </c>
      <c r="C211" s="301" t="s">
        <v>364</v>
      </c>
      <c r="D211" s="301" t="s">
        <v>508</v>
      </c>
      <c r="E211" s="185">
        <v>1580.001</v>
      </c>
      <c r="F211" s="185">
        <v>1581.001</v>
      </c>
      <c r="G211" s="301" t="s">
        <v>1514</v>
      </c>
      <c r="H211" s="185">
        <v>149.04499999999999</v>
      </c>
      <c r="I211" s="185">
        <v>150.04499999999999</v>
      </c>
      <c r="J211" s="178">
        <f t="shared" si="29"/>
        <v>1</v>
      </c>
      <c r="K211" s="178">
        <f t="shared" si="30"/>
        <v>1</v>
      </c>
      <c r="L211" s="301">
        <v>1</v>
      </c>
      <c r="M211" s="301"/>
      <c r="N211" s="301" t="s">
        <v>826</v>
      </c>
      <c r="O211" s="301" t="s">
        <v>1100</v>
      </c>
      <c r="P211" s="301" t="s">
        <v>873</v>
      </c>
      <c r="Q211" s="301" t="s">
        <v>1100</v>
      </c>
      <c r="R211" s="301"/>
      <c r="S211" s="301">
        <v>8</v>
      </c>
      <c r="T211" s="301"/>
      <c r="U211" s="301"/>
      <c r="V211" s="301"/>
      <c r="W211" s="301"/>
      <c r="X211" s="301" t="s">
        <v>831</v>
      </c>
      <c r="Y211" s="301" t="s">
        <v>980</v>
      </c>
      <c r="Z211" s="301"/>
      <c r="AA211" s="163" t="s">
        <v>1085</v>
      </c>
      <c r="AB211" s="186">
        <f>L211*Q211*AA211*0.1</f>
        <v>52.5</v>
      </c>
      <c r="AC211" s="163">
        <f t="shared" si="41"/>
        <v>52.5</v>
      </c>
      <c r="AD211" s="301">
        <v>2013</v>
      </c>
      <c r="AE211" s="301"/>
      <c r="AF211" s="301"/>
      <c r="AG211" s="301">
        <v>1</v>
      </c>
      <c r="AH211" s="301" t="s">
        <v>887</v>
      </c>
      <c r="AI211" s="187" t="s">
        <v>1086</v>
      </c>
      <c r="AJ211" s="188" t="s">
        <v>1530</v>
      </c>
      <c r="AK211" s="188"/>
      <c r="AL211" s="301" t="s">
        <v>1087</v>
      </c>
      <c r="AM211" s="301" t="s">
        <v>873</v>
      </c>
      <c r="AN211" s="301" t="s">
        <v>1483</v>
      </c>
      <c r="AO211" s="301" t="s">
        <v>1531</v>
      </c>
      <c r="AP211" s="301"/>
      <c r="AQ211" s="301"/>
      <c r="AR211" s="301"/>
      <c r="AS211" s="301" t="s">
        <v>1532</v>
      </c>
      <c r="AT211" s="301" t="s">
        <v>1533</v>
      </c>
      <c r="AU211" s="301" t="s">
        <v>1534</v>
      </c>
      <c r="AV211" s="301" t="s">
        <v>1535</v>
      </c>
      <c r="AW211" s="301" t="s">
        <v>1536</v>
      </c>
      <c r="AX211" s="301" t="s">
        <v>844</v>
      </c>
      <c r="AY211" s="301" t="s">
        <v>1522</v>
      </c>
      <c r="AZ211" s="301" t="s">
        <v>887</v>
      </c>
      <c r="BA211" s="301"/>
      <c r="BB211" s="301">
        <f>L211</f>
        <v>1</v>
      </c>
      <c r="BC211" s="301"/>
      <c r="BD211" s="193"/>
      <c r="BE211" s="174" t="s">
        <v>1095</v>
      </c>
      <c r="BF211" s="174"/>
      <c r="BG211" s="174"/>
      <c r="BH211" s="174"/>
      <c r="BI211" s="174"/>
      <c r="BJ211" s="174"/>
      <c r="BK211" s="175">
        <v>1</v>
      </c>
      <c r="BL211" s="175"/>
      <c r="BM211" s="175"/>
      <c r="BN211" s="175"/>
      <c r="BO211" s="175"/>
      <c r="BP211" s="175"/>
      <c r="BQ211" s="175" t="s">
        <v>1494</v>
      </c>
      <c r="BR211" s="175">
        <v>1</v>
      </c>
      <c r="BS211" s="235"/>
      <c r="BT211" s="236"/>
      <c r="BU211" s="237"/>
      <c r="BV211" s="237"/>
      <c r="BW211" s="237"/>
      <c r="BX211" s="237">
        <v>1</v>
      </c>
      <c r="BY211" s="237"/>
      <c r="BZ211" s="168"/>
      <c r="CA211" s="235"/>
    </row>
    <row r="212" spans="1:80" s="239" customFormat="1" ht="108">
      <c r="A212" s="301">
        <v>2</v>
      </c>
      <c r="B212" s="301" t="s">
        <v>303</v>
      </c>
      <c r="C212" s="301" t="s">
        <v>364</v>
      </c>
      <c r="D212" s="301" t="s">
        <v>508</v>
      </c>
      <c r="E212" s="185">
        <v>1595.4010000000001</v>
      </c>
      <c r="F212" s="185">
        <v>1596.001</v>
      </c>
      <c r="G212" s="301" t="s">
        <v>1514</v>
      </c>
      <c r="H212" s="185">
        <v>164.44499999999999</v>
      </c>
      <c r="I212" s="185">
        <v>165.04499999999999</v>
      </c>
      <c r="J212" s="178">
        <f t="shared" si="29"/>
        <v>0.59999999999990905</v>
      </c>
      <c r="K212" s="178">
        <f t="shared" si="30"/>
        <v>0.59999999999999432</v>
      </c>
      <c r="L212" s="301">
        <v>0.6</v>
      </c>
      <c r="M212" s="301"/>
      <c r="N212" s="301" t="s">
        <v>826</v>
      </c>
      <c r="O212" s="301" t="s">
        <v>1100</v>
      </c>
      <c r="P212" s="301" t="s">
        <v>873</v>
      </c>
      <c r="Q212" s="301" t="s">
        <v>1100</v>
      </c>
      <c r="R212" s="301"/>
      <c r="S212" s="301">
        <v>8</v>
      </c>
      <c r="T212" s="301"/>
      <c r="U212" s="301"/>
      <c r="V212" s="301"/>
      <c r="W212" s="301"/>
      <c r="X212" s="301" t="s">
        <v>831</v>
      </c>
      <c r="Y212" s="301" t="s">
        <v>980</v>
      </c>
      <c r="Z212" s="301"/>
      <c r="AA212" s="163" t="s">
        <v>1085</v>
      </c>
      <c r="AB212" s="186">
        <f>L212*Q212*AA212*0.1</f>
        <v>31.5</v>
      </c>
      <c r="AC212" s="163">
        <f t="shared" si="41"/>
        <v>31.5</v>
      </c>
      <c r="AD212" s="301" t="s">
        <v>1153</v>
      </c>
      <c r="AE212" s="301"/>
      <c r="AF212" s="301"/>
      <c r="AG212" s="301">
        <v>1</v>
      </c>
      <c r="AH212" s="301" t="s">
        <v>887</v>
      </c>
      <c r="AI212" s="187" t="s">
        <v>1154</v>
      </c>
      <c r="AJ212" s="188" t="s">
        <v>1537</v>
      </c>
      <c r="AK212" s="188"/>
      <c r="AL212" s="301" t="s">
        <v>1087</v>
      </c>
      <c r="AM212" s="301" t="s">
        <v>873</v>
      </c>
      <c r="AN212" s="301" t="s">
        <v>1483</v>
      </c>
      <c r="AO212" s="301" t="s">
        <v>1538</v>
      </c>
      <c r="AP212" s="301"/>
      <c r="AQ212" s="301"/>
      <c r="AR212" s="301"/>
      <c r="AS212" s="301" t="s">
        <v>1539</v>
      </c>
      <c r="AT212" s="301" t="s">
        <v>1540</v>
      </c>
      <c r="AU212" s="301" t="s">
        <v>1541</v>
      </c>
      <c r="AV212" s="301" t="s">
        <v>1542</v>
      </c>
      <c r="AW212" s="301" t="s">
        <v>1543</v>
      </c>
      <c r="AX212" s="301" t="s">
        <v>844</v>
      </c>
      <c r="AY212" s="301" t="s">
        <v>1522</v>
      </c>
      <c r="AZ212" s="301" t="s">
        <v>887</v>
      </c>
      <c r="BA212" s="301"/>
      <c r="BB212" s="301">
        <f>L212</f>
        <v>0.6</v>
      </c>
      <c r="BC212" s="301"/>
      <c r="BD212" s="174"/>
      <c r="BE212" s="174" t="s">
        <v>1095</v>
      </c>
      <c r="BF212" s="174"/>
      <c r="BG212" s="174"/>
      <c r="BH212" s="174"/>
      <c r="BI212" s="174"/>
      <c r="BJ212" s="174"/>
      <c r="BK212" s="175">
        <v>1</v>
      </c>
      <c r="BL212" s="175"/>
      <c r="BM212" s="175"/>
      <c r="BN212" s="175"/>
      <c r="BO212" s="175"/>
      <c r="BP212" s="175"/>
      <c r="BQ212" s="175" t="s">
        <v>1494</v>
      </c>
      <c r="BR212" s="175">
        <v>1</v>
      </c>
      <c r="BS212" s="235"/>
      <c r="BT212" s="236"/>
      <c r="BU212" s="237"/>
      <c r="BV212" s="237"/>
      <c r="BW212" s="237"/>
      <c r="BX212" s="237">
        <v>1</v>
      </c>
      <c r="BY212" s="237"/>
      <c r="BZ212" s="168"/>
      <c r="CA212" s="235"/>
    </row>
    <row r="213" spans="1:80" s="239" customFormat="1" ht="144">
      <c r="A213" s="301">
        <v>2</v>
      </c>
      <c r="B213" s="301" t="s">
        <v>303</v>
      </c>
      <c r="C213" s="301" t="s">
        <v>364</v>
      </c>
      <c r="D213" s="301" t="s">
        <v>508</v>
      </c>
      <c r="E213" s="185">
        <v>1596.001</v>
      </c>
      <c r="F213" s="185">
        <v>1596.6010000000001</v>
      </c>
      <c r="G213" s="301" t="s">
        <v>1514</v>
      </c>
      <c r="H213" s="185">
        <v>165.04499999999999</v>
      </c>
      <c r="I213" s="185">
        <v>165.64500000000001</v>
      </c>
      <c r="J213" s="178">
        <f t="shared" ref="J213:J231" si="42">F213-E213</f>
        <v>0.60000000000013642</v>
      </c>
      <c r="K213" s="178">
        <f t="shared" ref="K213:K231" si="43">I213-H213</f>
        <v>0.60000000000002274</v>
      </c>
      <c r="L213" s="301">
        <v>0.6</v>
      </c>
      <c r="M213" s="301"/>
      <c r="N213" s="301" t="s">
        <v>826</v>
      </c>
      <c r="O213" s="301" t="s">
        <v>1100</v>
      </c>
      <c r="P213" s="301" t="s">
        <v>873</v>
      </c>
      <c r="Q213" s="301" t="s">
        <v>1100</v>
      </c>
      <c r="R213" s="301"/>
      <c r="S213" s="301">
        <v>8</v>
      </c>
      <c r="T213" s="301"/>
      <c r="U213" s="301"/>
      <c r="V213" s="301"/>
      <c r="W213" s="301"/>
      <c r="X213" s="301" t="s">
        <v>831</v>
      </c>
      <c r="Y213" s="301" t="s">
        <v>980</v>
      </c>
      <c r="Z213" s="301"/>
      <c r="AA213" s="163" t="s">
        <v>1085</v>
      </c>
      <c r="AB213" s="186">
        <f>L213*Q213*AA213*0.1</f>
        <v>31.5</v>
      </c>
      <c r="AC213" s="163">
        <f t="shared" si="41"/>
        <v>31.5</v>
      </c>
      <c r="AD213" s="301" t="s">
        <v>1153</v>
      </c>
      <c r="AE213" s="301"/>
      <c r="AF213" s="301"/>
      <c r="AG213" s="301">
        <v>1</v>
      </c>
      <c r="AH213" s="301" t="s">
        <v>887</v>
      </c>
      <c r="AI213" s="187" t="s">
        <v>1154</v>
      </c>
      <c r="AJ213" s="188" t="s">
        <v>1544</v>
      </c>
      <c r="AK213" s="188"/>
      <c r="AL213" s="301" t="s">
        <v>1087</v>
      </c>
      <c r="AM213" s="301" t="s">
        <v>873</v>
      </c>
      <c r="AN213" s="301" t="s">
        <v>1483</v>
      </c>
      <c r="AO213" s="301" t="s">
        <v>1545</v>
      </c>
      <c r="AP213" s="301" t="s">
        <v>1546</v>
      </c>
      <c r="AQ213" s="301" t="s">
        <v>1547</v>
      </c>
      <c r="AR213" s="301"/>
      <c r="AS213" s="301" t="s">
        <v>1548</v>
      </c>
      <c r="AT213" s="301" t="s">
        <v>1549</v>
      </c>
      <c r="AU213" s="301" t="s">
        <v>1550</v>
      </c>
      <c r="AV213" s="301" t="s">
        <v>1551</v>
      </c>
      <c r="AW213" s="301" t="s">
        <v>1552</v>
      </c>
      <c r="AX213" s="301" t="s">
        <v>844</v>
      </c>
      <c r="AY213" s="301" t="s">
        <v>1522</v>
      </c>
      <c r="AZ213" s="301" t="s">
        <v>887</v>
      </c>
      <c r="BA213" s="301"/>
      <c r="BB213" s="301">
        <f>L213</f>
        <v>0.6</v>
      </c>
      <c r="BC213" s="301"/>
      <c r="BD213" s="174"/>
      <c r="BE213" s="174" t="s">
        <v>887</v>
      </c>
      <c r="BF213" s="174"/>
      <c r="BG213" s="174"/>
      <c r="BH213" s="174"/>
      <c r="BI213" s="174"/>
      <c r="BJ213" s="174"/>
      <c r="BK213" s="175">
        <v>1</v>
      </c>
      <c r="BL213" s="175"/>
      <c r="BM213" s="175"/>
      <c r="BN213" s="175"/>
      <c r="BO213" s="175"/>
      <c r="BP213" s="175"/>
      <c r="BQ213" s="175" t="s">
        <v>1494</v>
      </c>
      <c r="BR213" s="175">
        <v>1</v>
      </c>
      <c r="BS213" s="235"/>
      <c r="BT213" s="236"/>
      <c r="BU213" s="237"/>
      <c r="BV213" s="237"/>
      <c r="BW213" s="237"/>
      <c r="BX213" s="237">
        <v>1</v>
      </c>
      <c r="BY213" s="237"/>
      <c r="BZ213" s="168"/>
      <c r="CA213" s="235"/>
    </row>
    <row r="214" spans="1:80" s="239" customFormat="1" ht="132">
      <c r="A214" s="301">
        <v>2</v>
      </c>
      <c r="B214" s="301" t="s">
        <v>303</v>
      </c>
      <c r="C214" s="301" t="s">
        <v>364</v>
      </c>
      <c r="D214" s="301" t="s">
        <v>508</v>
      </c>
      <c r="E214" s="185">
        <v>1599</v>
      </c>
      <c r="F214" s="185">
        <v>1599.9</v>
      </c>
      <c r="G214" s="301" t="s">
        <v>1514</v>
      </c>
      <c r="H214" s="185">
        <f>170.517-(1601.473-1599)</f>
        <v>168.04400000000004</v>
      </c>
      <c r="I214" s="185">
        <f>H214+L214</f>
        <v>168.94400000000005</v>
      </c>
      <c r="J214" s="178">
        <f t="shared" si="42"/>
        <v>0.90000000000009095</v>
      </c>
      <c r="K214" s="178">
        <f t="shared" si="43"/>
        <v>0.90000000000000568</v>
      </c>
      <c r="L214" s="185">
        <v>0.9</v>
      </c>
      <c r="M214" s="301"/>
      <c r="N214" s="301" t="s">
        <v>826</v>
      </c>
      <c r="O214" s="301" t="s">
        <v>1172</v>
      </c>
      <c r="P214" s="301" t="s">
        <v>873</v>
      </c>
      <c r="Q214" s="301" t="s">
        <v>1172</v>
      </c>
      <c r="R214" s="301"/>
      <c r="S214" s="301">
        <v>10</v>
      </c>
      <c r="T214" s="301"/>
      <c r="U214" s="301"/>
      <c r="V214" s="301"/>
      <c r="W214" s="301"/>
      <c r="X214" s="301" t="s">
        <v>831</v>
      </c>
      <c r="Y214" s="301" t="s">
        <v>980</v>
      </c>
      <c r="Z214" s="301"/>
      <c r="AA214" s="163" t="s">
        <v>1085</v>
      </c>
      <c r="AB214" s="186">
        <f t="shared" ref="AB214:AB215" si="44">L214*Q214*AA214*0.1</f>
        <v>50.400000000000006</v>
      </c>
      <c r="AC214" s="163">
        <f t="shared" si="41"/>
        <v>50.400000000000006</v>
      </c>
      <c r="AD214" s="301">
        <v>2013</v>
      </c>
      <c r="AE214" s="301"/>
      <c r="AF214" s="301"/>
      <c r="AG214" s="301">
        <v>1</v>
      </c>
      <c r="AH214" s="301" t="s">
        <v>887</v>
      </c>
      <c r="AI214" s="187" t="s">
        <v>1086</v>
      </c>
      <c r="AJ214" s="188" t="s">
        <v>1553</v>
      </c>
      <c r="AK214" s="188"/>
      <c r="AL214" s="301" t="s">
        <v>1087</v>
      </c>
      <c r="AM214" s="301" t="s">
        <v>873</v>
      </c>
      <c r="AN214" s="301" t="s">
        <v>1483</v>
      </c>
      <c r="AO214" s="301" t="s">
        <v>1554</v>
      </c>
      <c r="AP214" s="301"/>
      <c r="AQ214" s="301"/>
      <c r="AR214" s="301"/>
      <c r="AS214" s="301" t="s">
        <v>1555</v>
      </c>
      <c r="AT214" s="301" t="s">
        <v>1556</v>
      </c>
      <c r="AU214" s="301" t="s">
        <v>1557</v>
      </c>
      <c r="AV214" s="301" t="s">
        <v>1558</v>
      </c>
      <c r="AW214" s="301" t="s">
        <v>1559</v>
      </c>
      <c r="AX214" s="301" t="s">
        <v>844</v>
      </c>
      <c r="AY214" s="301" t="s">
        <v>1522</v>
      </c>
      <c r="AZ214" s="301" t="s">
        <v>887</v>
      </c>
      <c r="BA214" s="301"/>
      <c r="BB214" s="301">
        <f>L214</f>
        <v>0.9</v>
      </c>
      <c r="BC214" s="301"/>
      <c r="BD214" s="193"/>
      <c r="BE214" s="174" t="s">
        <v>915</v>
      </c>
      <c r="BF214" s="174"/>
      <c r="BG214" s="174"/>
      <c r="BH214" s="174"/>
      <c r="BI214" s="174"/>
      <c r="BJ214" s="174"/>
      <c r="BK214" s="175"/>
      <c r="BL214" s="175">
        <v>1</v>
      </c>
      <c r="BM214" s="175"/>
      <c r="BN214" s="175"/>
      <c r="BO214" s="175"/>
      <c r="BP214" s="175"/>
      <c r="BQ214" s="175" t="s">
        <v>1494</v>
      </c>
      <c r="BR214" s="175">
        <v>1</v>
      </c>
      <c r="BS214" s="235"/>
      <c r="BT214" s="236"/>
      <c r="BU214" s="237"/>
      <c r="BV214" s="237"/>
      <c r="BW214" s="237">
        <v>1</v>
      </c>
      <c r="BX214" s="237">
        <v>1</v>
      </c>
      <c r="BY214" s="237"/>
      <c r="BZ214" s="168"/>
      <c r="CA214" s="235"/>
      <c r="CB214" s="239" t="s">
        <v>1560</v>
      </c>
    </row>
    <row r="215" spans="1:80" s="239" customFormat="1" ht="14.25" customHeight="1">
      <c r="A215" s="301">
        <v>2</v>
      </c>
      <c r="B215" s="301" t="s">
        <v>303</v>
      </c>
      <c r="C215" s="301" t="s">
        <v>364</v>
      </c>
      <c r="D215" s="301" t="s">
        <v>508</v>
      </c>
      <c r="E215" s="185">
        <v>1601.473</v>
      </c>
      <c r="F215" s="185">
        <f>E215+0.228</f>
        <v>1601.701</v>
      </c>
      <c r="G215" s="301" t="s">
        <v>1514</v>
      </c>
      <c r="H215" s="185">
        <v>170.517</v>
      </c>
      <c r="I215" s="185">
        <f>H215+L215</f>
        <v>170.745</v>
      </c>
      <c r="J215" s="178">
        <f t="shared" si="42"/>
        <v>0.22800000000006548</v>
      </c>
      <c r="K215" s="178">
        <f t="shared" si="43"/>
        <v>0.22800000000000864</v>
      </c>
      <c r="L215" s="185">
        <v>0.22800000000000001</v>
      </c>
      <c r="M215" s="301"/>
      <c r="N215" s="301" t="s">
        <v>826</v>
      </c>
      <c r="O215" s="301" t="s">
        <v>1172</v>
      </c>
      <c r="P215" s="301" t="s">
        <v>873</v>
      </c>
      <c r="Q215" s="301" t="s">
        <v>1172</v>
      </c>
      <c r="R215" s="301"/>
      <c r="S215" s="301">
        <v>10</v>
      </c>
      <c r="T215" s="301"/>
      <c r="U215" s="301"/>
      <c r="V215" s="301"/>
      <c r="W215" s="301"/>
      <c r="X215" s="301" t="s">
        <v>831</v>
      </c>
      <c r="Y215" s="301" t="s">
        <v>980</v>
      </c>
      <c r="Z215" s="301"/>
      <c r="AA215" s="163" t="s">
        <v>1085</v>
      </c>
      <c r="AB215" s="186">
        <f t="shared" si="44"/>
        <v>12.768000000000001</v>
      </c>
      <c r="AC215" s="163">
        <f t="shared" si="41"/>
        <v>12.768000000000001</v>
      </c>
      <c r="AD215" s="301">
        <v>2013</v>
      </c>
      <c r="AE215" s="301"/>
      <c r="AF215" s="301"/>
      <c r="AG215" s="301">
        <v>1</v>
      </c>
      <c r="AH215" s="301" t="s">
        <v>887</v>
      </c>
      <c r="AI215" s="187" t="s">
        <v>1086</v>
      </c>
      <c r="AJ215" s="188" t="s">
        <v>1553</v>
      </c>
      <c r="AK215" s="188"/>
      <c r="AL215" s="301" t="s">
        <v>1087</v>
      </c>
      <c r="AM215" s="301" t="s">
        <v>873</v>
      </c>
      <c r="AN215" s="301" t="s">
        <v>1483</v>
      </c>
      <c r="AO215" s="301" t="s">
        <v>1554</v>
      </c>
      <c r="AP215" s="301"/>
      <c r="AQ215" s="301"/>
      <c r="AR215" s="301"/>
      <c r="AS215" s="301" t="s">
        <v>1555</v>
      </c>
      <c r="AT215" s="301" t="s">
        <v>1556</v>
      </c>
      <c r="AU215" s="301" t="s">
        <v>1557</v>
      </c>
      <c r="AV215" s="301" t="s">
        <v>1558</v>
      </c>
      <c r="AW215" s="301" t="s">
        <v>1559</v>
      </c>
      <c r="AX215" s="301" t="s">
        <v>844</v>
      </c>
      <c r="AY215" s="301" t="s">
        <v>1522</v>
      </c>
      <c r="AZ215" s="301" t="s">
        <v>1428</v>
      </c>
      <c r="BA215" s="301"/>
      <c r="BB215" s="301">
        <v>0.22800000000006501</v>
      </c>
      <c r="BC215" s="301"/>
      <c r="BD215" s="193"/>
      <c r="BE215" s="174" t="s">
        <v>915</v>
      </c>
      <c r="BF215" s="174"/>
      <c r="BG215" s="174"/>
      <c r="BH215" s="174"/>
      <c r="BI215" s="174"/>
      <c r="BJ215" s="174"/>
      <c r="BK215" s="175"/>
      <c r="BL215" s="175">
        <v>1</v>
      </c>
      <c r="BM215" s="175"/>
      <c r="BN215" s="175"/>
      <c r="BO215" s="175"/>
      <c r="BP215" s="175"/>
      <c r="BQ215" s="175" t="s">
        <v>1494</v>
      </c>
      <c r="BR215" s="175">
        <v>1</v>
      </c>
      <c r="BS215" s="235"/>
      <c r="BT215" s="236"/>
      <c r="BU215" s="237"/>
      <c r="BV215" s="237"/>
      <c r="BW215" s="237">
        <v>1</v>
      </c>
      <c r="BX215" s="237">
        <v>1</v>
      </c>
      <c r="BY215" s="237"/>
      <c r="BZ215" s="168"/>
      <c r="CA215" s="235"/>
    </row>
    <row r="216" spans="1:80" s="238" customFormat="1" ht="14.25" customHeight="1">
      <c r="A216" s="466" t="s">
        <v>822</v>
      </c>
      <c r="B216" s="466"/>
      <c r="C216" s="466"/>
      <c r="D216" s="466"/>
      <c r="E216" s="158"/>
      <c r="F216" s="158"/>
      <c r="G216" s="157"/>
      <c r="H216" s="158"/>
      <c r="I216" s="158"/>
      <c r="J216" s="178">
        <f t="shared" si="42"/>
        <v>0</v>
      </c>
      <c r="K216" s="178">
        <f t="shared" si="43"/>
        <v>0</v>
      </c>
      <c r="L216" s="157">
        <v>0</v>
      </c>
      <c r="M216" s="157"/>
      <c r="N216" s="157"/>
      <c r="O216" s="157"/>
      <c r="P216" s="157"/>
      <c r="Q216" s="157"/>
      <c r="R216" s="157"/>
      <c r="S216" s="157"/>
      <c r="T216" s="157"/>
      <c r="U216" s="157"/>
      <c r="V216" s="157"/>
      <c r="W216" s="157"/>
      <c r="X216" s="157"/>
      <c r="Y216" s="157"/>
      <c r="Z216" s="157"/>
      <c r="AA216" s="160"/>
      <c r="AB216" s="160">
        <v>0</v>
      </c>
      <c r="AC216" s="160">
        <v>0</v>
      </c>
      <c r="AD216" s="157"/>
      <c r="AE216" s="157"/>
      <c r="AF216" s="157"/>
      <c r="AG216" s="157"/>
      <c r="AH216" s="157"/>
      <c r="AI216" s="161"/>
      <c r="AJ216" s="162"/>
      <c r="AK216" s="162"/>
      <c r="AL216" s="157"/>
      <c r="AM216" s="157"/>
      <c r="AN216" s="157"/>
      <c r="AO216" s="157"/>
      <c r="AP216" s="157"/>
      <c r="AQ216" s="157"/>
      <c r="AR216" s="157"/>
      <c r="AS216" s="157"/>
      <c r="AT216" s="157"/>
      <c r="AU216" s="157"/>
      <c r="AV216" s="157"/>
      <c r="AW216" s="157"/>
      <c r="AX216" s="157"/>
      <c r="AY216" s="157"/>
      <c r="AZ216" s="157"/>
      <c r="BA216" s="157"/>
      <c r="BB216" s="157"/>
      <c r="BC216" s="157"/>
      <c r="BD216" s="173"/>
      <c r="BE216" s="171"/>
      <c r="BF216" s="171"/>
      <c r="BG216" s="171"/>
      <c r="BH216" s="174"/>
      <c r="BI216" s="174"/>
      <c r="BJ216" s="174"/>
      <c r="BK216" s="175"/>
      <c r="BL216" s="175"/>
      <c r="BM216" s="175"/>
      <c r="BN216" s="175"/>
      <c r="BO216" s="175"/>
      <c r="BP216" s="175"/>
      <c r="BQ216" s="175" t="s">
        <v>820</v>
      </c>
      <c r="BR216" s="175">
        <v>2</v>
      </c>
      <c r="BS216" s="235"/>
      <c r="BT216" s="236"/>
      <c r="BU216" s="237"/>
      <c r="BV216" s="237"/>
      <c r="BW216" s="237"/>
      <c r="BX216" s="237"/>
      <c r="BY216" s="237"/>
      <c r="BZ216" s="168"/>
      <c r="CA216" s="235"/>
    </row>
    <row r="217" spans="1:80" s="238" customFormat="1" ht="14.25" customHeight="1">
      <c r="A217" s="466" t="s">
        <v>869</v>
      </c>
      <c r="B217" s="466"/>
      <c r="C217" s="466"/>
      <c r="D217" s="466"/>
      <c r="E217" s="158"/>
      <c r="F217" s="158"/>
      <c r="G217" s="157"/>
      <c r="H217" s="158"/>
      <c r="I217" s="158"/>
      <c r="J217" s="178">
        <f t="shared" si="42"/>
        <v>0</v>
      </c>
      <c r="K217" s="178">
        <f t="shared" si="43"/>
        <v>0</v>
      </c>
      <c r="L217" s="157">
        <f>SUM(L218,L225,L229)</f>
        <v>16.988999999999997</v>
      </c>
      <c r="M217" s="157"/>
      <c r="N217" s="157"/>
      <c r="O217" s="157"/>
      <c r="P217" s="157"/>
      <c r="Q217" s="157"/>
      <c r="R217" s="157"/>
      <c r="S217" s="157"/>
      <c r="T217" s="157"/>
      <c r="U217" s="157"/>
      <c r="V217" s="157"/>
      <c r="W217" s="157"/>
      <c r="X217" s="157"/>
      <c r="Y217" s="157"/>
      <c r="Z217" s="157"/>
      <c r="AA217" s="160"/>
      <c r="AB217" s="157">
        <f>SUM(AB218,AB225,AB229)</f>
        <v>1766.5272499999999</v>
      </c>
      <c r="AC217" s="160">
        <f>SUM(AC218,AC225,AC229)</f>
        <v>2038.7322499999998</v>
      </c>
      <c r="AD217" s="157"/>
      <c r="AE217" s="157"/>
      <c r="AF217" s="157"/>
      <c r="AG217" s="157"/>
      <c r="AH217" s="157"/>
      <c r="AI217" s="161"/>
      <c r="AJ217" s="162"/>
      <c r="AK217" s="162"/>
      <c r="AL217" s="157"/>
      <c r="AM217" s="157"/>
      <c r="AN217" s="157"/>
      <c r="AO217" s="157"/>
      <c r="AP217" s="157"/>
      <c r="AQ217" s="157"/>
      <c r="AR217" s="157"/>
      <c r="AS217" s="157"/>
      <c r="AT217" s="157"/>
      <c r="AU217" s="157"/>
      <c r="AV217" s="157"/>
      <c r="AW217" s="157"/>
      <c r="AX217" s="157"/>
      <c r="AY217" s="157"/>
      <c r="AZ217" s="157"/>
      <c r="BA217" s="157"/>
      <c r="BB217" s="157"/>
      <c r="BC217" s="157"/>
      <c r="BD217" s="173"/>
      <c r="BE217" s="171"/>
      <c r="BF217" s="171"/>
      <c r="BG217" s="171"/>
      <c r="BH217" s="174"/>
      <c r="BI217" s="174"/>
      <c r="BJ217" s="174"/>
      <c r="BK217" s="175"/>
      <c r="BL217" s="175"/>
      <c r="BM217" s="175"/>
      <c r="BN217" s="175"/>
      <c r="BO217" s="175"/>
      <c r="BP217" s="175"/>
      <c r="BQ217" s="175" t="s">
        <v>820</v>
      </c>
      <c r="BR217" s="175">
        <v>2</v>
      </c>
      <c r="BS217" s="235"/>
      <c r="BT217" s="236"/>
      <c r="BU217" s="237"/>
      <c r="BV217" s="237"/>
      <c r="BW217" s="237"/>
      <c r="BX217" s="237"/>
      <c r="BY217" s="237"/>
      <c r="BZ217" s="168"/>
      <c r="CA217" s="235"/>
    </row>
    <row r="218" spans="1:80" s="238" customFormat="1">
      <c r="A218" s="466" t="s">
        <v>823</v>
      </c>
      <c r="B218" s="466"/>
      <c r="C218" s="466"/>
      <c r="D218" s="466"/>
      <c r="E218" s="158"/>
      <c r="F218" s="158"/>
      <c r="G218" s="157"/>
      <c r="H218" s="158"/>
      <c r="I218" s="158"/>
      <c r="J218" s="178">
        <f t="shared" si="42"/>
        <v>0</v>
      </c>
      <c r="K218" s="178">
        <f t="shared" si="43"/>
        <v>0</v>
      </c>
      <c r="L218" s="157">
        <f>SUM(L219:L224)</f>
        <v>10.443999999999999</v>
      </c>
      <c r="M218" s="157"/>
      <c r="N218" s="157"/>
      <c r="O218" s="157"/>
      <c r="P218" s="157"/>
      <c r="Q218" s="157"/>
      <c r="R218" s="157"/>
      <c r="S218" s="157"/>
      <c r="T218" s="157"/>
      <c r="U218" s="157"/>
      <c r="V218" s="157"/>
      <c r="W218" s="157"/>
      <c r="X218" s="157"/>
      <c r="Y218" s="157"/>
      <c r="Z218" s="157"/>
      <c r="AA218" s="160"/>
      <c r="AB218" s="157">
        <f>SUM(AB219:AB224)</f>
        <v>1717.5272499999999</v>
      </c>
      <c r="AC218" s="160">
        <f>SUM(AC219:AC224)+0.5</f>
        <v>1718.0272499999999</v>
      </c>
      <c r="AD218" s="157"/>
      <c r="AE218" s="157"/>
      <c r="AF218" s="157"/>
      <c r="AG218" s="157"/>
      <c r="AH218" s="157"/>
      <c r="AI218" s="161"/>
      <c r="AJ218" s="162"/>
      <c r="AK218" s="162"/>
      <c r="AL218" s="157"/>
      <c r="AM218" s="157"/>
      <c r="AN218" s="157"/>
      <c r="AO218" s="157"/>
      <c r="AP218" s="157"/>
      <c r="AQ218" s="157"/>
      <c r="AR218" s="157"/>
      <c r="AS218" s="157"/>
      <c r="AT218" s="157"/>
      <c r="AU218" s="157"/>
      <c r="AV218" s="157"/>
      <c r="AW218" s="157"/>
      <c r="AX218" s="157"/>
      <c r="AY218" s="157"/>
      <c r="AZ218" s="157"/>
      <c r="BA218" s="157"/>
      <c r="BB218" s="157"/>
      <c r="BC218" s="157"/>
      <c r="BD218" s="173"/>
      <c r="BE218" s="171"/>
      <c r="BF218" s="171"/>
      <c r="BG218" s="171"/>
      <c r="BH218" s="174"/>
      <c r="BI218" s="174"/>
      <c r="BJ218" s="174"/>
      <c r="BK218" s="175"/>
      <c r="BL218" s="175"/>
      <c r="BM218" s="175"/>
      <c r="BN218" s="175"/>
      <c r="BO218" s="175"/>
      <c r="BP218" s="175"/>
      <c r="BQ218" s="175" t="s">
        <v>820</v>
      </c>
      <c r="BR218" s="175">
        <v>2</v>
      </c>
      <c r="BS218" s="235"/>
      <c r="BT218" s="236"/>
      <c r="BU218" s="237"/>
      <c r="BV218" s="237"/>
      <c r="BW218" s="237"/>
      <c r="BX218" s="237"/>
      <c r="BY218" s="237"/>
      <c r="BZ218" s="168"/>
      <c r="CA218" s="235"/>
    </row>
    <row r="219" spans="1:80" s="239" customFormat="1" ht="409.5">
      <c r="A219" s="301" t="s">
        <v>1084</v>
      </c>
      <c r="B219" s="301" t="s">
        <v>303</v>
      </c>
      <c r="C219" s="301" t="s">
        <v>362</v>
      </c>
      <c r="D219" s="301" t="s">
        <v>540</v>
      </c>
      <c r="E219" s="185">
        <v>2078.73</v>
      </c>
      <c r="F219" s="185">
        <v>2084.6210000000001</v>
      </c>
      <c r="G219" s="301" t="s">
        <v>1480</v>
      </c>
      <c r="H219" s="185">
        <v>444.255</v>
      </c>
      <c r="I219" s="185">
        <v>450.14600000000002</v>
      </c>
      <c r="J219" s="178">
        <f t="shared" si="42"/>
        <v>5.8910000000000764</v>
      </c>
      <c r="K219" s="178">
        <f t="shared" si="43"/>
        <v>5.8910000000000196</v>
      </c>
      <c r="L219" s="301">
        <v>5.891</v>
      </c>
      <c r="M219" s="301" t="s">
        <v>871</v>
      </c>
      <c r="N219" s="301" t="s">
        <v>871</v>
      </c>
      <c r="O219" s="301" t="s">
        <v>1172</v>
      </c>
      <c r="P219" s="301" t="s">
        <v>873</v>
      </c>
      <c r="Q219" s="301" t="s">
        <v>1172</v>
      </c>
      <c r="R219" s="301" t="s">
        <v>1051</v>
      </c>
      <c r="S219" s="301">
        <v>8.5</v>
      </c>
      <c r="T219" s="301" t="s">
        <v>876</v>
      </c>
      <c r="U219" s="301"/>
      <c r="V219" s="301" t="s">
        <v>829</v>
      </c>
      <c r="W219" s="301" t="s">
        <v>876</v>
      </c>
      <c r="X219" s="301" t="s">
        <v>831</v>
      </c>
      <c r="Y219" s="301">
        <v>9</v>
      </c>
      <c r="Z219" s="301"/>
      <c r="AA219" s="163" t="s">
        <v>877</v>
      </c>
      <c r="AB219" s="186">
        <f t="shared" ref="AB219:AB224" si="45">L219*Q219*AA219*0.1</f>
        <v>895.43200000000002</v>
      </c>
      <c r="AC219" s="163">
        <f t="shared" ref="AC219:AC224" si="46">IF(AL219="中修",AB219*AG219,IF(AL219="预防性养护",AB219,AB219*AE219))</f>
        <v>895.43200000000002</v>
      </c>
      <c r="AD219" s="301" t="s">
        <v>834</v>
      </c>
      <c r="AE219" s="301">
        <v>1</v>
      </c>
      <c r="AF219" s="301"/>
      <c r="AG219" s="301"/>
      <c r="AH219" s="301" t="s">
        <v>887</v>
      </c>
      <c r="AI219" s="187" t="s">
        <v>1561</v>
      </c>
      <c r="AJ219" s="188" t="s">
        <v>1482</v>
      </c>
      <c r="AK219" s="188"/>
      <c r="AL219" s="301" t="s">
        <v>837</v>
      </c>
      <c r="AM219" s="301" t="s">
        <v>873</v>
      </c>
      <c r="AN219" s="301" t="s">
        <v>1483</v>
      </c>
      <c r="AO219" s="301" t="s">
        <v>1484</v>
      </c>
      <c r="AP219" s="301"/>
      <c r="AQ219" s="301"/>
      <c r="AR219" s="301"/>
      <c r="AS219" s="301" t="s">
        <v>1485</v>
      </c>
      <c r="AT219" s="301" t="s">
        <v>1486</v>
      </c>
      <c r="AU219" s="301" t="s">
        <v>1487</v>
      </c>
      <c r="AV219" s="301" t="s">
        <v>1488</v>
      </c>
      <c r="AW219" s="301" t="s">
        <v>1489</v>
      </c>
      <c r="AX219" s="301" t="s">
        <v>844</v>
      </c>
      <c r="AY219" s="301" t="s">
        <v>1504</v>
      </c>
      <c r="AZ219" s="301" t="s">
        <v>1562</v>
      </c>
      <c r="BA219" s="301"/>
      <c r="BB219" s="301">
        <v>4.891</v>
      </c>
      <c r="BC219" s="301">
        <v>1</v>
      </c>
      <c r="BD219" s="301" t="s">
        <v>1492</v>
      </c>
      <c r="BE219" s="174" t="s">
        <v>1493</v>
      </c>
      <c r="BF219" s="174"/>
      <c r="BG219" s="174"/>
      <c r="BH219" s="174"/>
      <c r="BI219" s="174"/>
      <c r="BJ219" s="174"/>
      <c r="BK219" s="175">
        <v>1</v>
      </c>
      <c r="BL219" s="175"/>
      <c r="BM219" s="175"/>
      <c r="BN219" s="175"/>
      <c r="BO219" s="175"/>
      <c r="BP219" s="175"/>
      <c r="BQ219" s="175" t="s">
        <v>904</v>
      </c>
      <c r="BR219" s="175">
        <v>1</v>
      </c>
      <c r="BS219" s="235"/>
      <c r="BT219" s="236"/>
      <c r="BU219" s="237"/>
      <c r="BV219" s="237"/>
      <c r="BW219" s="237"/>
      <c r="BX219" s="237"/>
      <c r="BY219" s="237"/>
      <c r="BZ219" s="168"/>
      <c r="CA219" s="235">
        <v>1</v>
      </c>
      <c r="CB219" s="239" t="s">
        <v>1563</v>
      </c>
    </row>
    <row r="220" spans="1:80" s="239" customFormat="1" ht="228">
      <c r="A220" s="301">
        <v>1</v>
      </c>
      <c r="B220" s="301" t="s">
        <v>303</v>
      </c>
      <c r="C220" s="301" t="s">
        <v>362</v>
      </c>
      <c r="D220" s="301" t="s">
        <v>540</v>
      </c>
      <c r="E220" s="185">
        <v>2058.0030000000002</v>
      </c>
      <c r="F220" s="185">
        <v>2058.7759999999998</v>
      </c>
      <c r="G220" s="301" t="s">
        <v>1514</v>
      </c>
      <c r="H220" s="185">
        <v>58.723999999999997</v>
      </c>
      <c r="I220" s="185">
        <v>59.497</v>
      </c>
      <c r="J220" s="178">
        <f t="shared" si="42"/>
        <v>0.7729999999996835</v>
      </c>
      <c r="K220" s="178">
        <f t="shared" si="43"/>
        <v>0.77300000000000324</v>
      </c>
      <c r="L220" s="301">
        <v>0.77300000000000002</v>
      </c>
      <c r="M220" s="301"/>
      <c r="N220" s="301" t="s">
        <v>826</v>
      </c>
      <c r="O220" s="301">
        <v>7.5</v>
      </c>
      <c r="P220" s="301" t="s">
        <v>828</v>
      </c>
      <c r="Q220" s="301">
        <v>7.5</v>
      </c>
      <c r="R220" s="301"/>
      <c r="S220" s="301">
        <v>8.5</v>
      </c>
      <c r="T220" s="301"/>
      <c r="U220" s="301" t="s">
        <v>830</v>
      </c>
      <c r="V220" s="301" t="s">
        <v>829</v>
      </c>
      <c r="W220" s="301" t="s">
        <v>894</v>
      </c>
      <c r="X220" s="301" t="s">
        <v>831</v>
      </c>
      <c r="Y220" s="301">
        <v>9</v>
      </c>
      <c r="Z220" s="301"/>
      <c r="AA220" s="163" t="s">
        <v>833</v>
      </c>
      <c r="AB220" s="186">
        <f t="shared" si="45"/>
        <v>118.84875</v>
      </c>
      <c r="AC220" s="163">
        <f t="shared" si="46"/>
        <v>118.84875</v>
      </c>
      <c r="AD220" s="301" t="s">
        <v>1564</v>
      </c>
      <c r="AE220" s="301">
        <v>1</v>
      </c>
      <c r="AF220" s="301"/>
      <c r="AG220" s="301"/>
      <c r="AH220" s="301" t="s">
        <v>887</v>
      </c>
      <c r="AI220" s="187"/>
      <c r="AJ220" s="188" t="s">
        <v>1565</v>
      </c>
      <c r="AK220" s="188"/>
      <c r="AL220" s="301" t="s">
        <v>837</v>
      </c>
      <c r="AM220" s="301" t="s">
        <v>828</v>
      </c>
      <c r="AN220" s="301" t="s">
        <v>1483</v>
      </c>
      <c r="AO220" s="301" t="s">
        <v>1566</v>
      </c>
      <c r="AP220" s="301"/>
      <c r="AQ220" s="301" t="s">
        <v>1567</v>
      </c>
      <c r="AR220" s="301" t="s">
        <v>1568</v>
      </c>
      <c r="AS220" s="301"/>
      <c r="AT220" s="301" t="s">
        <v>1569</v>
      </c>
      <c r="AU220" s="301" t="s">
        <v>1570</v>
      </c>
      <c r="AV220" s="301" t="s">
        <v>1570</v>
      </c>
      <c r="AW220" s="301" t="s">
        <v>1570</v>
      </c>
      <c r="AX220" s="301" t="s">
        <v>844</v>
      </c>
      <c r="AY220" s="301" t="s">
        <v>1571</v>
      </c>
      <c r="AZ220" s="301" t="s">
        <v>887</v>
      </c>
      <c r="BA220" s="301"/>
      <c r="BB220" s="301">
        <f>L220</f>
        <v>0.77300000000000002</v>
      </c>
      <c r="BC220" s="301"/>
      <c r="BD220" s="174"/>
      <c r="BE220" s="174" t="s">
        <v>887</v>
      </c>
      <c r="BF220" s="174"/>
      <c r="BG220" s="174"/>
      <c r="BH220" s="174"/>
      <c r="BI220" s="174"/>
      <c r="BJ220" s="174"/>
      <c r="BK220" s="175">
        <v>1</v>
      </c>
      <c r="BL220" s="175"/>
      <c r="BM220" s="175"/>
      <c r="BN220" s="175"/>
      <c r="BO220" s="175"/>
      <c r="BP220" s="175"/>
      <c r="BQ220" s="175" t="s">
        <v>904</v>
      </c>
      <c r="BR220" s="175">
        <v>1</v>
      </c>
      <c r="BS220" s="235"/>
      <c r="BT220" s="236"/>
      <c r="BU220" s="237"/>
      <c r="BV220" s="237"/>
      <c r="BW220" s="237"/>
      <c r="BX220" s="237"/>
      <c r="BY220" s="237"/>
      <c r="BZ220" s="168"/>
      <c r="CA220" s="235"/>
    </row>
    <row r="221" spans="1:80" s="239" customFormat="1" ht="84">
      <c r="A221" s="301">
        <v>1</v>
      </c>
      <c r="B221" s="301" t="s">
        <v>303</v>
      </c>
      <c r="C221" s="301" t="s">
        <v>362</v>
      </c>
      <c r="D221" s="301" t="s">
        <v>540</v>
      </c>
      <c r="E221" s="185">
        <v>2059.3429999999998</v>
      </c>
      <c r="F221" s="185">
        <v>2059.4349999999999</v>
      </c>
      <c r="G221" s="301" t="s">
        <v>1514</v>
      </c>
      <c r="H221" s="185">
        <v>60.064</v>
      </c>
      <c r="I221" s="185">
        <v>60.155999999999999</v>
      </c>
      <c r="J221" s="178">
        <f t="shared" si="42"/>
        <v>9.2000000000098225E-2</v>
      </c>
      <c r="K221" s="178">
        <f t="shared" si="43"/>
        <v>9.1999999999998749E-2</v>
      </c>
      <c r="L221" s="301">
        <v>9.1999999999999998E-2</v>
      </c>
      <c r="M221" s="301"/>
      <c r="N221" s="301" t="s">
        <v>826</v>
      </c>
      <c r="O221" s="301">
        <v>7.5</v>
      </c>
      <c r="P221" s="301" t="s">
        <v>828</v>
      </c>
      <c r="Q221" s="301">
        <v>7.5</v>
      </c>
      <c r="R221" s="301" t="s">
        <v>832</v>
      </c>
      <c r="S221" s="301">
        <v>8.5</v>
      </c>
      <c r="T221" s="301"/>
      <c r="U221" s="301" t="s">
        <v>830</v>
      </c>
      <c r="V221" s="301" t="s">
        <v>829</v>
      </c>
      <c r="W221" s="301" t="s">
        <v>894</v>
      </c>
      <c r="X221" s="301" t="s">
        <v>831</v>
      </c>
      <c r="Y221" s="301">
        <v>9</v>
      </c>
      <c r="Z221" s="301"/>
      <c r="AA221" s="163" t="s">
        <v>833</v>
      </c>
      <c r="AB221" s="186">
        <f t="shared" si="45"/>
        <v>14.145</v>
      </c>
      <c r="AC221" s="163">
        <f t="shared" si="46"/>
        <v>14.145</v>
      </c>
      <c r="AD221" s="301" t="s">
        <v>1564</v>
      </c>
      <c r="AE221" s="301">
        <v>1</v>
      </c>
      <c r="AF221" s="301"/>
      <c r="AG221" s="301"/>
      <c r="AH221" s="301" t="s">
        <v>887</v>
      </c>
      <c r="AI221" s="187"/>
      <c r="AJ221" s="188" t="s">
        <v>1572</v>
      </c>
      <c r="AK221" s="188"/>
      <c r="AL221" s="301" t="s">
        <v>837</v>
      </c>
      <c r="AM221" s="301" t="s">
        <v>828</v>
      </c>
      <c r="AN221" s="301" t="s">
        <v>1483</v>
      </c>
      <c r="AO221" s="301" t="s">
        <v>1573</v>
      </c>
      <c r="AP221" s="301"/>
      <c r="AQ221" s="301" t="s">
        <v>1574</v>
      </c>
      <c r="AR221" s="301"/>
      <c r="AS221" s="301"/>
      <c r="AT221" s="301"/>
      <c r="AU221" s="301"/>
      <c r="AV221" s="301"/>
      <c r="AW221" s="301"/>
      <c r="AX221" s="301" t="s">
        <v>844</v>
      </c>
      <c r="AY221" s="301" t="s">
        <v>1571</v>
      </c>
      <c r="AZ221" s="301" t="s">
        <v>887</v>
      </c>
      <c r="BA221" s="301"/>
      <c r="BB221" s="301">
        <f>L221</f>
        <v>9.1999999999999998E-2</v>
      </c>
      <c r="BC221" s="301"/>
      <c r="BD221" s="174"/>
      <c r="BE221" s="174" t="s">
        <v>887</v>
      </c>
      <c r="BF221" s="174"/>
      <c r="BG221" s="174"/>
      <c r="BH221" s="174"/>
      <c r="BI221" s="174"/>
      <c r="BJ221" s="174"/>
      <c r="BK221" s="175">
        <v>1</v>
      </c>
      <c r="BL221" s="175"/>
      <c r="BM221" s="175"/>
      <c r="BN221" s="175"/>
      <c r="BO221" s="175"/>
      <c r="BP221" s="175"/>
      <c r="BQ221" s="175" t="s">
        <v>904</v>
      </c>
      <c r="BR221" s="175">
        <v>1</v>
      </c>
      <c r="BS221" s="235"/>
      <c r="BT221" s="236"/>
      <c r="BU221" s="237"/>
      <c r="BV221" s="237"/>
      <c r="BW221" s="237"/>
      <c r="BX221" s="237"/>
      <c r="BY221" s="237"/>
      <c r="BZ221" s="168"/>
      <c r="CA221" s="235"/>
    </row>
    <row r="222" spans="1:80" s="239" customFormat="1" ht="96">
      <c r="A222" s="301" t="s">
        <v>1136</v>
      </c>
      <c r="B222" s="301" t="s">
        <v>303</v>
      </c>
      <c r="C222" s="301" t="s">
        <v>365</v>
      </c>
      <c r="D222" s="301" t="s">
        <v>508</v>
      </c>
      <c r="E222" s="185">
        <v>1516.3689999999999</v>
      </c>
      <c r="F222" s="185">
        <v>1518.018</v>
      </c>
      <c r="G222" s="301" t="s">
        <v>1495</v>
      </c>
      <c r="H222" s="185">
        <v>53.642000000000003</v>
      </c>
      <c r="I222" s="185">
        <v>51.992999999999903</v>
      </c>
      <c r="J222" s="178">
        <f t="shared" si="42"/>
        <v>1.6490000000001146</v>
      </c>
      <c r="K222" s="178">
        <f t="shared" si="43"/>
        <v>-1.6490000000001004</v>
      </c>
      <c r="L222" s="301">
        <v>1.649</v>
      </c>
      <c r="M222" s="301"/>
      <c r="N222" s="301" t="s">
        <v>871</v>
      </c>
      <c r="O222" s="301" t="s">
        <v>1515</v>
      </c>
      <c r="P222" s="301" t="s">
        <v>873</v>
      </c>
      <c r="Q222" s="301" t="s">
        <v>1515</v>
      </c>
      <c r="R222" s="301"/>
      <c r="S222" s="301">
        <v>13</v>
      </c>
      <c r="T222" s="301" t="s">
        <v>876</v>
      </c>
      <c r="U222" s="301"/>
      <c r="V222" s="301" t="s">
        <v>829</v>
      </c>
      <c r="W222" s="301" t="s">
        <v>876</v>
      </c>
      <c r="X222" s="301" t="s">
        <v>831</v>
      </c>
      <c r="Y222" s="301">
        <v>9</v>
      </c>
      <c r="Z222" s="301"/>
      <c r="AA222" s="163" t="s">
        <v>877</v>
      </c>
      <c r="AB222" s="186">
        <f t="shared" si="45"/>
        <v>360.30650000000003</v>
      </c>
      <c r="AC222" s="163">
        <f t="shared" si="46"/>
        <v>360.30650000000003</v>
      </c>
      <c r="AD222" s="301">
        <v>2007</v>
      </c>
      <c r="AE222" s="301">
        <v>1</v>
      </c>
      <c r="AF222" s="301"/>
      <c r="AG222" s="301"/>
      <c r="AH222" s="301" t="s">
        <v>887</v>
      </c>
      <c r="AI222" s="187" t="s">
        <v>1575</v>
      </c>
      <c r="AJ222" s="188" t="s">
        <v>1497</v>
      </c>
      <c r="AK222" s="188"/>
      <c r="AL222" s="301" t="s">
        <v>837</v>
      </c>
      <c r="AM222" s="301" t="s">
        <v>873</v>
      </c>
      <c r="AN222" s="301" t="s">
        <v>1483</v>
      </c>
      <c r="AO222" s="301" t="s">
        <v>1576</v>
      </c>
      <c r="AP222" s="301"/>
      <c r="AQ222" s="301" t="s">
        <v>1577</v>
      </c>
      <c r="AR222" s="301"/>
      <c r="AS222" s="301" t="s">
        <v>1578</v>
      </c>
      <c r="AT222" s="301" t="s">
        <v>1579</v>
      </c>
      <c r="AU222" s="301" t="s">
        <v>1580</v>
      </c>
      <c r="AV222" s="301" t="s">
        <v>1580</v>
      </c>
      <c r="AW222" s="301" t="s">
        <v>1581</v>
      </c>
      <c r="AX222" s="301" t="s">
        <v>844</v>
      </c>
      <c r="AY222" s="301" t="s">
        <v>1571</v>
      </c>
      <c r="AZ222" s="301" t="s">
        <v>887</v>
      </c>
      <c r="BA222" s="168"/>
      <c r="BB222" s="301">
        <f>L222</f>
        <v>1.649</v>
      </c>
      <c r="BC222" s="301"/>
      <c r="BD222" s="174"/>
      <c r="BE222" s="174" t="s">
        <v>887</v>
      </c>
      <c r="BF222" s="174"/>
      <c r="BG222" s="174"/>
      <c r="BH222" s="174"/>
      <c r="BI222" s="174"/>
      <c r="BJ222" s="174"/>
      <c r="BK222" s="175">
        <v>1</v>
      </c>
      <c r="BL222" s="175"/>
      <c r="BM222" s="175"/>
      <c r="BN222" s="175"/>
      <c r="BO222" s="175"/>
      <c r="BP222" s="175"/>
      <c r="BQ222" s="175" t="s">
        <v>904</v>
      </c>
      <c r="BR222" s="175">
        <v>1</v>
      </c>
      <c r="BS222" s="235"/>
      <c r="BT222" s="236"/>
      <c r="BU222" s="237"/>
      <c r="BV222" s="237"/>
      <c r="BW222" s="237"/>
      <c r="BX222" s="237"/>
      <c r="BY222" s="237"/>
      <c r="BZ222" s="168"/>
      <c r="CA222" s="235">
        <v>1</v>
      </c>
      <c r="CB222" s="239" t="s">
        <v>1582</v>
      </c>
    </row>
    <row r="223" spans="1:80" s="239" customFormat="1" ht="96">
      <c r="A223" s="301" t="s">
        <v>1136</v>
      </c>
      <c r="B223" s="301" t="s">
        <v>303</v>
      </c>
      <c r="C223" s="301" t="s">
        <v>365</v>
      </c>
      <c r="D223" s="301" t="s">
        <v>508</v>
      </c>
      <c r="E223" s="185">
        <v>1518.018</v>
      </c>
      <c r="F223" s="185">
        <v>1519.011</v>
      </c>
      <c r="G223" s="301" t="s">
        <v>1495</v>
      </c>
      <c r="H223" s="185">
        <v>51.992999999999903</v>
      </c>
      <c r="I223" s="185">
        <v>51</v>
      </c>
      <c r="J223" s="178">
        <f t="shared" si="42"/>
        <v>0.99299999999993815</v>
      </c>
      <c r="K223" s="178">
        <f t="shared" si="43"/>
        <v>-0.99299999999990263</v>
      </c>
      <c r="L223" s="301">
        <v>0.99299999999999999</v>
      </c>
      <c r="M223" s="301"/>
      <c r="N223" s="301" t="s">
        <v>871</v>
      </c>
      <c r="O223" s="301">
        <v>8</v>
      </c>
      <c r="P223" s="301" t="s">
        <v>873</v>
      </c>
      <c r="Q223" s="301">
        <v>9</v>
      </c>
      <c r="R223" s="301"/>
      <c r="S223" s="301">
        <v>9</v>
      </c>
      <c r="T223" s="301" t="s">
        <v>876</v>
      </c>
      <c r="U223" s="301"/>
      <c r="V223" s="301" t="s">
        <v>829</v>
      </c>
      <c r="W223" s="301" t="s">
        <v>876</v>
      </c>
      <c r="X223" s="301" t="s">
        <v>831</v>
      </c>
      <c r="Y223" s="301">
        <v>9</v>
      </c>
      <c r="Z223" s="301"/>
      <c r="AA223" s="163" t="s">
        <v>877</v>
      </c>
      <c r="AB223" s="186">
        <f t="shared" si="45"/>
        <v>169.803</v>
      </c>
      <c r="AC223" s="163">
        <f t="shared" si="46"/>
        <v>169.803</v>
      </c>
      <c r="AD223" s="301">
        <v>2007</v>
      </c>
      <c r="AE223" s="301">
        <v>1</v>
      </c>
      <c r="AF223" s="301"/>
      <c r="AG223" s="301"/>
      <c r="AH223" s="301" t="s">
        <v>887</v>
      </c>
      <c r="AI223" s="187" t="s">
        <v>1575</v>
      </c>
      <c r="AJ223" s="188" t="s">
        <v>1497</v>
      </c>
      <c r="AK223" s="188"/>
      <c r="AL223" s="301" t="s">
        <v>837</v>
      </c>
      <c r="AM223" s="301" t="s">
        <v>873</v>
      </c>
      <c r="AN223" s="301" t="s">
        <v>1483</v>
      </c>
      <c r="AO223" s="301" t="s">
        <v>1576</v>
      </c>
      <c r="AP223" s="301"/>
      <c r="AQ223" s="301" t="s">
        <v>1577</v>
      </c>
      <c r="AR223" s="301"/>
      <c r="AS223" s="301" t="s">
        <v>1578</v>
      </c>
      <c r="AT223" s="301" t="s">
        <v>1579</v>
      </c>
      <c r="AU223" s="301" t="s">
        <v>1580</v>
      </c>
      <c r="AV223" s="301" t="s">
        <v>1580</v>
      </c>
      <c r="AW223" s="301" t="s">
        <v>1581</v>
      </c>
      <c r="AX223" s="301" t="s">
        <v>844</v>
      </c>
      <c r="AY223" s="301" t="s">
        <v>1571</v>
      </c>
      <c r="AZ223" s="301" t="s">
        <v>887</v>
      </c>
      <c r="BA223" s="168"/>
      <c r="BB223" s="301">
        <f>L223</f>
        <v>0.99299999999999999</v>
      </c>
      <c r="BC223" s="301"/>
      <c r="BD223" s="174"/>
      <c r="BE223" s="174" t="s">
        <v>887</v>
      </c>
      <c r="BF223" s="174"/>
      <c r="BG223" s="174"/>
      <c r="BH223" s="174"/>
      <c r="BI223" s="174"/>
      <c r="BJ223" s="174"/>
      <c r="BK223" s="175">
        <v>1</v>
      </c>
      <c r="BL223" s="175"/>
      <c r="BM223" s="175"/>
      <c r="BN223" s="175"/>
      <c r="BO223" s="175"/>
      <c r="BP223" s="175"/>
      <c r="BQ223" s="175" t="s">
        <v>904</v>
      </c>
      <c r="BR223" s="175">
        <v>1</v>
      </c>
      <c r="BS223" s="235"/>
      <c r="BT223" s="236"/>
      <c r="BU223" s="237"/>
      <c r="BV223" s="237"/>
      <c r="BW223" s="237"/>
      <c r="BX223" s="237"/>
      <c r="BY223" s="237"/>
      <c r="BZ223" s="168"/>
      <c r="CA223" s="235">
        <v>1</v>
      </c>
      <c r="CB223" s="239" t="s">
        <v>1582</v>
      </c>
    </row>
    <row r="224" spans="1:80" s="239" customFormat="1" ht="14.25" customHeight="1">
      <c r="A224" s="301">
        <v>3</v>
      </c>
      <c r="B224" s="301" t="s">
        <v>303</v>
      </c>
      <c r="C224" s="301" t="s">
        <v>365</v>
      </c>
      <c r="D224" s="301" t="s">
        <v>508</v>
      </c>
      <c r="E224" s="185">
        <v>1524.011</v>
      </c>
      <c r="F224" s="185">
        <v>1525.057</v>
      </c>
      <c r="G224" s="301" t="s">
        <v>1495</v>
      </c>
      <c r="H224" s="185">
        <v>45.045999999999999</v>
      </c>
      <c r="I224" s="185">
        <v>44</v>
      </c>
      <c r="J224" s="178">
        <f t="shared" si="42"/>
        <v>1.0460000000000491</v>
      </c>
      <c r="K224" s="178">
        <f t="shared" si="43"/>
        <v>-1.0459999999999994</v>
      </c>
      <c r="L224" s="185">
        <v>1.046</v>
      </c>
      <c r="M224" s="301"/>
      <c r="N224" s="301" t="s">
        <v>871</v>
      </c>
      <c r="O224" s="301" t="s">
        <v>1172</v>
      </c>
      <c r="P224" s="301" t="s">
        <v>873</v>
      </c>
      <c r="Q224" s="301" t="s">
        <v>1172</v>
      </c>
      <c r="R224" s="301"/>
      <c r="S224" s="301">
        <v>9</v>
      </c>
      <c r="T224" s="301" t="s">
        <v>876</v>
      </c>
      <c r="U224" s="301"/>
      <c r="V224" s="301" t="s">
        <v>829</v>
      </c>
      <c r="W224" s="301" t="s">
        <v>876</v>
      </c>
      <c r="X224" s="301" t="s">
        <v>831</v>
      </c>
      <c r="Y224" s="301">
        <v>9</v>
      </c>
      <c r="Z224" s="301"/>
      <c r="AA224" s="163" t="s">
        <v>877</v>
      </c>
      <c r="AB224" s="186">
        <f t="shared" si="45"/>
        <v>158.99200000000002</v>
      </c>
      <c r="AC224" s="163">
        <f t="shared" si="46"/>
        <v>158.99200000000002</v>
      </c>
      <c r="AD224" s="301" t="s">
        <v>1259</v>
      </c>
      <c r="AE224" s="301">
        <v>1</v>
      </c>
      <c r="AF224" s="301"/>
      <c r="AG224" s="301"/>
      <c r="AH224" s="301" t="s">
        <v>887</v>
      </c>
      <c r="AI224" s="187" t="s">
        <v>1575</v>
      </c>
      <c r="AJ224" s="188" t="s">
        <v>1497</v>
      </c>
      <c r="AK224" s="188"/>
      <c r="AL224" s="301" t="s">
        <v>837</v>
      </c>
      <c r="AM224" s="301" t="s">
        <v>873</v>
      </c>
      <c r="AN224" s="301" t="s">
        <v>1483</v>
      </c>
      <c r="AO224" s="301" t="s">
        <v>1498</v>
      </c>
      <c r="AP224" s="301"/>
      <c r="AQ224" s="301"/>
      <c r="AR224" s="301"/>
      <c r="AS224" s="301" t="s">
        <v>1499</v>
      </c>
      <c r="AT224" s="301" t="s">
        <v>1500</v>
      </c>
      <c r="AU224" s="301" t="s">
        <v>1501</v>
      </c>
      <c r="AV224" s="301" t="s">
        <v>1502</v>
      </c>
      <c r="AW224" s="301" t="s">
        <v>1503</v>
      </c>
      <c r="AX224" s="301" t="s">
        <v>844</v>
      </c>
      <c r="AY224" s="301" t="s">
        <v>1571</v>
      </c>
      <c r="AZ224" s="301" t="s">
        <v>887</v>
      </c>
      <c r="BA224" s="168"/>
      <c r="BB224" s="301">
        <f>L224</f>
        <v>1.046</v>
      </c>
      <c r="BC224" s="301"/>
      <c r="BD224" s="193"/>
      <c r="BE224" s="174" t="s">
        <v>1095</v>
      </c>
      <c r="BF224" s="174"/>
      <c r="BG224" s="174"/>
      <c r="BH224" s="174"/>
      <c r="BI224" s="174"/>
      <c r="BJ224" s="174"/>
      <c r="BK224" s="175">
        <v>1</v>
      </c>
      <c r="BL224" s="175"/>
      <c r="BM224" s="175"/>
      <c r="BN224" s="175"/>
      <c r="BO224" s="175"/>
      <c r="BP224" s="175"/>
      <c r="BQ224" s="175" t="s">
        <v>904</v>
      </c>
      <c r="BR224" s="175">
        <v>1</v>
      </c>
      <c r="BS224" s="235"/>
      <c r="BT224" s="236"/>
      <c r="BU224" s="237"/>
      <c r="BV224" s="237"/>
      <c r="BW224" s="237"/>
      <c r="BX224" s="237"/>
      <c r="BY224" s="237"/>
      <c r="BZ224" s="168"/>
      <c r="CA224" s="235">
        <v>1</v>
      </c>
      <c r="CB224" s="239" t="s">
        <v>1582</v>
      </c>
    </row>
    <row r="225" spans="1:79" s="238" customFormat="1">
      <c r="A225" s="466" t="s">
        <v>868</v>
      </c>
      <c r="B225" s="466"/>
      <c r="C225" s="466"/>
      <c r="D225" s="466"/>
      <c r="E225" s="158"/>
      <c r="F225" s="158"/>
      <c r="G225" s="157"/>
      <c r="H225" s="158"/>
      <c r="I225" s="158"/>
      <c r="J225" s="178">
        <f t="shared" si="42"/>
        <v>0</v>
      </c>
      <c r="K225" s="178">
        <f t="shared" si="43"/>
        <v>0</v>
      </c>
      <c r="L225" s="157">
        <f>SUM(L226:L228)</f>
        <v>6.5449999999999999</v>
      </c>
      <c r="M225" s="157"/>
      <c r="N225" s="157"/>
      <c r="O225" s="157"/>
      <c r="P225" s="157"/>
      <c r="Q225" s="157"/>
      <c r="R225" s="157"/>
      <c r="S225" s="157"/>
      <c r="T225" s="157"/>
      <c r="U225" s="157"/>
      <c r="V225" s="157"/>
      <c r="W225" s="157"/>
      <c r="X225" s="157"/>
      <c r="Y225" s="157"/>
      <c r="Z225" s="157"/>
      <c r="AA225" s="160"/>
      <c r="AB225" s="176">
        <f>SUM(AB226:AB226)</f>
        <v>49</v>
      </c>
      <c r="AC225" s="160">
        <f>SUM(AC226:AC228)</f>
        <v>320.70499999999998</v>
      </c>
      <c r="AD225" s="157"/>
      <c r="AE225" s="157"/>
      <c r="AF225" s="157"/>
      <c r="AG225" s="157"/>
      <c r="AH225" s="157"/>
      <c r="AI225" s="161"/>
      <c r="AJ225" s="162"/>
      <c r="AK225" s="162"/>
      <c r="AL225" s="157"/>
      <c r="AM225" s="157"/>
      <c r="AN225" s="157"/>
      <c r="AO225" s="157"/>
      <c r="AP225" s="157"/>
      <c r="AQ225" s="157"/>
      <c r="AR225" s="157"/>
      <c r="AS225" s="157"/>
      <c r="AT225" s="157"/>
      <c r="AU225" s="157"/>
      <c r="AV225" s="157"/>
      <c r="AW225" s="157"/>
      <c r="AX225" s="157"/>
      <c r="AY225" s="157"/>
      <c r="AZ225" s="157"/>
      <c r="BA225" s="157"/>
      <c r="BB225" s="157"/>
      <c r="BC225" s="157"/>
      <c r="BD225" s="173"/>
      <c r="BE225" s="171"/>
      <c r="BF225" s="171"/>
      <c r="BG225" s="171"/>
      <c r="BH225" s="174"/>
      <c r="BI225" s="174"/>
      <c r="BJ225" s="174"/>
      <c r="BK225" s="175"/>
      <c r="BL225" s="175"/>
      <c r="BM225" s="175"/>
      <c r="BN225" s="175"/>
      <c r="BO225" s="175"/>
      <c r="BP225" s="175"/>
      <c r="BQ225" s="175" t="s">
        <v>820</v>
      </c>
      <c r="BR225" s="175">
        <v>2</v>
      </c>
      <c r="BS225" s="235"/>
      <c r="BT225" s="236"/>
      <c r="BU225" s="237"/>
      <c r="BV225" s="237"/>
      <c r="BW225" s="237"/>
      <c r="BX225" s="237"/>
      <c r="BY225" s="237"/>
      <c r="BZ225" s="168"/>
      <c r="CA225" s="235"/>
    </row>
    <row r="226" spans="1:79" s="239" customFormat="1" ht="72">
      <c r="A226" s="301" t="s">
        <v>832</v>
      </c>
      <c r="B226" s="301" t="s">
        <v>303</v>
      </c>
      <c r="C226" s="301" t="s">
        <v>365</v>
      </c>
      <c r="D226" s="301" t="s">
        <v>540</v>
      </c>
      <c r="E226" s="185">
        <v>2144.0030000000002</v>
      </c>
      <c r="F226" s="185">
        <v>2145.0030000000002</v>
      </c>
      <c r="G226" s="494" t="s">
        <v>1583</v>
      </c>
      <c r="H226" s="494"/>
      <c r="I226" s="494"/>
      <c r="J226" s="178">
        <f t="shared" si="42"/>
        <v>1</v>
      </c>
      <c r="K226" s="178">
        <f t="shared" si="43"/>
        <v>0</v>
      </c>
      <c r="L226" s="301">
        <v>1</v>
      </c>
      <c r="M226" s="301"/>
      <c r="N226" s="301" t="s">
        <v>826</v>
      </c>
      <c r="O226" s="301" t="s">
        <v>827</v>
      </c>
      <c r="P226" s="301" t="s">
        <v>873</v>
      </c>
      <c r="Q226" s="301" t="s">
        <v>827</v>
      </c>
      <c r="R226" s="301"/>
      <c r="S226" s="301">
        <v>10</v>
      </c>
      <c r="T226" s="301"/>
      <c r="U226" s="301"/>
      <c r="V226" s="301"/>
      <c r="W226" s="301"/>
      <c r="X226" s="301" t="s">
        <v>831</v>
      </c>
      <c r="Y226" s="301" t="s">
        <v>980</v>
      </c>
      <c r="Z226" s="301"/>
      <c r="AA226" s="163" t="s">
        <v>1085</v>
      </c>
      <c r="AB226" s="186">
        <f t="shared" ref="AB226:AB228" si="47">L226*Q226*AA226*0.1</f>
        <v>49</v>
      </c>
      <c r="AC226" s="163">
        <f>IF(AL226="中修",AB226*AG226,IF(AL226="预防性养护",AB226,AB226*AE226))</f>
        <v>49</v>
      </c>
      <c r="AD226" s="301" t="s">
        <v>1153</v>
      </c>
      <c r="AE226" s="301"/>
      <c r="AF226" s="301"/>
      <c r="AG226" s="301">
        <v>1</v>
      </c>
      <c r="AH226" s="301" t="s">
        <v>887</v>
      </c>
      <c r="AI226" s="187" t="s">
        <v>1584</v>
      </c>
      <c r="AJ226" s="188" t="s">
        <v>1585</v>
      </c>
      <c r="AK226" s="188"/>
      <c r="AL226" s="301" t="s">
        <v>1087</v>
      </c>
      <c r="AM226" s="301" t="s">
        <v>873</v>
      </c>
      <c r="AN226" s="301" t="s">
        <v>1483</v>
      </c>
      <c r="AO226" s="301" t="s">
        <v>1586</v>
      </c>
      <c r="AP226" s="301"/>
      <c r="AQ226" s="301"/>
      <c r="AR226" s="301" t="s">
        <v>1587</v>
      </c>
      <c r="AS226" s="301"/>
      <c r="AT226" s="301"/>
      <c r="AU226" s="301"/>
      <c r="AV226" s="301"/>
      <c r="AW226" s="301"/>
      <c r="AX226" s="301" t="s">
        <v>844</v>
      </c>
      <c r="AY226" s="301" t="s">
        <v>1571</v>
      </c>
      <c r="AZ226" s="301" t="s">
        <v>887</v>
      </c>
      <c r="BA226" s="301"/>
      <c r="BB226" s="301">
        <f>L226</f>
        <v>1</v>
      </c>
      <c r="BC226" s="301"/>
      <c r="BD226" s="174"/>
      <c r="BE226" s="174" t="s">
        <v>887</v>
      </c>
      <c r="BF226" s="174"/>
      <c r="BG226" s="174"/>
      <c r="BH226" s="174"/>
      <c r="BI226" s="174"/>
      <c r="BJ226" s="174"/>
      <c r="BK226" s="175">
        <v>1</v>
      </c>
      <c r="BL226" s="175"/>
      <c r="BM226" s="175"/>
      <c r="BN226" s="175"/>
      <c r="BO226" s="175">
        <v>1</v>
      </c>
      <c r="BP226" s="175"/>
      <c r="BQ226" s="175" t="s">
        <v>904</v>
      </c>
      <c r="BR226" s="175">
        <v>1</v>
      </c>
      <c r="BS226" s="235"/>
      <c r="BT226" s="236"/>
      <c r="BU226" s="237"/>
      <c r="BV226" s="237"/>
      <c r="BW226" s="237"/>
      <c r="BX226" s="237"/>
      <c r="BY226" s="237"/>
      <c r="BZ226" s="168"/>
      <c r="CA226" s="235"/>
    </row>
    <row r="227" spans="1:79" s="239" customFormat="1" ht="96">
      <c r="A227" s="301"/>
      <c r="B227" s="301" t="s">
        <v>303</v>
      </c>
      <c r="C227" s="301" t="s">
        <v>365</v>
      </c>
      <c r="D227" s="301" t="s">
        <v>540</v>
      </c>
      <c r="E227" s="185">
        <v>2170.0030000000002</v>
      </c>
      <c r="F227" s="185">
        <v>2174.0030000000002</v>
      </c>
      <c r="G227" s="301" t="s">
        <v>1495</v>
      </c>
      <c r="H227" s="185">
        <v>104.887</v>
      </c>
      <c r="I227" s="185">
        <v>108.887</v>
      </c>
      <c r="J227" s="178">
        <f t="shared" si="42"/>
        <v>4</v>
      </c>
      <c r="K227" s="178">
        <f t="shared" si="43"/>
        <v>4</v>
      </c>
      <c r="L227" s="301">
        <v>4</v>
      </c>
      <c r="M227" s="301"/>
      <c r="N227" s="301" t="s">
        <v>826</v>
      </c>
      <c r="O227" s="301" t="s">
        <v>827</v>
      </c>
      <c r="P227" s="301" t="s">
        <v>873</v>
      </c>
      <c r="Q227" s="301" t="s">
        <v>827</v>
      </c>
      <c r="R227" s="301"/>
      <c r="S227" s="301">
        <v>9</v>
      </c>
      <c r="T227" s="301"/>
      <c r="U227" s="301"/>
      <c r="V227" s="301"/>
      <c r="W227" s="301"/>
      <c r="X227" s="301" t="s">
        <v>831</v>
      </c>
      <c r="Y227" s="301" t="s">
        <v>980</v>
      </c>
      <c r="Z227" s="301"/>
      <c r="AA227" s="163" t="s">
        <v>1085</v>
      </c>
      <c r="AB227" s="186">
        <f t="shared" si="47"/>
        <v>196</v>
      </c>
      <c r="AC227" s="163">
        <f>IF(AL227="中修",AB227*AG227,IF(AL227="预防性养护",AB227,AB227*AE227))</f>
        <v>196</v>
      </c>
      <c r="AD227" s="301" t="s">
        <v>1153</v>
      </c>
      <c r="AE227" s="301"/>
      <c r="AF227" s="301"/>
      <c r="AG227" s="301">
        <v>1</v>
      </c>
      <c r="AH227" s="301" t="s">
        <v>887</v>
      </c>
      <c r="AI227" s="187" t="s">
        <v>1584</v>
      </c>
      <c r="AJ227" s="188" t="s">
        <v>1585</v>
      </c>
      <c r="AK227" s="188"/>
      <c r="AL227" s="301" t="s">
        <v>1087</v>
      </c>
      <c r="AM227" s="301" t="s">
        <v>873</v>
      </c>
      <c r="AN227" s="301" t="s">
        <v>1483</v>
      </c>
      <c r="AO227" s="301" t="s">
        <v>1588</v>
      </c>
      <c r="AP227" s="301"/>
      <c r="AQ227" s="301"/>
      <c r="AR227" s="301" t="s">
        <v>1589</v>
      </c>
      <c r="AS227" s="301"/>
      <c r="AT227" s="301" t="s">
        <v>1590</v>
      </c>
      <c r="AU227" s="301" t="s">
        <v>1591</v>
      </c>
      <c r="AV227" s="301" t="s">
        <v>1591</v>
      </c>
      <c r="AW227" s="301" t="s">
        <v>1592</v>
      </c>
      <c r="AX227" s="301" t="s">
        <v>844</v>
      </c>
      <c r="AY227" s="301" t="s">
        <v>1593</v>
      </c>
      <c r="AZ227" s="301" t="s">
        <v>887</v>
      </c>
      <c r="BA227" s="301"/>
      <c r="BB227" s="301">
        <f>L227</f>
        <v>4</v>
      </c>
      <c r="BC227" s="301"/>
      <c r="BD227" s="174"/>
      <c r="BE227" s="174" t="s">
        <v>887</v>
      </c>
      <c r="BF227" s="174"/>
      <c r="BG227" s="174"/>
      <c r="BH227" s="174"/>
      <c r="BI227" s="174"/>
      <c r="BJ227" s="174"/>
      <c r="BK227" s="175">
        <v>1</v>
      </c>
      <c r="BL227" s="175"/>
      <c r="BM227" s="175"/>
      <c r="BN227" s="175"/>
      <c r="BO227" s="175"/>
      <c r="BP227" s="175"/>
      <c r="BQ227" s="175" t="s">
        <v>848</v>
      </c>
      <c r="BR227" s="175">
        <v>1</v>
      </c>
      <c r="BS227" s="235"/>
      <c r="BT227" s="236"/>
      <c r="BU227" s="237"/>
      <c r="BV227" s="237"/>
      <c r="BW227" s="237"/>
      <c r="BX227" s="237"/>
      <c r="BY227" s="237"/>
      <c r="BZ227" s="168"/>
      <c r="CA227" s="235"/>
    </row>
    <row r="228" spans="1:79" s="239" customFormat="1" ht="14.25" customHeight="1">
      <c r="A228" s="301"/>
      <c r="B228" s="301" t="s">
        <v>303</v>
      </c>
      <c r="C228" s="301" t="s">
        <v>365</v>
      </c>
      <c r="D228" s="301" t="s">
        <v>540</v>
      </c>
      <c r="E228" s="185">
        <v>2191.0030000000002</v>
      </c>
      <c r="F228" s="185">
        <v>2192.5479999999998</v>
      </c>
      <c r="G228" s="301" t="s">
        <v>1495</v>
      </c>
      <c r="H228" s="185">
        <v>125.887</v>
      </c>
      <c r="I228" s="185">
        <v>127.432</v>
      </c>
      <c r="J228" s="178">
        <f t="shared" si="42"/>
        <v>1.544999999999618</v>
      </c>
      <c r="K228" s="178">
        <f t="shared" si="43"/>
        <v>1.5450000000000017</v>
      </c>
      <c r="L228" s="301">
        <v>1.5449999999999999</v>
      </c>
      <c r="M228" s="301"/>
      <c r="N228" s="301" t="s">
        <v>826</v>
      </c>
      <c r="O228" s="301" t="s">
        <v>827</v>
      </c>
      <c r="P228" s="301" t="s">
        <v>873</v>
      </c>
      <c r="Q228" s="301" t="s">
        <v>827</v>
      </c>
      <c r="R228" s="301"/>
      <c r="S228" s="301">
        <v>9</v>
      </c>
      <c r="T228" s="301"/>
      <c r="U228" s="157"/>
      <c r="V228" s="301"/>
      <c r="W228" s="301"/>
      <c r="X228" s="301" t="s">
        <v>831</v>
      </c>
      <c r="Y228" s="301" t="s">
        <v>980</v>
      </c>
      <c r="Z228" s="301"/>
      <c r="AA228" s="163" t="s">
        <v>1085</v>
      </c>
      <c r="AB228" s="186">
        <f t="shared" si="47"/>
        <v>75.704999999999998</v>
      </c>
      <c r="AC228" s="163">
        <f>IF(AL228="中修",AB228*AG228,IF(AL228="预防性养护",AB228,AB228*AE228))</f>
        <v>75.704999999999998</v>
      </c>
      <c r="AD228" s="301" t="s">
        <v>1153</v>
      </c>
      <c r="AE228" s="301"/>
      <c r="AF228" s="301"/>
      <c r="AG228" s="301">
        <v>1</v>
      </c>
      <c r="AH228" s="301" t="s">
        <v>887</v>
      </c>
      <c r="AI228" s="187" t="s">
        <v>1584</v>
      </c>
      <c r="AJ228" s="188" t="s">
        <v>1585</v>
      </c>
      <c r="AK228" s="188"/>
      <c r="AL228" s="301" t="s">
        <v>1087</v>
      </c>
      <c r="AM228" s="301" t="s">
        <v>873</v>
      </c>
      <c r="AN228" s="301" t="s">
        <v>1483</v>
      </c>
      <c r="AO228" s="301" t="s">
        <v>1594</v>
      </c>
      <c r="AP228" s="301"/>
      <c r="AQ228" s="301"/>
      <c r="AR228" s="301" t="s">
        <v>1595</v>
      </c>
      <c r="AS228" s="301"/>
      <c r="AT228" s="301" t="s">
        <v>1596</v>
      </c>
      <c r="AU228" s="301" t="s">
        <v>1597</v>
      </c>
      <c r="AV228" s="301" t="s">
        <v>1597</v>
      </c>
      <c r="AW228" s="301" t="s">
        <v>1598</v>
      </c>
      <c r="AX228" s="301" t="s">
        <v>844</v>
      </c>
      <c r="AY228" s="301" t="s">
        <v>1599</v>
      </c>
      <c r="AZ228" s="301" t="s">
        <v>887</v>
      </c>
      <c r="BA228" s="301"/>
      <c r="BB228" s="301">
        <f>L228</f>
        <v>1.5449999999999999</v>
      </c>
      <c r="BC228" s="301"/>
      <c r="BD228" s="174"/>
      <c r="BE228" s="174" t="s">
        <v>887</v>
      </c>
      <c r="BF228" s="174"/>
      <c r="BG228" s="174"/>
      <c r="BH228" s="174"/>
      <c r="BI228" s="174"/>
      <c r="BJ228" s="174"/>
      <c r="BK228" s="175">
        <v>1</v>
      </c>
      <c r="BL228" s="175"/>
      <c r="BM228" s="175"/>
      <c r="BN228" s="175"/>
      <c r="BO228" s="175"/>
      <c r="BP228" s="175"/>
      <c r="BQ228" s="175" t="s">
        <v>848</v>
      </c>
      <c r="BR228" s="175">
        <v>1</v>
      </c>
      <c r="BS228" s="235"/>
      <c r="BT228" s="236"/>
      <c r="BU228" s="237"/>
      <c r="BV228" s="237"/>
      <c r="BW228" s="237"/>
      <c r="BX228" s="237"/>
      <c r="BY228" s="237"/>
      <c r="BZ228" s="168"/>
      <c r="CA228" s="235"/>
    </row>
    <row r="229" spans="1:79" s="238" customFormat="1" ht="14.25" customHeight="1">
      <c r="A229" s="466" t="s">
        <v>978</v>
      </c>
      <c r="B229" s="466"/>
      <c r="C229" s="466"/>
      <c r="D229" s="466"/>
      <c r="E229" s="158"/>
      <c r="F229" s="158"/>
      <c r="G229" s="157"/>
      <c r="H229" s="158"/>
      <c r="I229" s="158"/>
      <c r="J229" s="178">
        <f t="shared" si="42"/>
        <v>0</v>
      </c>
      <c r="K229" s="178">
        <f t="shared" si="43"/>
        <v>0</v>
      </c>
      <c r="L229" s="157">
        <v>0</v>
      </c>
      <c r="M229" s="157"/>
      <c r="N229" s="157"/>
      <c r="O229" s="157"/>
      <c r="P229" s="157"/>
      <c r="Q229" s="157"/>
      <c r="R229" s="157"/>
      <c r="S229" s="157"/>
      <c r="T229" s="157"/>
      <c r="U229" s="157"/>
      <c r="V229" s="157"/>
      <c r="W229" s="157"/>
      <c r="X229" s="157"/>
      <c r="Y229" s="157"/>
      <c r="Z229" s="157"/>
      <c r="AA229" s="160"/>
      <c r="AB229" s="176">
        <v>0</v>
      </c>
      <c r="AC229" s="160">
        <v>0</v>
      </c>
      <c r="AD229" s="157"/>
      <c r="AE229" s="157"/>
      <c r="AF229" s="157"/>
      <c r="AG229" s="157"/>
      <c r="AH229" s="157"/>
      <c r="AI229" s="161"/>
      <c r="AJ229" s="162"/>
      <c r="AK229" s="162"/>
      <c r="AL229" s="157"/>
      <c r="AM229" s="157"/>
      <c r="AN229" s="157"/>
      <c r="AO229" s="157"/>
      <c r="AP229" s="157"/>
      <c r="AQ229" s="157"/>
      <c r="AR229" s="157"/>
      <c r="AS229" s="157"/>
      <c r="AT229" s="157"/>
      <c r="AU229" s="157"/>
      <c r="AV229" s="157"/>
      <c r="AW229" s="157"/>
      <c r="AX229" s="157"/>
      <c r="AY229" s="157"/>
      <c r="AZ229" s="157"/>
      <c r="BA229" s="157"/>
      <c r="BB229" s="157"/>
      <c r="BC229" s="157"/>
      <c r="BD229" s="173"/>
      <c r="BE229" s="171"/>
      <c r="BF229" s="171"/>
      <c r="BG229" s="171"/>
      <c r="BH229" s="174"/>
      <c r="BI229" s="174"/>
      <c r="BJ229" s="174"/>
      <c r="BK229" s="175"/>
      <c r="BL229" s="175"/>
      <c r="BM229" s="175"/>
      <c r="BN229" s="175"/>
      <c r="BO229" s="175"/>
      <c r="BP229" s="175"/>
      <c r="BQ229" s="175" t="s">
        <v>820</v>
      </c>
      <c r="BR229" s="175">
        <v>2</v>
      </c>
      <c r="BS229" s="235"/>
      <c r="BT229" s="236"/>
      <c r="BU229" s="237"/>
      <c r="BV229" s="237"/>
      <c r="BW229" s="237"/>
      <c r="BX229" s="237"/>
      <c r="BY229" s="237"/>
      <c r="BZ229" s="168"/>
      <c r="CA229" s="235"/>
    </row>
    <row r="230" spans="1:79" s="238" customFormat="1" ht="14.25" customHeight="1">
      <c r="A230" s="466" t="s">
        <v>1015</v>
      </c>
      <c r="B230" s="466"/>
      <c r="C230" s="466"/>
      <c r="D230" s="466"/>
      <c r="E230" s="158"/>
      <c r="F230" s="158"/>
      <c r="G230" s="157"/>
      <c r="H230" s="158"/>
      <c r="I230" s="158"/>
      <c r="J230" s="178">
        <f t="shared" si="42"/>
        <v>0</v>
      </c>
      <c r="K230" s="178">
        <f t="shared" si="43"/>
        <v>0</v>
      </c>
      <c r="L230" s="157">
        <f>L231</f>
        <v>4.2140000000000004</v>
      </c>
      <c r="M230" s="157"/>
      <c r="N230" s="157"/>
      <c r="O230" s="157"/>
      <c r="P230" s="157"/>
      <c r="Q230" s="157"/>
      <c r="R230" s="157"/>
      <c r="S230" s="157"/>
      <c r="T230" s="157"/>
      <c r="U230" s="157"/>
      <c r="V230" s="157"/>
      <c r="W230" s="157"/>
      <c r="X230" s="157"/>
      <c r="Y230" s="157"/>
      <c r="Z230" s="157"/>
      <c r="AA230" s="160"/>
      <c r="AB230" s="157">
        <f>AB231</f>
        <v>560.4620000000001</v>
      </c>
      <c r="AC230" s="160">
        <f>AC231</f>
        <v>560.06200000000013</v>
      </c>
      <c r="AD230" s="157"/>
      <c r="AE230" s="157"/>
      <c r="AF230" s="157"/>
      <c r="AG230" s="157"/>
      <c r="AH230" s="157"/>
      <c r="AI230" s="161"/>
      <c r="AJ230" s="162"/>
      <c r="AK230" s="162"/>
      <c r="AL230" s="157"/>
      <c r="AM230" s="157"/>
      <c r="AN230" s="157"/>
      <c r="AO230" s="157"/>
      <c r="AP230" s="157"/>
      <c r="AQ230" s="157"/>
      <c r="AR230" s="157"/>
      <c r="AS230" s="157"/>
      <c r="AT230" s="157"/>
      <c r="AU230" s="157"/>
      <c r="AV230" s="157"/>
      <c r="AW230" s="157"/>
      <c r="AX230" s="157"/>
      <c r="AY230" s="157"/>
      <c r="AZ230" s="157"/>
      <c r="BA230" s="157"/>
      <c r="BB230" s="157"/>
      <c r="BC230" s="157"/>
      <c r="BD230" s="173"/>
      <c r="BE230" s="171"/>
      <c r="BF230" s="171"/>
      <c r="BG230" s="171"/>
      <c r="BH230" s="174"/>
      <c r="BI230" s="174"/>
      <c r="BJ230" s="174"/>
      <c r="BK230" s="175"/>
      <c r="BL230" s="175"/>
      <c r="BM230" s="175"/>
      <c r="BN230" s="175"/>
      <c r="BO230" s="175"/>
      <c r="BP230" s="175"/>
      <c r="BQ230" s="175" t="s">
        <v>820</v>
      </c>
      <c r="BR230" s="175">
        <v>2</v>
      </c>
      <c r="BS230" s="235"/>
      <c r="BT230" s="236"/>
      <c r="BU230" s="237"/>
      <c r="BV230" s="237"/>
      <c r="BW230" s="237"/>
      <c r="BX230" s="237"/>
      <c r="BY230" s="237"/>
      <c r="BZ230" s="168"/>
      <c r="CA230" s="235"/>
    </row>
    <row r="231" spans="1:79" s="238" customFormat="1">
      <c r="A231" s="466" t="s">
        <v>823</v>
      </c>
      <c r="B231" s="466"/>
      <c r="C231" s="466"/>
      <c r="D231" s="466"/>
      <c r="E231" s="158"/>
      <c r="F231" s="158"/>
      <c r="G231" s="157"/>
      <c r="H231" s="158"/>
      <c r="I231" s="158"/>
      <c r="J231" s="178">
        <f t="shared" si="42"/>
        <v>0</v>
      </c>
      <c r="K231" s="178">
        <f t="shared" si="43"/>
        <v>0</v>
      </c>
      <c r="L231" s="157">
        <f>L232</f>
        <v>4.2140000000000004</v>
      </c>
      <c r="M231" s="157"/>
      <c r="N231" s="157"/>
      <c r="O231" s="157"/>
      <c r="P231" s="157"/>
      <c r="Q231" s="157"/>
      <c r="R231" s="157"/>
      <c r="S231" s="157"/>
      <c r="T231" s="157"/>
      <c r="U231" s="157"/>
      <c r="V231" s="157"/>
      <c r="W231" s="157"/>
      <c r="X231" s="157"/>
      <c r="Y231" s="157"/>
      <c r="Z231" s="157"/>
      <c r="AA231" s="160"/>
      <c r="AB231" s="157">
        <f>AB232</f>
        <v>560.4620000000001</v>
      </c>
      <c r="AC231" s="160">
        <f>AC232-0.4</f>
        <v>560.06200000000013</v>
      </c>
      <c r="AD231" s="157"/>
      <c r="AE231" s="157"/>
      <c r="AF231" s="157"/>
      <c r="AG231" s="157"/>
      <c r="AH231" s="157"/>
      <c r="AI231" s="161"/>
      <c r="AJ231" s="162"/>
      <c r="AK231" s="162"/>
      <c r="AL231" s="157"/>
      <c r="AM231" s="157"/>
      <c r="AN231" s="157"/>
      <c r="AO231" s="157"/>
      <c r="AP231" s="157"/>
      <c r="AQ231" s="157"/>
      <c r="AR231" s="157"/>
      <c r="AS231" s="157"/>
      <c r="AT231" s="157"/>
      <c r="AU231" s="157"/>
      <c r="AV231" s="157"/>
      <c r="AW231" s="157"/>
      <c r="AX231" s="157"/>
      <c r="AY231" s="157"/>
      <c r="AZ231" s="157"/>
      <c r="BA231" s="157"/>
      <c r="BB231" s="157"/>
      <c r="BC231" s="157"/>
      <c r="BD231" s="173"/>
      <c r="BE231" s="171"/>
      <c r="BF231" s="171"/>
      <c r="BG231" s="171"/>
      <c r="BH231" s="174"/>
      <c r="BI231" s="174"/>
      <c r="BJ231" s="174"/>
      <c r="BK231" s="175"/>
      <c r="BL231" s="175"/>
      <c r="BM231" s="175"/>
      <c r="BN231" s="175"/>
      <c r="BO231" s="175"/>
      <c r="BP231" s="175"/>
      <c r="BQ231" s="175" t="s">
        <v>820</v>
      </c>
      <c r="BR231" s="175">
        <v>2</v>
      </c>
      <c r="BS231" s="235"/>
      <c r="BT231" s="236"/>
      <c r="BU231" s="237"/>
      <c r="BV231" s="237"/>
      <c r="BW231" s="237"/>
      <c r="BX231" s="237"/>
      <c r="BY231" s="237"/>
      <c r="BZ231" s="168"/>
      <c r="CA231" s="235"/>
    </row>
    <row r="232" spans="1:79" s="307" customFormat="1" ht="14.25" customHeight="1">
      <c r="A232" s="302"/>
      <c r="B232" s="303" t="s">
        <v>303</v>
      </c>
      <c r="C232" s="303" t="s">
        <v>364</v>
      </c>
      <c r="D232" s="303" t="s">
        <v>1480</v>
      </c>
      <c r="E232" s="303">
        <v>117</v>
      </c>
      <c r="F232" s="303">
        <v>121.214</v>
      </c>
      <c r="G232" s="303" t="s">
        <v>1514</v>
      </c>
      <c r="H232" s="303">
        <v>119.14400000000001</v>
      </c>
      <c r="I232" s="303">
        <v>123.358</v>
      </c>
      <c r="J232" s="304">
        <v>4.2149999999999999</v>
      </c>
      <c r="K232" s="304"/>
      <c r="L232" s="303">
        <v>4.2140000000000004</v>
      </c>
      <c r="M232" s="304"/>
      <c r="N232" s="303" t="s">
        <v>826</v>
      </c>
      <c r="O232" s="303">
        <v>6.5</v>
      </c>
      <c r="P232" s="303" t="s">
        <v>873</v>
      </c>
      <c r="Q232" s="303">
        <v>7</v>
      </c>
      <c r="R232" s="304"/>
      <c r="S232" s="304"/>
      <c r="T232" s="303">
        <v>20</v>
      </c>
      <c r="U232" s="303"/>
      <c r="V232" s="303" t="s">
        <v>829</v>
      </c>
      <c r="W232" s="303">
        <v>20</v>
      </c>
      <c r="X232" s="303" t="s">
        <v>831</v>
      </c>
      <c r="Y232" s="303">
        <v>9</v>
      </c>
      <c r="Z232" s="303"/>
      <c r="AA232" s="303">
        <v>190</v>
      </c>
      <c r="AB232" s="303">
        <f>AA232*Q232*L232/10</f>
        <v>560.4620000000001</v>
      </c>
      <c r="AC232" s="305">
        <f>AB232*AE232</f>
        <v>560.4620000000001</v>
      </c>
      <c r="AD232" s="303">
        <v>2006</v>
      </c>
      <c r="AE232" s="303">
        <v>1</v>
      </c>
      <c r="AF232" s="302"/>
      <c r="AG232" s="302"/>
      <c r="AH232" s="304"/>
      <c r="AI232" s="306" t="s">
        <v>835</v>
      </c>
      <c r="AJ232" s="302"/>
      <c r="AK232" s="302"/>
      <c r="AL232" s="301" t="s">
        <v>837</v>
      </c>
      <c r="AM232" s="301" t="s">
        <v>873</v>
      </c>
      <c r="AN232" s="301" t="s">
        <v>1483</v>
      </c>
      <c r="AO232" s="304"/>
      <c r="AP232" s="304"/>
      <c r="AQ232" s="304"/>
      <c r="AR232" s="304"/>
      <c r="AS232" s="304"/>
      <c r="AT232" s="304"/>
      <c r="AU232" s="304"/>
      <c r="AV232" s="304"/>
      <c r="AW232" s="304"/>
      <c r="AX232" s="304"/>
      <c r="AY232" s="304"/>
      <c r="AZ232" s="304"/>
      <c r="BA232" s="304"/>
      <c r="BB232" s="304"/>
      <c r="BC232" s="304">
        <f>L232</f>
        <v>4.2140000000000004</v>
      </c>
      <c r="BD232" s="304"/>
      <c r="BE232" s="304"/>
      <c r="BF232" s="304"/>
      <c r="BG232" s="304"/>
      <c r="BH232" s="304"/>
      <c r="BI232" s="304"/>
      <c r="BJ232" s="304"/>
      <c r="BK232" s="304"/>
      <c r="BL232" s="304"/>
      <c r="BM232" s="304"/>
      <c r="BN232" s="304"/>
      <c r="BO232" s="304"/>
      <c r="BP232" s="304"/>
      <c r="BQ232" s="304"/>
      <c r="BR232" s="304"/>
      <c r="BS232" s="304"/>
    </row>
    <row r="233" spans="1:79" s="238" customFormat="1" ht="14.25" customHeight="1">
      <c r="A233" s="466" t="s">
        <v>1018</v>
      </c>
      <c r="B233" s="466"/>
      <c r="C233" s="466"/>
      <c r="D233" s="466"/>
      <c r="E233" s="158"/>
      <c r="F233" s="158"/>
      <c r="G233" s="157"/>
      <c r="H233" s="158"/>
      <c r="I233" s="158"/>
      <c r="J233" s="178">
        <f t="shared" ref="J233:J296" si="48">F233-E233</f>
        <v>0</v>
      </c>
      <c r="K233" s="178">
        <f t="shared" ref="K233:K296" si="49">I233-H233</f>
        <v>0</v>
      </c>
      <c r="L233" s="157"/>
      <c r="M233" s="157"/>
      <c r="N233" s="157"/>
      <c r="O233" s="157"/>
      <c r="P233" s="157"/>
      <c r="Q233" s="157"/>
      <c r="R233" s="157"/>
      <c r="S233" s="157"/>
      <c r="T233" s="157"/>
      <c r="U233" s="157"/>
      <c r="V233" s="157"/>
      <c r="W233" s="157"/>
      <c r="X233" s="157"/>
      <c r="Y233" s="157"/>
      <c r="Z233" s="157"/>
      <c r="AA233" s="160"/>
      <c r="AB233" s="176"/>
      <c r="AC233" s="160"/>
      <c r="AD233" s="157"/>
      <c r="AE233" s="157"/>
      <c r="AF233" s="157"/>
      <c r="AG233" s="157"/>
      <c r="AH233" s="157"/>
      <c r="AI233" s="161"/>
      <c r="AJ233" s="162"/>
      <c r="AK233" s="162"/>
      <c r="AL233" s="157"/>
      <c r="AM233" s="157"/>
      <c r="AN233" s="157"/>
      <c r="AO233" s="157"/>
      <c r="AP233" s="157"/>
      <c r="AQ233" s="157"/>
      <c r="AR233" s="157"/>
      <c r="AS233" s="157"/>
      <c r="AT233" s="157"/>
      <c r="AU233" s="157"/>
      <c r="AV233" s="157"/>
      <c r="AW233" s="157"/>
      <c r="AX233" s="157"/>
      <c r="AY233" s="157"/>
      <c r="AZ233" s="157"/>
      <c r="BA233" s="157"/>
      <c r="BB233" s="157"/>
      <c r="BC233" s="157"/>
      <c r="BD233" s="173"/>
      <c r="BE233" s="171"/>
      <c r="BF233" s="171"/>
      <c r="BG233" s="171"/>
      <c r="BH233" s="174"/>
      <c r="BI233" s="174"/>
      <c r="BJ233" s="174"/>
      <c r="BK233" s="175"/>
      <c r="BL233" s="175"/>
      <c r="BM233" s="175"/>
      <c r="BN233" s="175"/>
      <c r="BO233" s="175"/>
      <c r="BP233" s="175"/>
      <c r="BQ233" s="175" t="s">
        <v>820</v>
      </c>
      <c r="BR233" s="175">
        <v>2</v>
      </c>
      <c r="BS233" s="235"/>
      <c r="BT233" s="236"/>
      <c r="BU233" s="237"/>
      <c r="BV233" s="237"/>
      <c r="BW233" s="237"/>
      <c r="BX233" s="237"/>
      <c r="BY233" s="237"/>
      <c r="BZ233" s="168"/>
      <c r="CA233" s="235"/>
    </row>
    <row r="234" spans="1:79" s="238" customFormat="1" ht="14.25" customHeight="1">
      <c r="A234" s="466" t="s">
        <v>1019</v>
      </c>
      <c r="B234" s="466"/>
      <c r="C234" s="466"/>
      <c r="D234" s="466"/>
      <c r="E234" s="158"/>
      <c r="F234" s="158"/>
      <c r="G234" s="157"/>
      <c r="H234" s="158"/>
      <c r="I234" s="158"/>
      <c r="J234" s="178">
        <f t="shared" si="48"/>
        <v>0</v>
      </c>
      <c r="K234" s="178">
        <f t="shared" si="49"/>
        <v>0</v>
      </c>
      <c r="L234" s="157">
        <f>SUM(L235,L236)</f>
        <v>10</v>
      </c>
      <c r="M234" s="157"/>
      <c r="N234" s="157"/>
      <c r="O234" s="157"/>
      <c r="P234" s="157"/>
      <c r="Q234" s="157"/>
      <c r="R234" s="157"/>
      <c r="S234" s="157"/>
      <c r="T234" s="157"/>
      <c r="U234" s="157"/>
      <c r="V234" s="157"/>
      <c r="W234" s="157"/>
      <c r="X234" s="157"/>
      <c r="Y234" s="157"/>
      <c r="Z234" s="157"/>
      <c r="AA234" s="160"/>
      <c r="AB234" s="176">
        <f>SUM(AB235,AB236)</f>
        <v>-90</v>
      </c>
      <c r="AC234" s="160">
        <f>SUM(AC235,AC236)</f>
        <v>-90</v>
      </c>
      <c r="AD234" s="157"/>
      <c r="AE234" s="157"/>
      <c r="AF234" s="157"/>
      <c r="AG234" s="157"/>
      <c r="AH234" s="157"/>
      <c r="AI234" s="161"/>
      <c r="AJ234" s="162"/>
      <c r="AK234" s="162"/>
      <c r="AL234" s="157"/>
      <c r="AM234" s="157"/>
      <c r="AN234" s="157"/>
      <c r="AO234" s="157"/>
      <c r="AP234" s="157"/>
      <c r="AQ234" s="157"/>
      <c r="AR234" s="157"/>
      <c r="AS234" s="157"/>
      <c r="AT234" s="157"/>
      <c r="AU234" s="157"/>
      <c r="AV234" s="157"/>
      <c r="AW234" s="157"/>
      <c r="AX234" s="157"/>
      <c r="AY234" s="157"/>
      <c r="AZ234" s="157"/>
      <c r="BA234" s="157"/>
      <c r="BB234" s="157"/>
      <c r="BC234" s="157"/>
      <c r="BD234" s="173"/>
      <c r="BE234" s="171"/>
      <c r="BF234" s="171"/>
      <c r="BG234" s="171"/>
      <c r="BH234" s="174"/>
      <c r="BI234" s="174"/>
      <c r="BJ234" s="174"/>
      <c r="BK234" s="175"/>
      <c r="BL234" s="175"/>
      <c r="BM234" s="175"/>
      <c r="BN234" s="175"/>
      <c r="BO234" s="175"/>
      <c r="BP234" s="175"/>
      <c r="BQ234" s="175" t="s">
        <v>820</v>
      </c>
      <c r="BR234" s="175">
        <v>2</v>
      </c>
      <c r="BS234" s="235"/>
      <c r="BT234" s="236"/>
      <c r="BU234" s="237"/>
      <c r="BV234" s="237"/>
      <c r="BW234" s="237"/>
      <c r="BX234" s="237"/>
      <c r="BY234" s="237"/>
      <c r="BZ234" s="168"/>
      <c r="CA234" s="235"/>
    </row>
    <row r="235" spans="1:79" s="238" customFormat="1" ht="14.25" customHeight="1">
      <c r="A235" s="466" t="s">
        <v>1020</v>
      </c>
      <c r="B235" s="466"/>
      <c r="C235" s="466"/>
      <c r="D235" s="466"/>
      <c r="E235" s="158"/>
      <c r="F235" s="158"/>
      <c r="G235" s="157"/>
      <c r="H235" s="158"/>
      <c r="I235" s="158"/>
      <c r="J235" s="178">
        <f t="shared" si="48"/>
        <v>0</v>
      </c>
      <c r="K235" s="178">
        <f t="shared" si="49"/>
        <v>0</v>
      </c>
      <c r="L235" s="157"/>
      <c r="M235" s="157"/>
      <c r="N235" s="157"/>
      <c r="O235" s="157"/>
      <c r="P235" s="157"/>
      <c r="Q235" s="157"/>
      <c r="R235" s="157"/>
      <c r="S235" s="157"/>
      <c r="T235" s="157"/>
      <c r="U235" s="157"/>
      <c r="V235" s="157"/>
      <c r="W235" s="157"/>
      <c r="X235" s="157"/>
      <c r="Y235" s="157"/>
      <c r="Z235" s="157"/>
      <c r="AA235" s="160"/>
      <c r="AB235" s="176"/>
      <c r="AC235" s="160"/>
      <c r="AD235" s="157"/>
      <c r="AE235" s="157"/>
      <c r="AF235" s="157"/>
      <c r="AG235" s="157"/>
      <c r="AH235" s="157"/>
      <c r="AI235" s="161"/>
      <c r="AJ235" s="162"/>
      <c r="AK235" s="162"/>
      <c r="AL235" s="157"/>
      <c r="AM235" s="157"/>
      <c r="AN235" s="157"/>
      <c r="AO235" s="157"/>
      <c r="AP235" s="157"/>
      <c r="AQ235" s="157"/>
      <c r="AR235" s="157"/>
      <c r="AS235" s="157"/>
      <c r="AT235" s="157"/>
      <c r="AU235" s="157"/>
      <c r="AV235" s="157"/>
      <c r="AW235" s="157"/>
      <c r="AX235" s="157"/>
      <c r="AY235" s="157"/>
      <c r="AZ235" s="157"/>
      <c r="BA235" s="157"/>
      <c r="BB235" s="157"/>
      <c r="BC235" s="157"/>
      <c r="BD235" s="173"/>
      <c r="BE235" s="171"/>
      <c r="BF235" s="171"/>
      <c r="BG235" s="171"/>
      <c r="BH235" s="174"/>
      <c r="BI235" s="174"/>
      <c r="BJ235" s="174"/>
      <c r="BK235" s="175"/>
      <c r="BL235" s="175"/>
      <c r="BM235" s="175"/>
      <c r="BN235" s="175"/>
      <c r="BO235" s="175"/>
      <c r="BP235" s="175"/>
      <c r="BQ235" s="175" t="s">
        <v>820</v>
      </c>
      <c r="BR235" s="175">
        <v>2</v>
      </c>
      <c r="BS235" s="235"/>
      <c r="BT235" s="236"/>
      <c r="BU235" s="237"/>
      <c r="BV235" s="237"/>
      <c r="BW235" s="237"/>
      <c r="BX235" s="237"/>
      <c r="BY235" s="237"/>
      <c r="BZ235" s="168"/>
      <c r="CA235" s="235"/>
    </row>
    <row r="236" spans="1:79" s="238" customFormat="1">
      <c r="A236" s="466" t="s">
        <v>1038</v>
      </c>
      <c r="B236" s="466"/>
      <c r="C236" s="466"/>
      <c r="D236" s="466"/>
      <c r="E236" s="158"/>
      <c r="F236" s="158"/>
      <c r="G236" s="157"/>
      <c r="H236" s="158"/>
      <c r="I236" s="158"/>
      <c r="J236" s="178">
        <f t="shared" si="48"/>
        <v>0</v>
      </c>
      <c r="K236" s="178">
        <f t="shared" si="49"/>
        <v>0</v>
      </c>
      <c r="L236" s="157">
        <f>SUM(L237)</f>
        <v>10</v>
      </c>
      <c r="M236" s="157"/>
      <c r="N236" s="157"/>
      <c r="O236" s="157"/>
      <c r="P236" s="157"/>
      <c r="Q236" s="157"/>
      <c r="R236" s="157"/>
      <c r="S236" s="157"/>
      <c r="T236" s="157"/>
      <c r="U236" s="157"/>
      <c r="V236" s="157"/>
      <c r="W236" s="157"/>
      <c r="X236" s="157"/>
      <c r="Y236" s="157"/>
      <c r="Z236" s="157"/>
      <c r="AA236" s="160"/>
      <c r="AB236" s="176">
        <f>SUM(AB237)</f>
        <v>-90</v>
      </c>
      <c r="AC236" s="160">
        <f>SUM(AC237)</f>
        <v>-90</v>
      </c>
      <c r="AD236" s="157"/>
      <c r="AE236" s="157"/>
      <c r="AF236" s="157"/>
      <c r="AG236" s="157"/>
      <c r="AH236" s="157"/>
      <c r="AI236" s="161"/>
      <c r="AJ236" s="162"/>
      <c r="AK236" s="162"/>
      <c r="AL236" s="157"/>
      <c r="AM236" s="157"/>
      <c r="AN236" s="157"/>
      <c r="AO236" s="157"/>
      <c r="AP236" s="157"/>
      <c r="AQ236" s="157"/>
      <c r="AR236" s="157"/>
      <c r="AS236" s="157"/>
      <c r="AT236" s="157"/>
      <c r="AU236" s="157"/>
      <c r="AV236" s="157"/>
      <c r="AW236" s="157"/>
      <c r="AX236" s="157"/>
      <c r="AY236" s="157"/>
      <c r="AZ236" s="157"/>
      <c r="BA236" s="157"/>
      <c r="BB236" s="157"/>
      <c r="BC236" s="157"/>
      <c r="BD236" s="173"/>
      <c r="BE236" s="171"/>
      <c r="BF236" s="171"/>
      <c r="BG236" s="171"/>
      <c r="BH236" s="174"/>
      <c r="BI236" s="174"/>
      <c r="BJ236" s="174"/>
      <c r="BK236" s="175"/>
      <c r="BL236" s="175"/>
      <c r="BM236" s="175"/>
      <c r="BN236" s="175"/>
      <c r="BO236" s="175"/>
      <c r="BP236" s="175"/>
      <c r="BQ236" s="175" t="s">
        <v>820</v>
      </c>
      <c r="BR236" s="175">
        <v>2</v>
      </c>
      <c r="BS236" s="235"/>
      <c r="BT236" s="236"/>
      <c r="BU236" s="237"/>
      <c r="BV236" s="237"/>
      <c r="BW236" s="237"/>
      <c r="BX236" s="237"/>
      <c r="BY236" s="237"/>
      <c r="BZ236" s="168"/>
      <c r="CA236" s="235"/>
    </row>
    <row r="237" spans="1:79" s="239" customFormat="1" ht="14.25" customHeight="1">
      <c r="A237" s="301" t="s">
        <v>1084</v>
      </c>
      <c r="B237" s="301" t="s">
        <v>303</v>
      </c>
      <c r="C237" s="301" t="s">
        <v>364</v>
      </c>
      <c r="D237" s="301" t="s">
        <v>1600</v>
      </c>
      <c r="E237" s="185">
        <v>31.5</v>
      </c>
      <c r="F237" s="185">
        <v>41.5</v>
      </c>
      <c r="G237" s="301" t="s">
        <v>1601</v>
      </c>
      <c r="H237" s="185">
        <v>51.1</v>
      </c>
      <c r="I237" s="185">
        <v>41.1</v>
      </c>
      <c r="J237" s="178">
        <f t="shared" si="48"/>
        <v>10</v>
      </c>
      <c r="K237" s="178">
        <f t="shared" si="49"/>
        <v>-10</v>
      </c>
      <c r="L237" s="301">
        <v>10</v>
      </c>
      <c r="M237" s="301"/>
      <c r="N237" s="301" t="s">
        <v>826</v>
      </c>
      <c r="O237" s="301">
        <v>7.5</v>
      </c>
      <c r="P237" s="301" t="s">
        <v>828</v>
      </c>
      <c r="Q237" s="301">
        <v>7.5</v>
      </c>
      <c r="R237" s="301"/>
      <c r="S237" s="301">
        <v>8</v>
      </c>
      <c r="T237" s="301"/>
      <c r="U237" s="301"/>
      <c r="V237" s="301"/>
      <c r="W237" s="301"/>
      <c r="X237" s="301"/>
      <c r="Y237" s="301"/>
      <c r="Z237" s="301" t="s">
        <v>1040</v>
      </c>
      <c r="AA237" s="163">
        <v>-12</v>
      </c>
      <c r="AB237" s="186">
        <f>L237*Q237*AA237*0.1</f>
        <v>-90</v>
      </c>
      <c r="AC237" s="163">
        <f>IF(AL237="中修",AB237*AG237,IF(AL237="预防性养护",AB237,AB237*AE237))</f>
        <v>-90</v>
      </c>
      <c r="AD237" s="301"/>
      <c r="AE237" s="301"/>
      <c r="AF237" s="301"/>
      <c r="AG237" s="301"/>
      <c r="AH237" s="301"/>
      <c r="AI237" s="187" t="s">
        <v>1602</v>
      </c>
      <c r="AJ237" s="188"/>
      <c r="AK237" s="188"/>
      <c r="AL237" s="301" t="s">
        <v>814</v>
      </c>
      <c r="AM237" s="301"/>
      <c r="AN237" s="301">
        <v>4308</v>
      </c>
      <c r="AO237" s="301" t="s">
        <v>1603</v>
      </c>
      <c r="AP237" s="301"/>
      <c r="AQ237" s="301" t="s">
        <v>1604</v>
      </c>
      <c r="AR237" s="301"/>
      <c r="AS237" s="301"/>
      <c r="AT237" s="301"/>
      <c r="AU237" s="301"/>
      <c r="AV237" s="301"/>
      <c r="AW237" s="301"/>
      <c r="AX237" s="301" t="s">
        <v>844</v>
      </c>
      <c r="AY237" s="301"/>
      <c r="AZ237" s="301"/>
      <c r="BA237" s="301"/>
      <c r="BB237" s="301"/>
      <c r="BC237" s="301"/>
      <c r="BD237" s="174"/>
      <c r="BE237" s="174"/>
      <c r="BF237" s="174"/>
      <c r="BG237" s="174"/>
      <c r="BH237" s="174"/>
      <c r="BI237" s="174"/>
      <c r="BJ237" s="174"/>
      <c r="BK237" s="175"/>
      <c r="BL237" s="175"/>
      <c r="BM237" s="175"/>
      <c r="BN237" s="175"/>
      <c r="BO237" s="175">
        <v>3</v>
      </c>
      <c r="BP237" s="175"/>
      <c r="BQ237" s="175"/>
      <c r="BR237" s="175">
        <v>3</v>
      </c>
      <c r="BS237" s="235"/>
      <c r="BT237" s="236"/>
      <c r="BU237" s="237"/>
      <c r="BV237" s="237"/>
      <c r="BW237" s="237"/>
      <c r="BX237" s="237"/>
      <c r="BY237" s="237"/>
      <c r="BZ237" s="168"/>
      <c r="CA237" s="235"/>
    </row>
    <row r="238" spans="1:79" s="238" customFormat="1" ht="14.25" customHeight="1">
      <c r="A238" s="466" t="s">
        <v>1605</v>
      </c>
      <c r="B238" s="466"/>
      <c r="C238" s="466"/>
      <c r="D238" s="466"/>
      <c r="E238" s="158"/>
      <c r="F238" s="158"/>
      <c r="G238" s="157"/>
      <c r="H238" s="158"/>
      <c r="I238" s="158"/>
      <c r="J238" s="178">
        <f t="shared" si="48"/>
        <v>0</v>
      </c>
      <c r="K238" s="178">
        <f t="shared" si="49"/>
        <v>0</v>
      </c>
      <c r="L238" s="157">
        <f>SUM(L239,L256,L265)</f>
        <v>66.248999999999995</v>
      </c>
      <c r="M238" s="157"/>
      <c r="N238" s="157"/>
      <c r="O238" s="157"/>
      <c r="P238" s="157"/>
      <c r="Q238" s="157"/>
      <c r="R238" s="157"/>
      <c r="S238" s="157"/>
      <c r="T238" s="157"/>
      <c r="U238" s="157"/>
      <c r="V238" s="157"/>
      <c r="W238" s="157"/>
      <c r="X238" s="157"/>
      <c r="Y238" s="157"/>
      <c r="Z238" s="157"/>
      <c r="AA238" s="160"/>
      <c r="AB238" s="176">
        <f>SUM(AB239,AB256,AB265)</f>
        <v>11632.574400000001</v>
      </c>
      <c r="AC238" s="160">
        <f>SUM(AC239,AC265)</f>
        <v>7564.6958999999997</v>
      </c>
      <c r="AD238" s="157"/>
      <c r="AE238" s="157"/>
      <c r="AF238" s="157"/>
      <c r="AG238" s="157"/>
      <c r="AH238" s="157"/>
      <c r="AI238" s="161"/>
      <c r="AJ238" s="162"/>
      <c r="AK238" s="162"/>
      <c r="AL238" s="157"/>
      <c r="AM238" s="157"/>
      <c r="AN238" s="157"/>
      <c r="AO238" s="157"/>
      <c r="AP238" s="157"/>
      <c r="AQ238" s="157"/>
      <c r="AR238" s="157"/>
      <c r="AS238" s="157"/>
      <c r="AT238" s="157"/>
      <c r="AU238" s="157"/>
      <c r="AV238" s="157"/>
      <c r="AW238" s="157"/>
      <c r="AX238" s="157"/>
      <c r="AY238" s="157"/>
      <c r="AZ238" s="157"/>
      <c r="BA238" s="157"/>
      <c r="BB238" s="157"/>
      <c r="BC238" s="157"/>
      <c r="BD238" s="173"/>
      <c r="BE238" s="171"/>
      <c r="BF238" s="171"/>
      <c r="BG238" s="171"/>
      <c r="BH238" s="174"/>
      <c r="BI238" s="174"/>
      <c r="BJ238" s="174"/>
      <c r="BK238" s="175"/>
      <c r="BL238" s="175"/>
      <c r="BM238" s="175"/>
      <c r="BN238" s="175"/>
      <c r="BO238" s="175"/>
      <c r="BP238" s="175"/>
      <c r="BQ238" s="175" t="s">
        <v>820</v>
      </c>
      <c r="BR238" s="175">
        <v>2</v>
      </c>
      <c r="BS238" s="235"/>
      <c r="BT238" s="236"/>
      <c r="BU238" s="237"/>
      <c r="BV238" s="237"/>
      <c r="BW238" s="237"/>
      <c r="BX238" s="237"/>
      <c r="BY238" s="237"/>
      <c r="BZ238" s="168"/>
      <c r="CA238" s="235"/>
    </row>
    <row r="239" spans="1:79" s="238" customFormat="1" ht="14.25" customHeight="1">
      <c r="A239" s="466" t="s">
        <v>821</v>
      </c>
      <c r="B239" s="466"/>
      <c r="C239" s="466"/>
      <c r="D239" s="466"/>
      <c r="E239" s="158"/>
      <c r="F239" s="158"/>
      <c r="G239" s="157"/>
      <c r="H239" s="158"/>
      <c r="I239" s="158"/>
      <c r="J239" s="178">
        <f t="shared" si="48"/>
        <v>0</v>
      </c>
      <c r="K239" s="178">
        <f t="shared" si="49"/>
        <v>0</v>
      </c>
      <c r="L239" s="157">
        <f>SUM(L240,L255)</f>
        <v>35.195</v>
      </c>
      <c r="M239" s="157"/>
      <c r="N239" s="157"/>
      <c r="O239" s="157"/>
      <c r="P239" s="157"/>
      <c r="Q239" s="157"/>
      <c r="R239" s="157"/>
      <c r="S239" s="157"/>
      <c r="T239" s="157"/>
      <c r="U239" s="157"/>
      <c r="V239" s="157"/>
      <c r="W239" s="157"/>
      <c r="X239" s="157"/>
      <c r="Y239" s="157"/>
      <c r="Z239" s="157"/>
      <c r="AA239" s="160"/>
      <c r="AB239" s="176">
        <f>SUM(AB240,AB255)</f>
        <v>7322.7210000000005</v>
      </c>
      <c r="AC239" s="160">
        <f>SUM(AC240,AC255)</f>
        <v>7100.4674999999997</v>
      </c>
      <c r="AD239" s="157"/>
      <c r="AE239" s="157"/>
      <c r="AF239" s="157"/>
      <c r="AG239" s="157"/>
      <c r="AH239" s="157"/>
      <c r="AI239" s="161"/>
      <c r="AJ239" s="162"/>
      <c r="AK239" s="162"/>
      <c r="AL239" s="157"/>
      <c r="AM239" s="157"/>
      <c r="AN239" s="157"/>
      <c r="AO239" s="157"/>
      <c r="AP239" s="157"/>
      <c r="AQ239" s="157"/>
      <c r="AR239" s="157"/>
      <c r="AS239" s="157"/>
      <c r="AT239" s="157"/>
      <c r="AU239" s="157"/>
      <c r="AV239" s="157"/>
      <c r="AW239" s="157"/>
      <c r="AX239" s="157"/>
      <c r="AY239" s="157"/>
      <c r="AZ239" s="157"/>
      <c r="BA239" s="157"/>
      <c r="BB239" s="157"/>
      <c r="BC239" s="157"/>
      <c r="BD239" s="173"/>
      <c r="BE239" s="171"/>
      <c r="BF239" s="171"/>
      <c r="BG239" s="171"/>
      <c r="BH239" s="174"/>
      <c r="BI239" s="174"/>
      <c r="BJ239" s="174"/>
      <c r="BK239" s="175"/>
      <c r="BL239" s="175"/>
      <c r="BM239" s="175"/>
      <c r="BN239" s="175"/>
      <c r="BO239" s="175"/>
      <c r="BP239" s="175"/>
      <c r="BQ239" s="175" t="s">
        <v>820</v>
      </c>
      <c r="BR239" s="175">
        <v>2</v>
      </c>
      <c r="BS239" s="235"/>
      <c r="BT239" s="236"/>
      <c r="BU239" s="237"/>
      <c r="BV239" s="237"/>
      <c r="BW239" s="237"/>
      <c r="BX239" s="237"/>
      <c r="BY239" s="237"/>
      <c r="BZ239" s="168"/>
      <c r="CA239" s="235"/>
    </row>
    <row r="240" spans="1:79" s="238" customFormat="1">
      <c r="A240" s="466" t="s">
        <v>823</v>
      </c>
      <c r="B240" s="466"/>
      <c r="C240" s="466"/>
      <c r="D240" s="466"/>
      <c r="E240" s="158"/>
      <c r="F240" s="158"/>
      <c r="G240" s="157"/>
      <c r="H240" s="158"/>
      <c r="I240" s="158"/>
      <c r="J240" s="178">
        <f t="shared" si="48"/>
        <v>0</v>
      </c>
      <c r="K240" s="178">
        <f t="shared" si="49"/>
        <v>0</v>
      </c>
      <c r="L240" s="157">
        <f>SUM(L241:L254)</f>
        <v>35.195</v>
      </c>
      <c r="M240" s="157"/>
      <c r="N240" s="157"/>
      <c r="O240" s="157"/>
      <c r="P240" s="157"/>
      <c r="Q240" s="157"/>
      <c r="R240" s="157"/>
      <c r="S240" s="157"/>
      <c r="T240" s="157"/>
      <c r="U240" s="157"/>
      <c r="V240" s="157"/>
      <c r="W240" s="157"/>
      <c r="X240" s="157"/>
      <c r="Y240" s="157"/>
      <c r="Z240" s="157"/>
      <c r="AA240" s="160"/>
      <c r="AB240" s="160">
        <f>SUM(AB241:AB254)</f>
        <v>7322.7210000000005</v>
      </c>
      <c r="AC240" s="160">
        <f>SUM(AC241:AC254)</f>
        <v>7100.4674999999997</v>
      </c>
      <c r="AD240" s="157"/>
      <c r="AE240" s="157"/>
      <c r="AF240" s="157"/>
      <c r="AG240" s="157"/>
      <c r="AH240" s="157"/>
      <c r="AI240" s="161"/>
      <c r="AJ240" s="162"/>
      <c r="AK240" s="162"/>
      <c r="AL240" s="157"/>
      <c r="AM240" s="157"/>
      <c r="AN240" s="157"/>
      <c r="AO240" s="157"/>
      <c r="AP240" s="157"/>
      <c r="AQ240" s="157"/>
      <c r="AR240" s="157"/>
      <c r="AS240" s="157"/>
      <c r="AT240" s="157"/>
      <c r="AU240" s="157"/>
      <c r="AV240" s="157"/>
      <c r="AW240" s="157"/>
      <c r="AX240" s="157"/>
      <c r="AY240" s="157"/>
      <c r="AZ240" s="157"/>
      <c r="BA240" s="157"/>
      <c r="BB240" s="157"/>
      <c r="BC240" s="157"/>
      <c r="BD240" s="173"/>
      <c r="BE240" s="171"/>
      <c r="BF240" s="171"/>
      <c r="BG240" s="171"/>
      <c r="BH240" s="174"/>
      <c r="BI240" s="174"/>
      <c r="BJ240" s="174"/>
      <c r="BK240" s="175"/>
      <c r="BL240" s="175"/>
      <c r="BM240" s="175"/>
      <c r="BN240" s="175"/>
      <c r="BO240" s="175"/>
      <c r="BP240" s="175"/>
      <c r="BQ240" s="175" t="s">
        <v>820</v>
      </c>
      <c r="BR240" s="175">
        <v>2</v>
      </c>
      <c r="BS240" s="235"/>
      <c r="BT240" s="236"/>
      <c r="BU240" s="237"/>
      <c r="BV240" s="237"/>
      <c r="BW240" s="237"/>
      <c r="BX240" s="237"/>
      <c r="BY240" s="237"/>
      <c r="BZ240" s="168"/>
      <c r="CA240" s="235"/>
    </row>
    <row r="241" spans="1:95" s="310" customFormat="1" ht="409.5">
      <c r="A241" s="193" t="s">
        <v>1136</v>
      </c>
      <c r="B241" s="193" t="s">
        <v>303</v>
      </c>
      <c r="C241" s="301" t="s">
        <v>374</v>
      </c>
      <c r="D241" s="301" t="s">
        <v>556</v>
      </c>
      <c r="E241" s="301">
        <v>2987.5880000000002</v>
      </c>
      <c r="F241" s="301">
        <v>2995</v>
      </c>
      <c r="G241" s="301" t="s">
        <v>556</v>
      </c>
      <c r="H241" s="301">
        <v>2420</v>
      </c>
      <c r="I241" s="301">
        <f>H241+L241</f>
        <v>2427.4119999999998</v>
      </c>
      <c r="J241" s="178">
        <f t="shared" si="48"/>
        <v>7.4119999999998072</v>
      </c>
      <c r="K241" s="178">
        <f t="shared" si="49"/>
        <v>7.4119999999998072</v>
      </c>
      <c r="L241" s="301">
        <v>7.4119999999999999</v>
      </c>
      <c r="M241" s="301"/>
      <c r="N241" s="301" t="s">
        <v>871</v>
      </c>
      <c r="O241" s="301" t="s">
        <v>832</v>
      </c>
      <c r="P241" s="301" t="s">
        <v>828</v>
      </c>
      <c r="Q241" s="301" t="s">
        <v>832</v>
      </c>
      <c r="R241" s="301" t="s">
        <v>832</v>
      </c>
      <c r="S241" s="301">
        <v>8.5</v>
      </c>
      <c r="T241" s="301"/>
      <c r="U241" s="301" t="s">
        <v>830</v>
      </c>
      <c r="V241" s="301" t="s">
        <v>1367</v>
      </c>
      <c r="W241" s="301" t="s">
        <v>893</v>
      </c>
      <c r="X241" s="301" t="s">
        <v>831</v>
      </c>
      <c r="Y241" s="301" t="s">
        <v>832</v>
      </c>
      <c r="Z241" s="301"/>
      <c r="AA241" s="301" t="s">
        <v>1606</v>
      </c>
      <c r="AB241" s="301">
        <f>L241*Q241*AA241*0.1</f>
        <v>1400.8680000000002</v>
      </c>
      <c r="AC241" s="163">
        <f t="shared" ref="AC241:AC255" si="50">IF(AL241="中修",AB241*AG241,IF(AL241="预防性养护",AB241,AB241*AE241))</f>
        <v>1260.7812000000001</v>
      </c>
      <c r="AD241" s="301"/>
      <c r="AE241" s="301">
        <v>0.9</v>
      </c>
      <c r="AF241" s="301"/>
      <c r="AG241" s="301"/>
      <c r="AH241" s="301" t="s">
        <v>870</v>
      </c>
      <c r="AI241" s="301"/>
      <c r="AJ241" s="188" t="s">
        <v>1607</v>
      </c>
      <c r="AK241" s="188" t="s">
        <v>1608</v>
      </c>
      <c r="AL241" s="301" t="s">
        <v>837</v>
      </c>
      <c r="AM241" s="301" t="s">
        <v>828</v>
      </c>
      <c r="AN241" s="301" t="s">
        <v>1609</v>
      </c>
      <c r="AO241" s="301" t="s">
        <v>1610</v>
      </c>
      <c r="AP241" s="301" t="s">
        <v>1611</v>
      </c>
      <c r="AQ241" s="301" t="s">
        <v>1612</v>
      </c>
      <c r="AR241" s="301"/>
      <c r="AS241" s="301" t="s">
        <v>1613</v>
      </c>
      <c r="AT241" s="301" t="s">
        <v>1614</v>
      </c>
      <c r="AU241" s="301" t="s">
        <v>1615</v>
      </c>
      <c r="AV241" s="301" t="s">
        <v>1615</v>
      </c>
      <c r="AW241" s="301" t="s">
        <v>1616</v>
      </c>
      <c r="AX241" s="301" t="s">
        <v>844</v>
      </c>
      <c r="AY241" s="301" t="s">
        <v>1522</v>
      </c>
      <c r="AZ241" s="301" t="s">
        <v>1617</v>
      </c>
      <c r="BA241" s="301">
        <v>1</v>
      </c>
      <c r="BB241" s="301">
        <v>4.4119999999999999</v>
      </c>
      <c r="BC241" s="301">
        <v>2</v>
      </c>
      <c r="BD241" s="301"/>
      <c r="BE241" s="301" t="s">
        <v>1095</v>
      </c>
      <c r="BF241" s="301"/>
      <c r="BG241" s="301" t="s">
        <v>1618</v>
      </c>
      <c r="BH241" s="301" t="s">
        <v>1619</v>
      </c>
      <c r="BI241" s="301" t="s">
        <v>1620</v>
      </c>
      <c r="BJ241" s="301" t="s">
        <v>1621</v>
      </c>
      <c r="BK241" s="301">
        <v>1</v>
      </c>
      <c r="BL241" s="301"/>
      <c r="BM241" s="301"/>
      <c r="BN241" s="301"/>
      <c r="BO241" s="301"/>
      <c r="BP241" s="301"/>
      <c r="BQ241" s="301" t="s">
        <v>1494</v>
      </c>
      <c r="BR241" s="301">
        <v>1</v>
      </c>
      <c r="BS241" s="301"/>
      <c r="BT241" s="308"/>
      <c r="BU241" s="309"/>
      <c r="BV241" s="309"/>
      <c r="BW241" s="309"/>
      <c r="BX241" s="309">
        <v>1</v>
      </c>
      <c r="BY241" s="309"/>
      <c r="BZ241" s="309"/>
      <c r="CA241" s="235"/>
      <c r="CB241" s="309" t="s">
        <v>1622</v>
      </c>
      <c r="CC241" s="309">
        <v>1</v>
      </c>
      <c r="CD241" s="309"/>
      <c r="CE241" s="309"/>
      <c r="CF241" s="309"/>
    </row>
    <row r="242" spans="1:95" s="310" customFormat="1" ht="409.5">
      <c r="A242" s="193" t="s">
        <v>1136</v>
      </c>
      <c r="B242" s="193" t="s">
        <v>303</v>
      </c>
      <c r="C242" s="301" t="s">
        <v>374</v>
      </c>
      <c r="D242" s="301" t="s">
        <v>556</v>
      </c>
      <c r="E242" s="301">
        <v>2998</v>
      </c>
      <c r="F242" s="301">
        <v>2999.346</v>
      </c>
      <c r="G242" s="301" t="s">
        <v>556</v>
      </c>
      <c r="H242" s="301">
        <f>I242-L242</f>
        <v>2430.4119999999998</v>
      </c>
      <c r="I242" s="301">
        <v>2431.7579999999998</v>
      </c>
      <c r="J242" s="178">
        <f t="shared" si="48"/>
        <v>1.3460000000000036</v>
      </c>
      <c r="K242" s="178">
        <f t="shared" si="49"/>
        <v>1.3460000000000036</v>
      </c>
      <c r="L242" s="301">
        <v>1.3460000000000001</v>
      </c>
      <c r="M242" s="301"/>
      <c r="N242" s="301" t="s">
        <v>871</v>
      </c>
      <c r="O242" s="301" t="s">
        <v>832</v>
      </c>
      <c r="P242" s="301" t="s">
        <v>828</v>
      </c>
      <c r="Q242" s="301" t="s">
        <v>832</v>
      </c>
      <c r="R242" s="301" t="s">
        <v>832</v>
      </c>
      <c r="S242" s="301">
        <v>8.5</v>
      </c>
      <c r="T242" s="301"/>
      <c r="U242" s="301" t="s">
        <v>830</v>
      </c>
      <c r="V242" s="301" t="s">
        <v>1367</v>
      </c>
      <c r="W242" s="301" t="s">
        <v>893</v>
      </c>
      <c r="X242" s="301" t="s">
        <v>831</v>
      </c>
      <c r="Y242" s="301" t="s">
        <v>832</v>
      </c>
      <c r="Z242" s="301"/>
      <c r="AA242" s="301" t="s">
        <v>1606</v>
      </c>
      <c r="AB242" s="301">
        <f>L242*Q242*AA242*0.1</f>
        <v>254.39400000000001</v>
      </c>
      <c r="AC242" s="163">
        <f t="shared" si="50"/>
        <v>228.9546</v>
      </c>
      <c r="AD242" s="301"/>
      <c r="AE242" s="301">
        <v>0.9</v>
      </c>
      <c r="AF242" s="301"/>
      <c r="AG242" s="301"/>
      <c r="AH242" s="301" t="s">
        <v>870</v>
      </c>
      <c r="AI242" s="301"/>
      <c r="AJ242" s="188" t="s">
        <v>1607</v>
      </c>
      <c r="AK242" s="188" t="s">
        <v>1608</v>
      </c>
      <c r="AL242" s="301" t="s">
        <v>837</v>
      </c>
      <c r="AM242" s="301" t="s">
        <v>828</v>
      </c>
      <c r="AN242" s="301" t="s">
        <v>1609</v>
      </c>
      <c r="AO242" s="301" t="s">
        <v>1610</v>
      </c>
      <c r="AP242" s="301" t="s">
        <v>1611</v>
      </c>
      <c r="AQ242" s="301" t="s">
        <v>1612</v>
      </c>
      <c r="AR242" s="301"/>
      <c r="AS242" s="301" t="s">
        <v>1613</v>
      </c>
      <c r="AT242" s="301" t="s">
        <v>1614</v>
      </c>
      <c r="AU242" s="301" t="s">
        <v>1615</v>
      </c>
      <c r="AV242" s="301" t="s">
        <v>1615</v>
      </c>
      <c r="AW242" s="301" t="s">
        <v>1616</v>
      </c>
      <c r="AX242" s="301" t="s">
        <v>844</v>
      </c>
      <c r="AY242" s="301" t="s">
        <v>1522</v>
      </c>
      <c r="AZ242" s="301" t="s">
        <v>1617</v>
      </c>
      <c r="BA242" s="301">
        <v>1</v>
      </c>
      <c r="BB242" s="301">
        <v>0.34599999999999997</v>
      </c>
      <c r="BC242" s="301"/>
      <c r="BD242" s="301"/>
      <c r="BE242" s="301" t="s">
        <v>1095</v>
      </c>
      <c r="BF242" s="301"/>
      <c r="BG242" s="301" t="s">
        <v>1618</v>
      </c>
      <c r="BH242" s="301" t="s">
        <v>1619</v>
      </c>
      <c r="BI242" s="301" t="s">
        <v>1620</v>
      </c>
      <c r="BJ242" s="301" t="s">
        <v>1621</v>
      </c>
      <c r="BK242" s="301">
        <v>1</v>
      </c>
      <c r="BL242" s="301"/>
      <c r="BM242" s="301"/>
      <c r="BN242" s="301"/>
      <c r="BO242" s="301"/>
      <c r="BP242" s="301"/>
      <c r="BQ242" s="301" t="s">
        <v>1494</v>
      </c>
      <c r="BR242" s="301">
        <v>1</v>
      </c>
      <c r="BS242" s="301"/>
      <c r="BT242" s="308"/>
      <c r="BU242" s="309"/>
      <c r="BV242" s="309"/>
      <c r="BW242" s="309"/>
      <c r="BX242" s="309">
        <v>1</v>
      </c>
      <c r="BY242" s="309"/>
      <c r="BZ242" s="309"/>
      <c r="CA242" s="235"/>
      <c r="CB242" s="309"/>
      <c r="CC242" s="309">
        <v>1</v>
      </c>
      <c r="CD242" s="309"/>
      <c r="CE242" s="309"/>
      <c r="CF242" s="309"/>
    </row>
    <row r="243" spans="1:95" s="310" customFormat="1" ht="192">
      <c r="A243" s="193" t="s">
        <v>1136</v>
      </c>
      <c r="B243" s="193" t="s">
        <v>303</v>
      </c>
      <c r="C243" s="301" t="s">
        <v>374</v>
      </c>
      <c r="D243" s="301" t="s">
        <v>556</v>
      </c>
      <c r="E243" s="301">
        <v>3024.931</v>
      </c>
      <c r="F243" s="301">
        <v>3026.1190000000001</v>
      </c>
      <c r="G243" s="301" t="s">
        <v>556</v>
      </c>
      <c r="H243" s="301">
        <v>2457.3429999999998</v>
      </c>
      <c r="I243" s="301">
        <v>2458.5309999999999</v>
      </c>
      <c r="J243" s="178">
        <f t="shared" si="48"/>
        <v>1.1880000000001019</v>
      </c>
      <c r="K243" s="178">
        <f t="shared" si="49"/>
        <v>1.1880000000001019</v>
      </c>
      <c r="L243" s="301">
        <v>1.1879999999999999</v>
      </c>
      <c r="M243" s="301"/>
      <c r="N243" s="301" t="s">
        <v>871</v>
      </c>
      <c r="O243" s="301">
        <v>8.5</v>
      </c>
      <c r="P243" s="301" t="s">
        <v>828</v>
      </c>
      <c r="Q243" s="301">
        <v>8.5</v>
      </c>
      <c r="R243" s="301">
        <v>8.5</v>
      </c>
      <c r="S243" s="301">
        <v>8.5</v>
      </c>
      <c r="T243" s="301"/>
      <c r="U243" s="301" t="s">
        <v>830</v>
      </c>
      <c r="V243" s="301" t="s">
        <v>1367</v>
      </c>
      <c r="W243" s="301" t="s">
        <v>893</v>
      </c>
      <c r="X243" s="301" t="s">
        <v>831</v>
      </c>
      <c r="Y243" s="301" t="s">
        <v>832</v>
      </c>
      <c r="Z243" s="301"/>
      <c r="AA243" s="301" t="s">
        <v>1606</v>
      </c>
      <c r="AB243" s="301">
        <f>L243*Q243*AA243*0.1</f>
        <v>212.05799999999999</v>
      </c>
      <c r="AC243" s="163">
        <f t="shared" si="50"/>
        <v>190.85220000000001</v>
      </c>
      <c r="AD243" s="301"/>
      <c r="AE243" s="301">
        <v>0.9</v>
      </c>
      <c r="AF243" s="301"/>
      <c r="AG243" s="301"/>
      <c r="AH243" s="301" t="s">
        <v>870</v>
      </c>
      <c r="AI243" s="301"/>
      <c r="AJ243" s="188"/>
      <c r="AK243" s="188" t="s">
        <v>1608</v>
      </c>
      <c r="AL243" s="301" t="s">
        <v>837</v>
      </c>
      <c r="AM243" s="301" t="s">
        <v>828</v>
      </c>
      <c r="AN243" s="301" t="s">
        <v>1609</v>
      </c>
      <c r="AO243" s="301"/>
      <c r="AP243" s="301"/>
      <c r="AQ243" s="301"/>
      <c r="AR243" s="301"/>
      <c r="AS243" s="301"/>
      <c r="AT243" s="301"/>
      <c r="AU243" s="301"/>
      <c r="AV243" s="301"/>
      <c r="AW243" s="301"/>
      <c r="AX243" s="301" t="s">
        <v>844</v>
      </c>
      <c r="AY243" s="301" t="s">
        <v>1522</v>
      </c>
      <c r="AZ243" s="301" t="s">
        <v>887</v>
      </c>
      <c r="BA243" s="301"/>
      <c r="BB243" s="301">
        <f>L243</f>
        <v>1.1879999999999999</v>
      </c>
      <c r="BC243" s="301"/>
      <c r="BD243" s="301"/>
      <c r="BE243" s="301"/>
      <c r="BF243" s="301"/>
      <c r="BG243" s="301" t="s">
        <v>1618</v>
      </c>
      <c r="BH243" s="301" t="s">
        <v>1619</v>
      </c>
      <c r="BI243" s="301" t="s">
        <v>1620</v>
      </c>
      <c r="BJ243" s="301" t="s">
        <v>1621</v>
      </c>
      <c r="BK243" s="301">
        <v>1</v>
      </c>
      <c r="BL243" s="301"/>
      <c r="BM243" s="301"/>
      <c r="BN243" s="301"/>
      <c r="BO243" s="301"/>
      <c r="BP243" s="301"/>
      <c r="BQ243" s="301" t="s">
        <v>1494</v>
      </c>
      <c r="BR243" s="301">
        <v>1</v>
      </c>
      <c r="BS243" s="301"/>
      <c r="BT243" s="308"/>
      <c r="BU243" s="309"/>
      <c r="BV243" s="309"/>
      <c r="BW243" s="309"/>
      <c r="BX243" s="309">
        <v>1</v>
      </c>
      <c r="BY243" s="309"/>
      <c r="BZ243" s="309"/>
      <c r="CA243" s="235"/>
      <c r="CB243" s="309" t="s">
        <v>1623</v>
      </c>
      <c r="CC243" s="309" t="s">
        <v>1221</v>
      </c>
      <c r="CD243" s="309"/>
      <c r="CE243" s="309"/>
      <c r="CF243" s="309"/>
    </row>
    <row r="244" spans="1:95" s="310" customFormat="1" ht="192">
      <c r="A244" s="193" t="s">
        <v>1136</v>
      </c>
      <c r="B244" s="193" t="s">
        <v>303</v>
      </c>
      <c r="C244" s="301" t="s">
        <v>374</v>
      </c>
      <c r="D244" s="301" t="s">
        <v>556</v>
      </c>
      <c r="E244" s="301">
        <v>3028.748</v>
      </c>
      <c r="F244" s="301">
        <v>3030.7379999999998</v>
      </c>
      <c r="G244" s="301" t="s">
        <v>556</v>
      </c>
      <c r="H244" s="301">
        <v>2461.16</v>
      </c>
      <c r="I244" s="301">
        <v>2463.15</v>
      </c>
      <c r="J244" s="178">
        <f t="shared" si="48"/>
        <v>1.9899999999997817</v>
      </c>
      <c r="K244" s="178">
        <f t="shared" si="49"/>
        <v>1.9900000000002365</v>
      </c>
      <c r="L244" s="301">
        <v>1.99</v>
      </c>
      <c r="M244" s="301"/>
      <c r="N244" s="301" t="s">
        <v>871</v>
      </c>
      <c r="O244" s="301">
        <v>7.5</v>
      </c>
      <c r="P244" s="301" t="s">
        <v>828</v>
      </c>
      <c r="Q244" s="301">
        <v>8.5</v>
      </c>
      <c r="R244" s="301">
        <v>8.5</v>
      </c>
      <c r="S244" s="301">
        <v>8.5</v>
      </c>
      <c r="T244" s="301"/>
      <c r="U244" s="301" t="s">
        <v>830</v>
      </c>
      <c r="V244" s="301" t="s">
        <v>1367</v>
      </c>
      <c r="W244" s="301" t="s">
        <v>893</v>
      </c>
      <c r="X244" s="301" t="s">
        <v>831</v>
      </c>
      <c r="Y244" s="301" t="s">
        <v>832</v>
      </c>
      <c r="Z244" s="301"/>
      <c r="AA244" s="301" t="s">
        <v>1606</v>
      </c>
      <c r="AB244" s="301">
        <f>L244*Q244*AA244*0.1</f>
        <v>355.21499999999997</v>
      </c>
      <c r="AC244" s="163">
        <f t="shared" si="50"/>
        <v>319.69349999999997</v>
      </c>
      <c r="AD244" s="301"/>
      <c r="AE244" s="301">
        <v>0.9</v>
      </c>
      <c r="AF244" s="301"/>
      <c r="AG244" s="301"/>
      <c r="AH244" s="301" t="s">
        <v>870</v>
      </c>
      <c r="AI244" s="301"/>
      <c r="AJ244" s="188"/>
      <c r="AK244" s="188" t="s">
        <v>1608</v>
      </c>
      <c r="AL244" s="301" t="s">
        <v>837</v>
      </c>
      <c r="AM244" s="301" t="s">
        <v>828</v>
      </c>
      <c r="AN244" s="301" t="s">
        <v>1609</v>
      </c>
      <c r="AO244" s="301"/>
      <c r="AP244" s="301"/>
      <c r="AQ244" s="301"/>
      <c r="AR244" s="301"/>
      <c r="AS244" s="301"/>
      <c r="AT244" s="301"/>
      <c r="AU244" s="301"/>
      <c r="AV244" s="301"/>
      <c r="AW244" s="301"/>
      <c r="AX244" s="301" t="s">
        <v>844</v>
      </c>
      <c r="AY244" s="301" t="s">
        <v>1522</v>
      </c>
      <c r="AZ244" s="301" t="s">
        <v>1471</v>
      </c>
      <c r="BA244" s="301"/>
      <c r="BB244" s="301">
        <f>L244</f>
        <v>1.99</v>
      </c>
      <c r="BC244" s="301"/>
      <c r="BD244" s="301"/>
      <c r="BE244" s="301"/>
      <c r="BF244" s="301"/>
      <c r="BG244" s="301" t="s">
        <v>1618</v>
      </c>
      <c r="BH244" s="301" t="s">
        <v>1619</v>
      </c>
      <c r="BI244" s="301" t="s">
        <v>1620</v>
      </c>
      <c r="BJ244" s="301" t="s">
        <v>1621</v>
      </c>
      <c r="BK244" s="301">
        <v>1</v>
      </c>
      <c r="BL244" s="301"/>
      <c r="BM244" s="301"/>
      <c r="BN244" s="301"/>
      <c r="BO244" s="301"/>
      <c r="BP244" s="301"/>
      <c r="BQ244" s="301" t="s">
        <v>1494</v>
      </c>
      <c r="BR244" s="301">
        <v>1</v>
      </c>
      <c r="BS244" s="301"/>
      <c r="BT244" s="308"/>
      <c r="BU244" s="309"/>
      <c r="BV244" s="309"/>
      <c r="BW244" s="309"/>
      <c r="BX244" s="309">
        <v>1</v>
      </c>
      <c r="BY244" s="309"/>
      <c r="BZ244" s="309"/>
      <c r="CA244" s="235"/>
      <c r="CB244" s="309" t="s">
        <v>1623</v>
      </c>
      <c r="CC244" s="309" t="s">
        <v>1221</v>
      </c>
      <c r="CD244" s="309"/>
      <c r="CE244" s="309"/>
      <c r="CF244" s="309"/>
    </row>
    <row r="245" spans="1:95" s="310" customFormat="1" ht="228">
      <c r="A245" s="193" t="s">
        <v>1084</v>
      </c>
      <c r="B245" s="193" t="s">
        <v>303</v>
      </c>
      <c r="C245" s="301" t="s">
        <v>373</v>
      </c>
      <c r="D245" s="301" t="s">
        <v>1385</v>
      </c>
      <c r="E245" s="301">
        <v>210.62799999999999</v>
      </c>
      <c r="F245" s="301">
        <v>210.733</v>
      </c>
      <c r="G245" s="301" t="s">
        <v>1386</v>
      </c>
      <c r="H245" s="301">
        <v>297.721</v>
      </c>
      <c r="I245" s="301">
        <v>297.82600000000002</v>
      </c>
      <c r="J245" s="178">
        <f t="shared" si="48"/>
        <v>0.10500000000001819</v>
      </c>
      <c r="K245" s="178">
        <f t="shared" si="49"/>
        <v>0.10500000000001819</v>
      </c>
      <c r="L245" s="301">
        <v>0.105</v>
      </c>
      <c r="M245" s="301" t="s">
        <v>870</v>
      </c>
      <c r="N245" s="301" t="s">
        <v>871</v>
      </c>
      <c r="O245" s="301" t="s">
        <v>979</v>
      </c>
      <c r="P245" s="301" t="s">
        <v>828</v>
      </c>
      <c r="Q245" s="301" t="s">
        <v>979</v>
      </c>
      <c r="R245" s="301" t="s">
        <v>875</v>
      </c>
      <c r="S245" s="301" t="s">
        <v>1624</v>
      </c>
      <c r="T245" s="301"/>
      <c r="U245" s="301" t="s">
        <v>830</v>
      </c>
      <c r="V245" s="301" t="s">
        <v>1367</v>
      </c>
      <c r="W245" s="301" t="s">
        <v>893</v>
      </c>
      <c r="X245" s="301" t="s">
        <v>831</v>
      </c>
      <c r="Y245" s="301" t="s">
        <v>832</v>
      </c>
      <c r="Z245" s="301"/>
      <c r="AA245" s="301" t="s">
        <v>1606</v>
      </c>
      <c r="AB245" s="301">
        <f t="shared" ref="AB245:AB255" si="51">L245*Q245*AA245*0.1</f>
        <v>24.255000000000003</v>
      </c>
      <c r="AC245" s="163">
        <f t="shared" si="50"/>
        <v>24.255000000000003</v>
      </c>
      <c r="AD245" s="301">
        <v>2004</v>
      </c>
      <c r="AE245" s="301">
        <v>1</v>
      </c>
      <c r="AF245" s="301"/>
      <c r="AG245" s="301"/>
      <c r="AH245" s="301" t="s">
        <v>870</v>
      </c>
      <c r="AI245" s="301" t="s">
        <v>1625</v>
      </c>
      <c r="AJ245" s="188" t="s">
        <v>1626</v>
      </c>
      <c r="AK245" s="188"/>
      <c r="AL245" s="301" t="s">
        <v>837</v>
      </c>
      <c r="AM245" s="301" t="s">
        <v>873</v>
      </c>
      <c r="AN245" s="301" t="s">
        <v>1609</v>
      </c>
      <c r="AO245" s="301" t="s">
        <v>1627</v>
      </c>
      <c r="AP245" s="301" t="s">
        <v>1628</v>
      </c>
      <c r="AQ245" s="301"/>
      <c r="AR245" s="301"/>
      <c r="AS245" s="301" t="s">
        <v>1629</v>
      </c>
      <c r="AT245" s="301" t="s">
        <v>1630</v>
      </c>
      <c r="AU245" s="301" t="s">
        <v>1631</v>
      </c>
      <c r="AV245" s="301" t="s">
        <v>1631</v>
      </c>
      <c r="AW245" s="301" t="s">
        <v>1631</v>
      </c>
      <c r="AX245" s="301" t="s">
        <v>844</v>
      </c>
      <c r="AY245" s="301" t="s">
        <v>1632</v>
      </c>
      <c r="AZ245" s="301" t="s">
        <v>887</v>
      </c>
      <c r="BA245" s="301"/>
      <c r="BB245" s="301">
        <f>L245</f>
        <v>0.105</v>
      </c>
      <c r="BC245" s="301"/>
      <c r="BD245" s="301"/>
      <c r="BE245" s="301" t="s">
        <v>1095</v>
      </c>
      <c r="BF245" s="301"/>
      <c r="BG245" s="301" t="s">
        <v>1633</v>
      </c>
      <c r="BH245" s="301" t="s">
        <v>1634</v>
      </c>
      <c r="BI245" s="301" t="s">
        <v>1635</v>
      </c>
      <c r="BJ245" s="301"/>
      <c r="BK245" s="301">
        <v>1</v>
      </c>
      <c r="BL245" s="301"/>
      <c r="BM245" s="301"/>
      <c r="BN245" s="301"/>
      <c r="BO245" s="301"/>
      <c r="BP245" s="301"/>
      <c r="BQ245" s="301" t="s">
        <v>1494</v>
      </c>
      <c r="BR245" s="301">
        <v>1</v>
      </c>
      <c r="BS245" s="301"/>
      <c r="BT245" s="308"/>
      <c r="BU245" s="309"/>
      <c r="BV245" s="309"/>
      <c r="BW245" s="309"/>
      <c r="BX245" s="309">
        <v>1</v>
      </c>
      <c r="BY245" s="309"/>
      <c r="BZ245" s="309"/>
      <c r="CA245" s="235"/>
      <c r="CB245" s="309"/>
      <c r="CC245" s="309"/>
      <c r="CD245" s="309"/>
      <c r="CE245" s="309"/>
      <c r="CF245" s="309"/>
    </row>
    <row r="246" spans="1:95" s="310" customFormat="1" ht="228">
      <c r="A246" s="193" t="s">
        <v>1084</v>
      </c>
      <c r="B246" s="193" t="s">
        <v>303</v>
      </c>
      <c r="C246" s="301" t="s">
        <v>373</v>
      </c>
      <c r="D246" s="301" t="s">
        <v>1385</v>
      </c>
      <c r="E246" s="301">
        <v>210.733</v>
      </c>
      <c r="F246" s="301">
        <v>211.369</v>
      </c>
      <c r="G246" s="301" t="s">
        <v>1386</v>
      </c>
      <c r="H246" s="301">
        <v>297.82600000000002</v>
      </c>
      <c r="I246" s="301">
        <v>298.46199999999999</v>
      </c>
      <c r="J246" s="178">
        <f t="shared" si="48"/>
        <v>0.63599999999999568</v>
      </c>
      <c r="K246" s="178">
        <f t="shared" si="49"/>
        <v>0.63599999999996726</v>
      </c>
      <c r="L246" s="301">
        <v>0.63600000000000001</v>
      </c>
      <c r="M246" s="301" t="s">
        <v>870</v>
      </c>
      <c r="N246" s="301" t="s">
        <v>871</v>
      </c>
      <c r="O246" s="301" t="s">
        <v>979</v>
      </c>
      <c r="P246" s="301" t="s">
        <v>828</v>
      </c>
      <c r="Q246" s="301" t="s">
        <v>979</v>
      </c>
      <c r="R246" s="301" t="s">
        <v>875</v>
      </c>
      <c r="S246" s="301" t="s">
        <v>1624</v>
      </c>
      <c r="T246" s="301"/>
      <c r="U246" s="301" t="s">
        <v>830</v>
      </c>
      <c r="V246" s="301" t="s">
        <v>1367</v>
      </c>
      <c r="W246" s="301" t="s">
        <v>893</v>
      </c>
      <c r="X246" s="301" t="s">
        <v>831</v>
      </c>
      <c r="Y246" s="301" t="s">
        <v>832</v>
      </c>
      <c r="Z246" s="301"/>
      <c r="AA246" s="301" t="s">
        <v>1606</v>
      </c>
      <c r="AB246" s="301">
        <f t="shared" si="51"/>
        <v>146.91600000000003</v>
      </c>
      <c r="AC246" s="163">
        <f t="shared" si="50"/>
        <v>146.91600000000003</v>
      </c>
      <c r="AD246" s="301"/>
      <c r="AE246" s="301">
        <v>1</v>
      </c>
      <c r="AF246" s="301"/>
      <c r="AG246" s="301"/>
      <c r="AH246" s="301" t="s">
        <v>870</v>
      </c>
      <c r="AI246" s="301"/>
      <c r="AJ246" s="188" t="s">
        <v>1626</v>
      </c>
      <c r="AK246" s="188" t="s">
        <v>1636</v>
      </c>
      <c r="AL246" s="301" t="s">
        <v>837</v>
      </c>
      <c r="AM246" s="301" t="s">
        <v>873</v>
      </c>
      <c r="AN246" s="301" t="s">
        <v>1609</v>
      </c>
      <c r="AO246" s="301" t="s">
        <v>1627</v>
      </c>
      <c r="AP246" s="301" t="s">
        <v>1628</v>
      </c>
      <c r="AQ246" s="301"/>
      <c r="AR246" s="301"/>
      <c r="AS246" s="301" t="s">
        <v>1629</v>
      </c>
      <c r="AT246" s="301" t="s">
        <v>1630</v>
      </c>
      <c r="AU246" s="301" t="s">
        <v>1631</v>
      </c>
      <c r="AV246" s="301" t="s">
        <v>1631</v>
      </c>
      <c r="AW246" s="301" t="s">
        <v>1631</v>
      </c>
      <c r="AX246" s="301" t="s">
        <v>844</v>
      </c>
      <c r="AY246" s="301" t="s">
        <v>1632</v>
      </c>
      <c r="AZ246" s="301" t="s">
        <v>870</v>
      </c>
      <c r="BA246" s="301"/>
      <c r="BB246" s="301"/>
      <c r="BC246" s="301">
        <v>0.63600000000000001</v>
      </c>
      <c r="BD246" s="301"/>
      <c r="BE246" s="301" t="s">
        <v>1095</v>
      </c>
      <c r="BF246" s="301" t="s">
        <v>887</v>
      </c>
      <c r="BG246" s="301" t="s">
        <v>1633</v>
      </c>
      <c r="BH246" s="301" t="s">
        <v>1634</v>
      </c>
      <c r="BI246" s="301" t="s">
        <v>1635</v>
      </c>
      <c r="BJ246" s="301"/>
      <c r="BK246" s="301">
        <v>1</v>
      </c>
      <c r="BL246" s="301"/>
      <c r="BM246" s="301"/>
      <c r="BN246" s="301"/>
      <c r="BO246" s="301"/>
      <c r="BP246" s="301">
        <v>1</v>
      </c>
      <c r="BQ246" s="301" t="s">
        <v>1494</v>
      </c>
      <c r="BR246" s="301">
        <v>1</v>
      </c>
      <c r="BS246" s="301"/>
      <c r="BT246" s="308"/>
      <c r="BU246" s="309">
        <v>1</v>
      </c>
      <c r="BV246" s="309"/>
      <c r="BW246" s="309"/>
      <c r="BX246" s="309">
        <v>1</v>
      </c>
      <c r="BY246" s="309"/>
      <c r="BZ246" s="309"/>
      <c r="CA246" s="235"/>
      <c r="CB246" s="309"/>
      <c r="CC246" s="309"/>
      <c r="CD246" s="309"/>
      <c r="CE246" s="309"/>
      <c r="CF246" s="309"/>
    </row>
    <row r="247" spans="1:95" s="310" customFormat="1" ht="228">
      <c r="A247" s="193" t="s">
        <v>1084</v>
      </c>
      <c r="B247" s="193" t="s">
        <v>303</v>
      </c>
      <c r="C247" s="301" t="s">
        <v>373</v>
      </c>
      <c r="D247" s="301" t="s">
        <v>1385</v>
      </c>
      <c r="E247" s="301">
        <v>211.369</v>
      </c>
      <c r="F247" s="301">
        <v>214.03399999999999</v>
      </c>
      <c r="G247" s="301" t="s">
        <v>1386</v>
      </c>
      <c r="H247" s="301">
        <v>298.46199999999999</v>
      </c>
      <c r="I247" s="301">
        <v>301.12700000000001</v>
      </c>
      <c r="J247" s="178">
        <f t="shared" si="48"/>
        <v>2.664999999999992</v>
      </c>
      <c r="K247" s="178">
        <f t="shared" si="49"/>
        <v>2.6650000000000205</v>
      </c>
      <c r="L247" s="301">
        <v>2.665</v>
      </c>
      <c r="M247" s="301" t="s">
        <v>870</v>
      </c>
      <c r="N247" s="301" t="s">
        <v>871</v>
      </c>
      <c r="O247" s="301" t="s">
        <v>979</v>
      </c>
      <c r="P247" s="301" t="s">
        <v>828</v>
      </c>
      <c r="Q247" s="301" t="s">
        <v>979</v>
      </c>
      <c r="R247" s="301" t="s">
        <v>875</v>
      </c>
      <c r="S247" s="301" t="s">
        <v>1624</v>
      </c>
      <c r="T247" s="301"/>
      <c r="U247" s="301" t="s">
        <v>830</v>
      </c>
      <c r="V247" s="301" t="s">
        <v>1367</v>
      </c>
      <c r="W247" s="301" t="s">
        <v>893</v>
      </c>
      <c r="X247" s="301" t="s">
        <v>831</v>
      </c>
      <c r="Y247" s="301" t="s">
        <v>832</v>
      </c>
      <c r="Z247" s="301"/>
      <c r="AA247" s="301" t="s">
        <v>1606</v>
      </c>
      <c r="AB247" s="301">
        <f t="shared" si="51"/>
        <v>615.61500000000012</v>
      </c>
      <c r="AC247" s="163">
        <f t="shared" si="50"/>
        <v>615.61500000000012</v>
      </c>
      <c r="AD247" s="301">
        <v>2004</v>
      </c>
      <c r="AE247" s="301">
        <v>1</v>
      </c>
      <c r="AF247" s="301"/>
      <c r="AG247" s="301"/>
      <c r="AH247" s="301" t="s">
        <v>870</v>
      </c>
      <c r="AI247" s="301" t="s">
        <v>1625</v>
      </c>
      <c r="AJ247" s="188" t="s">
        <v>1626</v>
      </c>
      <c r="AK247" s="188"/>
      <c r="AL247" s="301" t="s">
        <v>837</v>
      </c>
      <c r="AM247" s="301" t="s">
        <v>873</v>
      </c>
      <c r="AN247" s="301" t="s">
        <v>1609</v>
      </c>
      <c r="AO247" s="301" t="s">
        <v>1627</v>
      </c>
      <c r="AP247" s="301" t="s">
        <v>1628</v>
      </c>
      <c r="AQ247" s="301"/>
      <c r="AR247" s="301"/>
      <c r="AS247" s="301" t="s">
        <v>1629</v>
      </c>
      <c r="AT247" s="301" t="s">
        <v>1630</v>
      </c>
      <c r="AU247" s="301" t="s">
        <v>1631</v>
      </c>
      <c r="AV247" s="301" t="s">
        <v>1631</v>
      </c>
      <c r="AW247" s="301" t="s">
        <v>1631</v>
      </c>
      <c r="AX247" s="301" t="s">
        <v>844</v>
      </c>
      <c r="AY247" s="301" t="s">
        <v>1632</v>
      </c>
      <c r="AZ247" s="301" t="s">
        <v>870</v>
      </c>
      <c r="BA247" s="301"/>
      <c r="BB247" s="301">
        <v>1.665</v>
      </c>
      <c r="BC247" s="301">
        <v>1</v>
      </c>
      <c r="BD247" s="301"/>
      <c r="BE247" s="301" t="s">
        <v>1095</v>
      </c>
      <c r="BF247" s="301" t="s">
        <v>887</v>
      </c>
      <c r="BG247" s="301"/>
      <c r="BH247" s="301"/>
      <c r="BI247" s="301"/>
      <c r="BJ247" s="301"/>
      <c r="BK247" s="301">
        <v>1</v>
      </c>
      <c r="BL247" s="301"/>
      <c r="BM247" s="301"/>
      <c r="BN247" s="301"/>
      <c r="BO247" s="301"/>
      <c r="BP247" s="301">
        <v>1</v>
      </c>
      <c r="BQ247" s="301" t="s">
        <v>1494</v>
      </c>
      <c r="BR247" s="301">
        <v>1</v>
      </c>
      <c r="BS247" s="301"/>
      <c r="BT247" s="308"/>
      <c r="BU247" s="309">
        <v>1</v>
      </c>
      <c r="BV247" s="309"/>
      <c r="BW247" s="309"/>
      <c r="BX247" s="309">
        <v>1</v>
      </c>
      <c r="BY247" s="309"/>
      <c r="BZ247" s="309"/>
      <c r="CA247" s="235"/>
      <c r="CB247" s="309"/>
      <c r="CC247" s="309"/>
      <c r="CD247" s="309"/>
      <c r="CE247" s="309"/>
      <c r="CF247" s="309"/>
    </row>
    <row r="248" spans="1:95" s="310" customFormat="1" ht="180">
      <c r="A248" s="193" t="s">
        <v>1084</v>
      </c>
      <c r="B248" s="193" t="s">
        <v>303</v>
      </c>
      <c r="C248" s="301" t="s">
        <v>373</v>
      </c>
      <c r="D248" s="301" t="s">
        <v>1385</v>
      </c>
      <c r="E248" s="301">
        <v>214.03399999999999</v>
      </c>
      <c r="F248" s="301">
        <v>216.46600000000001</v>
      </c>
      <c r="G248" s="301" t="s">
        <v>1386</v>
      </c>
      <c r="H248" s="301">
        <v>301.12700000000001</v>
      </c>
      <c r="I248" s="301">
        <v>303.55900000000003</v>
      </c>
      <c r="J248" s="178">
        <f t="shared" si="48"/>
        <v>2.4320000000000164</v>
      </c>
      <c r="K248" s="178">
        <f t="shared" si="49"/>
        <v>2.4320000000000164</v>
      </c>
      <c r="L248" s="301">
        <v>2.4319999999999999</v>
      </c>
      <c r="M248" s="301" t="s">
        <v>870</v>
      </c>
      <c r="N248" s="301" t="s">
        <v>871</v>
      </c>
      <c r="O248" s="301" t="s">
        <v>979</v>
      </c>
      <c r="P248" s="301" t="s">
        <v>828</v>
      </c>
      <c r="Q248" s="301" t="s">
        <v>979</v>
      </c>
      <c r="R248" s="301" t="s">
        <v>875</v>
      </c>
      <c r="S248" s="301" t="s">
        <v>1624</v>
      </c>
      <c r="T248" s="301"/>
      <c r="U248" s="301" t="s">
        <v>830</v>
      </c>
      <c r="V248" s="301" t="s">
        <v>1367</v>
      </c>
      <c r="W248" s="301" t="s">
        <v>893</v>
      </c>
      <c r="X248" s="301" t="s">
        <v>831</v>
      </c>
      <c r="Y248" s="301" t="s">
        <v>832</v>
      </c>
      <c r="Z248" s="301"/>
      <c r="AA248" s="301" t="s">
        <v>1606</v>
      </c>
      <c r="AB248" s="301">
        <f t="shared" si="51"/>
        <v>561.79200000000003</v>
      </c>
      <c r="AC248" s="163">
        <f t="shared" si="50"/>
        <v>561.79200000000003</v>
      </c>
      <c r="AD248" s="301">
        <v>2004</v>
      </c>
      <c r="AE248" s="301">
        <v>1</v>
      </c>
      <c r="AF248" s="301"/>
      <c r="AG248" s="301"/>
      <c r="AH248" s="301" t="s">
        <v>870</v>
      </c>
      <c r="AI248" s="301" t="s">
        <v>1625</v>
      </c>
      <c r="AJ248" s="188" t="s">
        <v>1626</v>
      </c>
      <c r="AK248" s="188"/>
      <c r="AL248" s="301" t="s">
        <v>837</v>
      </c>
      <c r="AM248" s="301" t="s">
        <v>873</v>
      </c>
      <c r="AN248" s="301" t="s">
        <v>1609</v>
      </c>
      <c r="AO248" s="301" t="s">
        <v>1637</v>
      </c>
      <c r="AP248" s="301" t="s">
        <v>1638</v>
      </c>
      <c r="AQ248" s="301"/>
      <c r="AR248" s="301"/>
      <c r="AS248" s="301" t="s">
        <v>1639</v>
      </c>
      <c r="AT248" s="301" t="s">
        <v>1640</v>
      </c>
      <c r="AU248" s="301" t="s">
        <v>1641</v>
      </c>
      <c r="AV248" s="301" t="s">
        <v>1642</v>
      </c>
      <c r="AW248" s="301" t="s">
        <v>1641</v>
      </c>
      <c r="AX248" s="301" t="s">
        <v>844</v>
      </c>
      <c r="AY248" s="301" t="s">
        <v>1632</v>
      </c>
      <c r="AZ248" s="301" t="s">
        <v>870</v>
      </c>
      <c r="BA248" s="301"/>
      <c r="BB248" s="301">
        <v>1.4319999999999999</v>
      </c>
      <c r="BC248" s="301">
        <v>1</v>
      </c>
      <c r="BD248" s="301"/>
      <c r="BE248" s="301" t="s">
        <v>1095</v>
      </c>
      <c r="BF248" s="301" t="s">
        <v>870</v>
      </c>
      <c r="BG248" s="301"/>
      <c r="BH248" s="301"/>
      <c r="BI248" s="301"/>
      <c r="BJ248" s="301"/>
      <c r="BK248" s="301">
        <v>1</v>
      </c>
      <c r="BL248" s="301"/>
      <c r="BM248" s="301"/>
      <c r="BN248" s="301"/>
      <c r="BO248" s="301"/>
      <c r="BP248" s="301">
        <v>1</v>
      </c>
      <c r="BQ248" s="301" t="s">
        <v>1494</v>
      </c>
      <c r="BR248" s="301">
        <v>1</v>
      </c>
      <c r="BS248" s="301"/>
      <c r="BT248" s="308"/>
      <c r="BU248" s="309">
        <v>1</v>
      </c>
      <c r="BV248" s="309"/>
      <c r="BW248" s="309"/>
      <c r="BX248" s="309">
        <v>1</v>
      </c>
      <c r="BY248" s="309"/>
      <c r="BZ248" s="309"/>
      <c r="CA248" s="235"/>
      <c r="CB248" s="309"/>
      <c r="CC248" s="309"/>
      <c r="CD248" s="309"/>
      <c r="CE248" s="309"/>
      <c r="CF248" s="309"/>
    </row>
    <row r="249" spans="1:95" s="310" customFormat="1" ht="228">
      <c r="A249" s="193" t="s">
        <v>1084</v>
      </c>
      <c r="B249" s="193" t="s">
        <v>303</v>
      </c>
      <c r="C249" s="301" t="s">
        <v>373</v>
      </c>
      <c r="D249" s="301" t="s">
        <v>1385</v>
      </c>
      <c r="E249" s="301">
        <v>216.46600000000001</v>
      </c>
      <c r="F249" s="301">
        <v>220.46600000000001</v>
      </c>
      <c r="G249" s="301" t="s">
        <v>1386</v>
      </c>
      <c r="H249" s="301">
        <v>303.55900000000003</v>
      </c>
      <c r="I249" s="301">
        <v>307.55900000000003</v>
      </c>
      <c r="J249" s="178">
        <f t="shared" si="48"/>
        <v>4</v>
      </c>
      <c r="K249" s="178">
        <f t="shared" si="49"/>
        <v>4</v>
      </c>
      <c r="L249" s="301">
        <v>4</v>
      </c>
      <c r="M249" s="301" t="s">
        <v>870</v>
      </c>
      <c r="N249" s="301" t="s">
        <v>871</v>
      </c>
      <c r="O249" s="301" t="s">
        <v>874</v>
      </c>
      <c r="P249" s="301" t="s">
        <v>828</v>
      </c>
      <c r="Q249" s="301" t="s">
        <v>874</v>
      </c>
      <c r="R249" s="301" t="s">
        <v>979</v>
      </c>
      <c r="S249" s="301" t="s">
        <v>979</v>
      </c>
      <c r="T249" s="301"/>
      <c r="U249" s="301" t="s">
        <v>830</v>
      </c>
      <c r="V249" s="301" t="s">
        <v>1367</v>
      </c>
      <c r="W249" s="301" t="s">
        <v>893</v>
      </c>
      <c r="X249" s="301" t="s">
        <v>831</v>
      </c>
      <c r="Y249" s="301" t="s">
        <v>832</v>
      </c>
      <c r="Z249" s="301"/>
      <c r="AA249" s="301" t="s">
        <v>1606</v>
      </c>
      <c r="AB249" s="301">
        <f t="shared" si="51"/>
        <v>840</v>
      </c>
      <c r="AC249" s="163">
        <f t="shared" si="50"/>
        <v>840</v>
      </c>
      <c r="AD249" s="301">
        <v>2004</v>
      </c>
      <c r="AE249" s="301">
        <v>1</v>
      </c>
      <c r="AF249" s="301"/>
      <c r="AG249" s="301"/>
      <c r="AH249" s="301" t="s">
        <v>870</v>
      </c>
      <c r="AI249" s="301" t="s">
        <v>1625</v>
      </c>
      <c r="AJ249" s="188" t="s">
        <v>1626</v>
      </c>
      <c r="AK249" s="188"/>
      <c r="AL249" s="301" t="s">
        <v>837</v>
      </c>
      <c r="AM249" s="301" t="s">
        <v>873</v>
      </c>
      <c r="AN249" s="301" t="s">
        <v>1609</v>
      </c>
      <c r="AO249" s="301" t="s">
        <v>1643</v>
      </c>
      <c r="AP249" s="301" t="s">
        <v>1644</v>
      </c>
      <c r="AQ249" s="301" t="s">
        <v>1645</v>
      </c>
      <c r="AR249" s="301"/>
      <c r="AS249" s="301" t="s">
        <v>1646</v>
      </c>
      <c r="AT249" s="301" t="s">
        <v>1647</v>
      </c>
      <c r="AU249" s="301" t="s">
        <v>1648</v>
      </c>
      <c r="AV249" s="301" t="s">
        <v>1649</v>
      </c>
      <c r="AW249" s="301" t="s">
        <v>1648</v>
      </c>
      <c r="AX249" s="301" t="s">
        <v>844</v>
      </c>
      <c r="AY249" s="301" t="s">
        <v>1632</v>
      </c>
      <c r="AZ249" s="301" t="s">
        <v>867</v>
      </c>
      <c r="BA249" s="301">
        <v>2</v>
      </c>
      <c r="BB249" s="301">
        <v>1</v>
      </c>
      <c r="BC249" s="301">
        <v>1</v>
      </c>
      <c r="BD249" s="301" t="s">
        <v>901</v>
      </c>
      <c r="BE249" s="301" t="s">
        <v>1095</v>
      </c>
      <c r="BF249" s="301" t="s">
        <v>1650</v>
      </c>
      <c r="BG249" s="301"/>
      <c r="BH249" s="301"/>
      <c r="BI249" s="301"/>
      <c r="BJ249" s="301"/>
      <c r="BK249" s="301">
        <v>1</v>
      </c>
      <c r="BL249" s="301"/>
      <c r="BM249" s="301"/>
      <c r="BN249" s="301"/>
      <c r="BO249" s="301"/>
      <c r="BP249" s="301">
        <v>1</v>
      </c>
      <c r="BQ249" s="301" t="s">
        <v>1494</v>
      </c>
      <c r="BR249" s="301">
        <v>1</v>
      </c>
      <c r="BS249" s="301"/>
      <c r="BT249" s="308"/>
      <c r="BU249" s="309">
        <v>1</v>
      </c>
      <c r="BV249" s="309"/>
      <c r="BW249" s="309"/>
      <c r="BX249" s="309">
        <v>1</v>
      </c>
      <c r="BY249" s="309"/>
      <c r="BZ249" s="309"/>
      <c r="CA249" s="235"/>
      <c r="CB249" s="309"/>
      <c r="CC249" s="309"/>
      <c r="CD249" s="309"/>
      <c r="CE249" s="309"/>
      <c r="CF249" s="309"/>
      <c r="CG249" s="309"/>
      <c r="CH249" s="309"/>
      <c r="CI249" s="309"/>
      <c r="CJ249" s="309"/>
      <c r="CK249" s="309"/>
      <c r="CL249" s="309"/>
      <c r="CM249" s="309"/>
      <c r="CN249" s="309"/>
      <c r="CO249" s="309"/>
      <c r="CP249" s="309"/>
      <c r="CQ249" s="309"/>
    </row>
    <row r="250" spans="1:95" s="310" customFormat="1" ht="132">
      <c r="A250" s="193" t="s">
        <v>1128</v>
      </c>
      <c r="B250" s="193" t="s">
        <v>303</v>
      </c>
      <c r="C250" s="301" t="s">
        <v>373</v>
      </c>
      <c r="D250" s="301" t="s">
        <v>1385</v>
      </c>
      <c r="E250" s="301">
        <v>220.46600000000001</v>
      </c>
      <c r="F250" s="301">
        <v>223.12</v>
      </c>
      <c r="G250" s="301" t="s">
        <v>1386</v>
      </c>
      <c r="H250" s="301">
        <v>307.55900000000003</v>
      </c>
      <c r="I250" s="301">
        <v>310.21300000000002</v>
      </c>
      <c r="J250" s="178">
        <f t="shared" si="48"/>
        <v>2.6539999999999964</v>
      </c>
      <c r="K250" s="178">
        <f t="shared" si="49"/>
        <v>2.6539999999999964</v>
      </c>
      <c r="L250" s="301">
        <v>2.6539999999999999</v>
      </c>
      <c r="M250" s="301"/>
      <c r="N250" s="301" t="s">
        <v>871</v>
      </c>
      <c r="O250" s="301" t="s">
        <v>832</v>
      </c>
      <c r="P250" s="301" t="s">
        <v>828</v>
      </c>
      <c r="Q250" s="301" t="s">
        <v>832</v>
      </c>
      <c r="R250" s="301" t="s">
        <v>979</v>
      </c>
      <c r="S250" s="301" t="s">
        <v>979</v>
      </c>
      <c r="T250" s="301"/>
      <c r="U250" s="301" t="s">
        <v>830</v>
      </c>
      <c r="V250" s="301" t="s">
        <v>1367</v>
      </c>
      <c r="W250" s="301" t="s">
        <v>893</v>
      </c>
      <c r="X250" s="301" t="s">
        <v>831</v>
      </c>
      <c r="Y250" s="301" t="s">
        <v>832</v>
      </c>
      <c r="Z250" s="301"/>
      <c r="AA250" s="301" t="s">
        <v>1606</v>
      </c>
      <c r="AB250" s="301">
        <f t="shared" si="51"/>
        <v>501.60599999999999</v>
      </c>
      <c r="AC250" s="163">
        <f t="shared" si="50"/>
        <v>501.60599999999999</v>
      </c>
      <c r="AD250" s="301">
        <v>2004</v>
      </c>
      <c r="AE250" s="301">
        <v>1</v>
      </c>
      <c r="AF250" s="301"/>
      <c r="AG250" s="301"/>
      <c r="AH250" s="301" t="s">
        <v>870</v>
      </c>
      <c r="AI250" s="301" t="s">
        <v>1625</v>
      </c>
      <c r="AJ250" s="188" t="s">
        <v>1651</v>
      </c>
      <c r="AK250" s="188"/>
      <c r="AL250" s="301" t="s">
        <v>837</v>
      </c>
      <c r="AM250" s="301" t="s">
        <v>873</v>
      </c>
      <c r="AN250" s="301" t="s">
        <v>1609</v>
      </c>
      <c r="AO250" s="301" t="s">
        <v>1652</v>
      </c>
      <c r="AP250" s="301"/>
      <c r="AQ250" s="301"/>
      <c r="AR250" s="301"/>
      <c r="AS250" s="301" t="s">
        <v>1653</v>
      </c>
      <c r="AT250" s="301" t="s">
        <v>1654</v>
      </c>
      <c r="AU250" s="301" t="s">
        <v>1655</v>
      </c>
      <c r="AV250" s="301" t="s">
        <v>1656</v>
      </c>
      <c r="AW250" s="301" t="s">
        <v>1655</v>
      </c>
      <c r="AX250" s="301" t="s">
        <v>844</v>
      </c>
      <c r="AY250" s="301" t="s">
        <v>1632</v>
      </c>
      <c r="AZ250" s="301" t="s">
        <v>887</v>
      </c>
      <c r="BA250" s="301"/>
      <c r="BB250" s="301">
        <f>L250</f>
        <v>2.6539999999999999</v>
      </c>
      <c r="BC250" s="301"/>
      <c r="BD250" s="301"/>
      <c r="BE250" s="301" t="s">
        <v>867</v>
      </c>
      <c r="BF250" s="301" t="s">
        <v>1377</v>
      </c>
      <c r="BG250" s="301"/>
      <c r="BH250" s="301"/>
      <c r="BI250" s="301"/>
      <c r="BJ250" s="301"/>
      <c r="BK250" s="301">
        <v>1</v>
      </c>
      <c r="BL250" s="301"/>
      <c r="BM250" s="301"/>
      <c r="BN250" s="301"/>
      <c r="BO250" s="301"/>
      <c r="BP250" s="301">
        <v>1</v>
      </c>
      <c r="BQ250" s="301" t="s">
        <v>1494</v>
      </c>
      <c r="BR250" s="301">
        <v>1</v>
      </c>
      <c r="BS250" s="301"/>
      <c r="BT250" s="308"/>
      <c r="BU250" s="309">
        <v>1</v>
      </c>
      <c r="BV250" s="309"/>
      <c r="BW250" s="309"/>
      <c r="BX250" s="309">
        <v>1</v>
      </c>
      <c r="BY250" s="309"/>
      <c r="BZ250" s="309"/>
      <c r="CA250" s="235"/>
      <c r="CB250" s="309"/>
      <c r="CC250" s="309"/>
      <c r="CD250" s="309"/>
      <c r="CE250" s="309"/>
      <c r="CF250" s="309"/>
      <c r="CG250" s="309"/>
      <c r="CH250" s="309"/>
      <c r="CI250" s="309"/>
      <c r="CJ250" s="309"/>
      <c r="CK250" s="309"/>
      <c r="CL250" s="309"/>
      <c r="CM250" s="309"/>
      <c r="CN250" s="309"/>
      <c r="CO250" s="309"/>
      <c r="CP250" s="309"/>
      <c r="CQ250" s="309"/>
    </row>
    <row r="251" spans="1:95" s="310" customFormat="1" ht="132">
      <c r="A251" s="193" t="s">
        <v>1128</v>
      </c>
      <c r="B251" s="193" t="s">
        <v>303</v>
      </c>
      <c r="C251" s="301" t="s">
        <v>373</v>
      </c>
      <c r="D251" s="301" t="s">
        <v>1385</v>
      </c>
      <c r="E251" s="301">
        <v>225.12</v>
      </c>
      <c r="F251" s="301">
        <v>228.12</v>
      </c>
      <c r="G251" s="301" t="s">
        <v>1386</v>
      </c>
      <c r="H251" s="301">
        <v>312.21300000000002</v>
      </c>
      <c r="I251" s="301">
        <v>315.21300000000002</v>
      </c>
      <c r="J251" s="178">
        <f t="shared" si="48"/>
        <v>3</v>
      </c>
      <c r="K251" s="178">
        <f t="shared" si="49"/>
        <v>3</v>
      </c>
      <c r="L251" s="301">
        <v>3</v>
      </c>
      <c r="M251" s="301"/>
      <c r="N251" s="301" t="s">
        <v>871</v>
      </c>
      <c r="O251" s="301" t="s">
        <v>832</v>
      </c>
      <c r="P251" s="301" t="s">
        <v>828</v>
      </c>
      <c r="Q251" s="301" t="s">
        <v>832</v>
      </c>
      <c r="R251" s="301" t="s">
        <v>979</v>
      </c>
      <c r="S251" s="301" t="s">
        <v>979</v>
      </c>
      <c r="T251" s="301"/>
      <c r="U251" s="301" t="s">
        <v>830</v>
      </c>
      <c r="V251" s="301" t="s">
        <v>1367</v>
      </c>
      <c r="W251" s="301" t="s">
        <v>893</v>
      </c>
      <c r="X251" s="301" t="s">
        <v>831</v>
      </c>
      <c r="Y251" s="301" t="s">
        <v>832</v>
      </c>
      <c r="Z251" s="301"/>
      <c r="AA251" s="301" t="s">
        <v>1606</v>
      </c>
      <c r="AB251" s="301">
        <f t="shared" si="51"/>
        <v>567</v>
      </c>
      <c r="AC251" s="163">
        <f t="shared" si="50"/>
        <v>567</v>
      </c>
      <c r="AD251" s="301">
        <v>2004</v>
      </c>
      <c r="AE251" s="301">
        <v>1</v>
      </c>
      <c r="AF251" s="301"/>
      <c r="AG251" s="301"/>
      <c r="AH251" s="301" t="s">
        <v>870</v>
      </c>
      <c r="AI251" s="301" t="s">
        <v>1625</v>
      </c>
      <c r="AJ251" s="188" t="s">
        <v>1657</v>
      </c>
      <c r="AK251" s="188"/>
      <c r="AL251" s="301" t="s">
        <v>837</v>
      </c>
      <c r="AM251" s="301" t="s">
        <v>873</v>
      </c>
      <c r="AN251" s="301" t="s">
        <v>1609</v>
      </c>
      <c r="AO251" s="301" t="s">
        <v>1658</v>
      </c>
      <c r="AP251" s="301" t="s">
        <v>1659</v>
      </c>
      <c r="AQ251" s="301"/>
      <c r="AR251" s="301"/>
      <c r="AS251" s="301" t="s">
        <v>1660</v>
      </c>
      <c r="AT251" s="301" t="s">
        <v>1661</v>
      </c>
      <c r="AU251" s="301" t="s">
        <v>1662</v>
      </c>
      <c r="AV251" s="301" t="s">
        <v>1663</v>
      </c>
      <c r="AW251" s="301" t="s">
        <v>1662</v>
      </c>
      <c r="AX251" s="301" t="s">
        <v>844</v>
      </c>
      <c r="AY251" s="301" t="s">
        <v>1664</v>
      </c>
      <c r="AZ251" s="301" t="s">
        <v>1665</v>
      </c>
      <c r="BA251" s="301">
        <v>1.88</v>
      </c>
      <c r="BB251" s="301">
        <v>1.1200000000000001</v>
      </c>
      <c r="BC251" s="301"/>
      <c r="BD251" s="301"/>
      <c r="BE251" s="301" t="s">
        <v>887</v>
      </c>
      <c r="BF251" s="301"/>
      <c r="BG251" s="301"/>
      <c r="BH251" s="301"/>
      <c r="BI251" s="301"/>
      <c r="BJ251" s="301"/>
      <c r="BK251" s="301"/>
      <c r="BL251" s="301">
        <v>1</v>
      </c>
      <c r="BM251" s="301"/>
      <c r="BN251" s="301"/>
      <c r="BO251" s="301"/>
      <c r="BP251" s="301"/>
      <c r="BQ251" s="301" t="s">
        <v>1494</v>
      </c>
      <c r="BR251" s="301">
        <v>1</v>
      </c>
      <c r="BS251" s="301"/>
      <c r="BT251" s="308" t="s">
        <v>1666</v>
      </c>
      <c r="BU251" s="309"/>
      <c r="BV251" s="309"/>
      <c r="BW251" s="309"/>
      <c r="BX251" s="309">
        <v>1</v>
      </c>
      <c r="BY251" s="309"/>
      <c r="BZ251" s="309"/>
      <c r="CA251" s="235"/>
      <c r="CB251" s="309"/>
      <c r="CC251" s="309">
        <v>1</v>
      </c>
      <c r="CD251" s="309"/>
      <c r="CE251" s="309"/>
      <c r="CF251" s="309"/>
      <c r="CG251" s="309"/>
      <c r="CH251" s="309"/>
      <c r="CI251" s="309"/>
      <c r="CJ251" s="309"/>
      <c r="CK251" s="309"/>
      <c r="CL251" s="309"/>
      <c r="CM251" s="309"/>
      <c r="CN251" s="309"/>
      <c r="CO251" s="309"/>
      <c r="CP251" s="309"/>
      <c r="CQ251" s="309"/>
    </row>
    <row r="252" spans="1:95" s="310" customFormat="1" ht="60">
      <c r="A252" s="193" t="s">
        <v>1128</v>
      </c>
      <c r="B252" s="193" t="s">
        <v>303</v>
      </c>
      <c r="C252" s="301" t="s">
        <v>373</v>
      </c>
      <c r="D252" s="301" t="s">
        <v>1385</v>
      </c>
      <c r="E252" s="301">
        <v>228.12</v>
      </c>
      <c r="F252" s="301">
        <v>229.934</v>
      </c>
      <c r="G252" s="301" t="s">
        <v>1386</v>
      </c>
      <c r="H252" s="301">
        <v>315.21300000000002</v>
      </c>
      <c r="I252" s="301">
        <v>317.02699999999999</v>
      </c>
      <c r="J252" s="178">
        <f t="shared" si="48"/>
        <v>1.813999999999993</v>
      </c>
      <c r="K252" s="178">
        <f t="shared" si="49"/>
        <v>1.8139999999999645</v>
      </c>
      <c r="L252" s="301">
        <v>1.8140000000000001</v>
      </c>
      <c r="M252" s="301"/>
      <c r="N252" s="301" t="s">
        <v>871</v>
      </c>
      <c r="O252" s="301" t="s">
        <v>832</v>
      </c>
      <c r="P252" s="301" t="s">
        <v>828</v>
      </c>
      <c r="Q252" s="301" t="s">
        <v>832</v>
      </c>
      <c r="R252" s="301" t="s">
        <v>979</v>
      </c>
      <c r="S252" s="301" t="s">
        <v>979</v>
      </c>
      <c r="T252" s="301"/>
      <c r="U252" s="301" t="s">
        <v>830</v>
      </c>
      <c r="V252" s="301" t="s">
        <v>1367</v>
      </c>
      <c r="W252" s="301" t="s">
        <v>893</v>
      </c>
      <c r="X252" s="301" t="s">
        <v>831</v>
      </c>
      <c r="Y252" s="301" t="s">
        <v>832</v>
      </c>
      <c r="Z252" s="301"/>
      <c r="AA252" s="301" t="s">
        <v>1606</v>
      </c>
      <c r="AB252" s="301">
        <f t="shared" si="51"/>
        <v>342.846</v>
      </c>
      <c r="AC252" s="163">
        <f t="shared" si="50"/>
        <v>342.846</v>
      </c>
      <c r="AD252" s="301">
        <v>2004</v>
      </c>
      <c r="AE252" s="301">
        <v>1</v>
      </c>
      <c r="AF252" s="301"/>
      <c r="AG252" s="301"/>
      <c r="AH252" s="301" t="s">
        <v>870</v>
      </c>
      <c r="AI252" s="301" t="s">
        <v>1625</v>
      </c>
      <c r="AJ252" s="188" t="s">
        <v>1667</v>
      </c>
      <c r="AK252" s="188"/>
      <c r="AL252" s="301" t="s">
        <v>837</v>
      </c>
      <c r="AM252" s="301" t="s">
        <v>873</v>
      </c>
      <c r="AN252" s="301" t="s">
        <v>1609</v>
      </c>
      <c r="AO252" s="301" t="s">
        <v>1668</v>
      </c>
      <c r="AP252" s="301" t="s">
        <v>1669</v>
      </c>
      <c r="AQ252" s="301"/>
      <c r="AR252" s="301"/>
      <c r="AS252" s="301" t="s">
        <v>1670</v>
      </c>
      <c r="AT252" s="301" t="s">
        <v>1671</v>
      </c>
      <c r="AU252" s="301" t="s">
        <v>1672</v>
      </c>
      <c r="AV252" s="301" t="s">
        <v>1673</v>
      </c>
      <c r="AW252" s="301" t="s">
        <v>1672</v>
      </c>
      <c r="AX252" s="301" t="s">
        <v>844</v>
      </c>
      <c r="AY252" s="301" t="s">
        <v>1674</v>
      </c>
      <c r="AZ252" s="301" t="s">
        <v>847</v>
      </c>
      <c r="BA252" s="301">
        <v>0.88</v>
      </c>
      <c r="BB252" s="301"/>
      <c r="BC252" s="301">
        <v>0.93400000000000005</v>
      </c>
      <c r="BD252" s="301"/>
      <c r="BE252" s="301" t="s">
        <v>1095</v>
      </c>
      <c r="BF252" s="301"/>
      <c r="BG252" s="301"/>
      <c r="BH252" s="301"/>
      <c r="BI252" s="301"/>
      <c r="BJ252" s="301"/>
      <c r="BK252" s="301">
        <v>1</v>
      </c>
      <c r="BL252" s="301"/>
      <c r="BM252" s="301"/>
      <c r="BN252" s="301"/>
      <c r="BO252" s="301"/>
      <c r="BP252" s="301"/>
      <c r="BQ252" s="301" t="s">
        <v>1494</v>
      </c>
      <c r="BR252" s="301">
        <v>1</v>
      </c>
      <c r="BS252" s="301"/>
      <c r="BT252" s="308"/>
      <c r="BU252" s="309"/>
      <c r="BV252" s="309"/>
      <c r="BW252" s="309"/>
      <c r="BX252" s="309">
        <v>1</v>
      </c>
      <c r="BY252" s="309"/>
      <c r="BZ252" s="309"/>
      <c r="CA252" s="235"/>
      <c r="CB252" s="309"/>
      <c r="CC252" s="309">
        <v>1</v>
      </c>
      <c r="CD252" s="309"/>
      <c r="CE252" s="309"/>
      <c r="CF252" s="309"/>
      <c r="CG252" s="309"/>
      <c r="CH252" s="309"/>
      <c r="CI252" s="309"/>
      <c r="CJ252" s="309"/>
      <c r="CK252" s="309"/>
      <c r="CL252" s="309"/>
      <c r="CM252" s="309"/>
      <c r="CN252" s="309"/>
      <c r="CO252" s="309"/>
      <c r="CP252" s="309"/>
      <c r="CQ252" s="309"/>
    </row>
    <row r="253" spans="1:95" s="310" customFormat="1" ht="72">
      <c r="A253" s="193" t="s">
        <v>1084</v>
      </c>
      <c r="B253" s="193" t="s">
        <v>303</v>
      </c>
      <c r="C253" s="301" t="s">
        <v>372</v>
      </c>
      <c r="D253" s="301" t="s">
        <v>1675</v>
      </c>
      <c r="E253" s="301">
        <v>162</v>
      </c>
      <c r="F253" s="301">
        <v>167</v>
      </c>
      <c r="G253" s="301" t="s">
        <v>1676</v>
      </c>
      <c r="H253" s="301">
        <v>37.104999999999997</v>
      </c>
      <c r="I253" s="301">
        <v>42.104999999999997</v>
      </c>
      <c r="J253" s="178">
        <f t="shared" si="48"/>
        <v>5</v>
      </c>
      <c r="K253" s="178">
        <f t="shared" si="49"/>
        <v>5</v>
      </c>
      <c r="L253" s="301">
        <v>5</v>
      </c>
      <c r="M253" s="301"/>
      <c r="N253" s="301" t="s">
        <v>871</v>
      </c>
      <c r="O253" s="301">
        <v>8</v>
      </c>
      <c r="P253" s="301" t="s">
        <v>828</v>
      </c>
      <c r="Q253" s="301">
        <v>12</v>
      </c>
      <c r="R253" s="301" t="s">
        <v>875</v>
      </c>
      <c r="S253" s="301">
        <v>12</v>
      </c>
      <c r="T253" s="301"/>
      <c r="U253" s="301" t="s">
        <v>830</v>
      </c>
      <c r="V253" s="301" t="s">
        <v>1367</v>
      </c>
      <c r="W253" s="301" t="s">
        <v>893</v>
      </c>
      <c r="X253" s="301" t="s">
        <v>831</v>
      </c>
      <c r="Y253" s="301" t="s">
        <v>832</v>
      </c>
      <c r="Z253" s="301"/>
      <c r="AA253" s="301">
        <v>210</v>
      </c>
      <c r="AB253" s="301">
        <f t="shared" si="51"/>
        <v>1260</v>
      </c>
      <c r="AC253" s="163">
        <f t="shared" si="50"/>
        <v>1260</v>
      </c>
      <c r="AD253" s="301">
        <v>2003</v>
      </c>
      <c r="AE253" s="301">
        <v>1</v>
      </c>
      <c r="AF253" s="301"/>
      <c r="AG253" s="301"/>
      <c r="AH253" s="301" t="s">
        <v>870</v>
      </c>
      <c r="AI253" s="301" t="s">
        <v>1387</v>
      </c>
      <c r="AJ253" s="188" t="s">
        <v>1626</v>
      </c>
      <c r="AK253" s="188"/>
      <c r="AL253" s="301" t="s">
        <v>837</v>
      </c>
      <c r="AM253" s="301" t="s">
        <v>873</v>
      </c>
      <c r="AN253" s="301" t="s">
        <v>1609</v>
      </c>
      <c r="AO253" s="301"/>
      <c r="AP253" s="301"/>
      <c r="AQ253" s="301"/>
      <c r="AR253" s="301"/>
      <c r="AS253" s="301"/>
      <c r="AT253" s="301"/>
      <c r="AU253" s="301"/>
      <c r="AV253" s="301"/>
      <c r="AW253" s="301"/>
      <c r="AX253" s="301" t="s">
        <v>844</v>
      </c>
      <c r="AY253" s="301" t="s">
        <v>1522</v>
      </c>
      <c r="AZ253" s="301" t="s">
        <v>930</v>
      </c>
      <c r="BA253" s="301">
        <v>5</v>
      </c>
      <c r="BB253" s="301"/>
      <c r="BC253" s="301"/>
      <c r="BD253" s="301" t="s">
        <v>901</v>
      </c>
      <c r="BE253" s="301" t="s">
        <v>870</v>
      </c>
      <c r="BF253" s="301"/>
      <c r="BG253" s="301"/>
      <c r="BH253" s="301"/>
      <c r="BI253" s="301"/>
      <c r="BJ253" s="301"/>
      <c r="BK253" s="301"/>
      <c r="BL253" s="301"/>
      <c r="BM253" s="301">
        <v>1</v>
      </c>
      <c r="BN253" s="301"/>
      <c r="BO253" s="301" t="s">
        <v>1494</v>
      </c>
      <c r="BP253" s="301"/>
      <c r="BQ253" s="301" t="s">
        <v>1494</v>
      </c>
      <c r="BR253" s="301">
        <v>1</v>
      </c>
      <c r="BS253" s="301"/>
      <c r="BT253" s="308"/>
      <c r="BU253" s="309">
        <v>1</v>
      </c>
      <c r="BV253" s="309"/>
      <c r="BW253" s="309"/>
      <c r="BX253" s="309">
        <v>1</v>
      </c>
      <c r="BY253" s="309"/>
      <c r="BZ253" s="309" t="s">
        <v>1677</v>
      </c>
      <c r="CA253" s="235"/>
      <c r="CB253" s="309"/>
      <c r="CC253" s="309"/>
      <c r="CD253" s="309"/>
      <c r="CE253" s="309"/>
      <c r="CF253" s="309"/>
      <c r="CG253" s="309"/>
      <c r="CH253" s="309"/>
      <c r="CI253" s="309"/>
      <c r="CJ253" s="309"/>
      <c r="CK253" s="309"/>
      <c r="CL253" s="309"/>
      <c r="CM253" s="309"/>
      <c r="CN253" s="309"/>
      <c r="CO253" s="309"/>
      <c r="CP253" s="309"/>
      <c r="CQ253" s="309"/>
    </row>
    <row r="254" spans="1:95" s="310" customFormat="1" ht="14.25" customHeight="1">
      <c r="A254" s="193" t="s">
        <v>1084</v>
      </c>
      <c r="B254" s="193" t="s">
        <v>303</v>
      </c>
      <c r="C254" s="301" t="s">
        <v>372</v>
      </c>
      <c r="D254" s="301" t="s">
        <v>1675</v>
      </c>
      <c r="E254" s="301">
        <v>167</v>
      </c>
      <c r="F254" s="301">
        <f>E254+L254</f>
        <v>167.953</v>
      </c>
      <c r="G254" s="301" t="s">
        <v>1676</v>
      </c>
      <c r="H254" s="301">
        <v>42.104999999999997</v>
      </c>
      <c r="I254" s="301">
        <f>H254+L254</f>
        <v>43.058</v>
      </c>
      <c r="J254" s="178">
        <f t="shared" si="48"/>
        <v>0.95300000000000296</v>
      </c>
      <c r="K254" s="178">
        <f t="shared" si="49"/>
        <v>0.95300000000000296</v>
      </c>
      <c r="L254" s="301">
        <v>0.95299999999999996</v>
      </c>
      <c r="M254" s="301"/>
      <c r="N254" s="301" t="s">
        <v>871</v>
      </c>
      <c r="O254" s="301">
        <v>8</v>
      </c>
      <c r="P254" s="301" t="s">
        <v>828</v>
      </c>
      <c r="Q254" s="301">
        <v>12</v>
      </c>
      <c r="R254" s="301" t="s">
        <v>875</v>
      </c>
      <c r="S254" s="301">
        <v>12</v>
      </c>
      <c r="T254" s="301"/>
      <c r="U254" s="301" t="s">
        <v>830</v>
      </c>
      <c r="V254" s="301" t="s">
        <v>1367</v>
      </c>
      <c r="W254" s="301" t="s">
        <v>893</v>
      </c>
      <c r="X254" s="301" t="s">
        <v>831</v>
      </c>
      <c r="Y254" s="301" t="s">
        <v>832</v>
      </c>
      <c r="Z254" s="301"/>
      <c r="AA254" s="301">
        <v>210</v>
      </c>
      <c r="AB254" s="301">
        <f t="shared" si="51"/>
        <v>240.15600000000001</v>
      </c>
      <c r="AC254" s="163">
        <f t="shared" si="50"/>
        <v>240.15600000000001</v>
      </c>
      <c r="AD254" s="301">
        <v>2003</v>
      </c>
      <c r="AE254" s="301">
        <v>1</v>
      </c>
      <c r="AF254" s="301"/>
      <c r="AG254" s="301"/>
      <c r="AH254" s="301" t="s">
        <v>870</v>
      </c>
      <c r="AI254" s="301" t="s">
        <v>1387</v>
      </c>
      <c r="AJ254" s="188" t="s">
        <v>1626</v>
      </c>
      <c r="AK254" s="188"/>
      <c r="AL254" s="301" t="s">
        <v>837</v>
      </c>
      <c r="AM254" s="301" t="s">
        <v>873</v>
      </c>
      <c r="AN254" s="301" t="s">
        <v>1609</v>
      </c>
      <c r="AO254" s="301"/>
      <c r="AP254" s="301"/>
      <c r="AQ254" s="301"/>
      <c r="AR254" s="301"/>
      <c r="AS254" s="301"/>
      <c r="AT254" s="301"/>
      <c r="AU254" s="301"/>
      <c r="AV254" s="301"/>
      <c r="AW254" s="301"/>
      <c r="AX254" s="301" t="s">
        <v>844</v>
      </c>
      <c r="AY254" s="301" t="s">
        <v>1522</v>
      </c>
      <c r="AZ254" s="301" t="s">
        <v>930</v>
      </c>
      <c r="BA254" s="301">
        <v>0.95299999999999996</v>
      </c>
      <c r="BB254" s="301"/>
      <c r="BC254" s="301"/>
      <c r="BD254" s="301" t="s">
        <v>901</v>
      </c>
      <c r="BE254" s="301" t="s">
        <v>870</v>
      </c>
      <c r="BF254" s="301"/>
      <c r="BG254" s="301"/>
      <c r="BH254" s="301"/>
      <c r="BI254" s="301"/>
      <c r="BJ254" s="301"/>
      <c r="BK254" s="301"/>
      <c r="BL254" s="301"/>
      <c r="BM254" s="301">
        <v>1</v>
      </c>
      <c r="BN254" s="301"/>
      <c r="BO254" s="301" t="s">
        <v>1494</v>
      </c>
      <c r="BP254" s="301"/>
      <c r="BQ254" s="301" t="s">
        <v>1494</v>
      </c>
      <c r="BR254" s="301">
        <v>1</v>
      </c>
      <c r="BS254" s="301"/>
      <c r="BT254" s="308"/>
      <c r="BU254" s="309">
        <v>1</v>
      </c>
      <c r="BV254" s="309"/>
      <c r="BW254" s="309"/>
      <c r="BX254" s="309">
        <v>1</v>
      </c>
      <c r="BY254" s="309"/>
      <c r="BZ254" s="309" t="s">
        <v>1677</v>
      </c>
      <c r="CA254" s="235"/>
      <c r="CB254" s="309"/>
      <c r="CC254" s="309"/>
      <c r="CD254" s="309"/>
      <c r="CE254" s="309"/>
      <c r="CF254" s="309"/>
      <c r="CG254" s="309"/>
      <c r="CH254" s="309"/>
      <c r="CI254" s="309"/>
      <c r="CJ254" s="309"/>
      <c r="CK254" s="309"/>
      <c r="CL254" s="309"/>
      <c r="CM254" s="309"/>
      <c r="CN254" s="309"/>
      <c r="CO254" s="309"/>
      <c r="CP254" s="309"/>
      <c r="CQ254" s="309"/>
    </row>
    <row r="255" spans="1:95" s="238" customFormat="1" ht="14.25" customHeight="1">
      <c r="A255" s="466" t="s">
        <v>868</v>
      </c>
      <c r="B255" s="466"/>
      <c r="C255" s="466"/>
      <c r="D255" s="466"/>
      <c r="E255" s="158"/>
      <c r="F255" s="158"/>
      <c r="G255" s="157"/>
      <c r="H255" s="158"/>
      <c r="I255" s="158"/>
      <c r="J255" s="178">
        <f t="shared" si="48"/>
        <v>0</v>
      </c>
      <c r="K255" s="178">
        <f t="shared" si="49"/>
        <v>0</v>
      </c>
      <c r="L255" s="157"/>
      <c r="M255" s="157"/>
      <c r="N255" s="157"/>
      <c r="O255" s="157"/>
      <c r="P255" s="157"/>
      <c r="Q255" s="157"/>
      <c r="R255" s="157"/>
      <c r="S255" s="157"/>
      <c r="T255" s="157"/>
      <c r="U255" s="157"/>
      <c r="V255" s="157"/>
      <c r="W255" s="157"/>
      <c r="X255" s="157"/>
      <c r="Y255" s="157"/>
      <c r="Z255" s="157"/>
      <c r="AA255" s="160"/>
      <c r="AB255" s="176">
        <f t="shared" si="51"/>
        <v>0</v>
      </c>
      <c r="AC255" s="160">
        <f t="shared" si="50"/>
        <v>0</v>
      </c>
      <c r="AD255" s="157"/>
      <c r="AE255" s="157"/>
      <c r="AF255" s="157"/>
      <c r="AG255" s="157"/>
      <c r="AH255" s="157"/>
      <c r="AI255" s="161"/>
      <c r="AJ255" s="162"/>
      <c r="AK255" s="162"/>
      <c r="AL255" s="157"/>
      <c r="AM255" s="157"/>
      <c r="AN255" s="157"/>
      <c r="AO255" s="157"/>
      <c r="AP255" s="157"/>
      <c r="AQ255" s="157"/>
      <c r="AR255" s="157"/>
      <c r="AS255" s="157"/>
      <c r="AT255" s="157"/>
      <c r="AU255" s="157"/>
      <c r="AV255" s="157"/>
      <c r="AW255" s="157"/>
      <c r="AX255" s="157"/>
      <c r="AY255" s="157"/>
      <c r="AZ255" s="157"/>
      <c r="BA255" s="157"/>
      <c r="BB255" s="157"/>
      <c r="BC255" s="157"/>
      <c r="BD255" s="173"/>
      <c r="BE255" s="171"/>
      <c r="BF255" s="171"/>
      <c r="BG255" s="171"/>
      <c r="BH255" s="174"/>
      <c r="BI255" s="174"/>
      <c r="BJ255" s="174"/>
      <c r="BK255" s="175"/>
      <c r="BL255" s="175"/>
      <c r="BM255" s="175"/>
      <c r="BN255" s="175"/>
      <c r="BO255" s="175"/>
      <c r="BP255" s="175"/>
      <c r="BQ255" s="175" t="s">
        <v>820</v>
      </c>
      <c r="BR255" s="175">
        <v>2</v>
      </c>
      <c r="BS255" s="235"/>
      <c r="BT255" s="236"/>
      <c r="BU255" s="237"/>
      <c r="BV255" s="237"/>
      <c r="BW255" s="237"/>
      <c r="BX255" s="237"/>
      <c r="BY255" s="237"/>
      <c r="BZ255" s="168"/>
      <c r="CA255" s="235"/>
    </row>
    <row r="256" spans="1:95" s="238" customFormat="1" ht="14.25" customHeight="1">
      <c r="A256" s="466" t="s">
        <v>822</v>
      </c>
      <c r="B256" s="466"/>
      <c r="C256" s="466"/>
      <c r="D256" s="466"/>
      <c r="E256" s="158"/>
      <c r="F256" s="158"/>
      <c r="G256" s="157"/>
      <c r="H256" s="158"/>
      <c r="I256" s="158"/>
      <c r="J256" s="178">
        <f t="shared" si="48"/>
        <v>0</v>
      </c>
      <c r="K256" s="178">
        <f t="shared" si="49"/>
        <v>0</v>
      </c>
      <c r="L256" s="157">
        <f>SUM(L257,L264)</f>
        <v>20.282999999999998</v>
      </c>
      <c r="M256" s="157"/>
      <c r="N256" s="157"/>
      <c r="O256" s="157"/>
      <c r="P256" s="157"/>
      <c r="Q256" s="157"/>
      <c r="R256" s="157"/>
      <c r="S256" s="157"/>
      <c r="T256" s="157"/>
      <c r="U256" s="157"/>
      <c r="V256" s="157"/>
      <c r="W256" s="157"/>
      <c r="X256" s="157"/>
      <c r="Y256" s="157"/>
      <c r="Z256" s="157"/>
      <c r="AA256" s="160"/>
      <c r="AB256" s="176">
        <f>SUM(AB257,AB264)</f>
        <v>3833.4870000000001</v>
      </c>
      <c r="AC256" s="409">
        <f>SUM(AC257,AC264)</f>
        <v>3833.5870000000004</v>
      </c>
      <c r="AD256" s="157"/>
      <c r="AE256" s="157"/>
      <c r="AF256" s="157"/>
      <c r="AG256" s="157"/>
      <c r="AH256" s="157"/>
      <c r="AI256" s="161"/>
      <c r="AJ256" s="162"/>
      <c r="AK256" s="162"/>
      <c r="AL256" s="157"/>
      <c r="AM256" s="157"/>
      <c r="AN256" s="157"/>
      <c r="AO256" s="157"/>
      <c r="AP256" s="157"/>
      <c r="AQ256" s="157"/>
      <c r="AR256" s="157"/>
      <c r="AS256" s="157"/>
      <c r="AT256" s="157"/>
      <c r="AU256" s="157"/>
      <c r="AV256" s="157"/>
      <c r="AW256" s="157"/>
      <c r="AX256" s="157"/>
      <c r="AY256" s="157"/>
      <c r="AZ256" s="157"/>
      <c r="BA256" s="157"/>
      <c r="BB256" s="157"/>
      <c r="BC256" s="157"/>
      <c r="BD256" s="173"/>
      <c r="BE256" s="171"/>
      <c r="BF256" s="171"/>
      <c r="BG256" s="171"/>
      <c r="BH256" s="174"/>
      <c r="BI256" s="174"/>
      <c r="BJ256" s="174"/>
      <c r="BK256" s="175"/>
      <c r="BL256" s="175"/>
      <c r="BM256" s="175"/>
      <c r="BN256" s="175"/>
      <c r="BO256" s="175"/>
      <c r="BP256" s="175"/>
      <c r="BQ256" s="175" t="s">
        <v>820</v>
      </c>
      <c r="BR256" s="175">
        <v>2</v>
      </c>
      <c r="BS256" s="235"/>
      <c r="BT256" s="236"/>
      <c r="BU256" s="237"/>
      <c r="BV256" s="237"/>
      <c r="BW256" s="237"/>
      <c r="BX256" s="237"/>
      <c r="BY256" s="237"/>
      <c r="BZ256" s="168"/>
      <c r="CA256" s="235"/>
    </row>
    <row r="257" spans="1:81" s="238" customFormat="1">
      <c r="A257" s="466" t="s">
        <v>823</v>
      </c>
      <c r="B257" s="466"/>
      <c r="C257" s="466"/>
      <c r="D257" s="466"/>
      <c r="E257" s="158"/>
      <c r="F257" s="158"/>
      <c r="G257" s="157"/>
      <c r="H257" s="158"/>
      <c r="I257" s="158"/>
      <c r="J257" s="178">
        <f t="shared" si="48"/>
        <v>0</v>
      </c>
      <c r="K257" s="178">
        <f t="shared" si="49"/>
        <v>0</v>
      </c>
      <c r="L257" s="157">
        <f>SUM(L258:L263)</f>
        <v>20.282999999999998</v>
      </c>
      <c r="M257" s="157"/>
      <c r="N257" s="157"/>
      <c r="O257" s="157"/>
      <c r="P257" s="157"/>
      <c r="Q257" s="157"/>
      <c r="R257" s="157"/>
      <c r="S257" s="157"/>
      <c r="T257" s="157"/>
      <c r="U257" s="157"/>
      <c r="V257" s="157"/>
      <c r="W257" s="157"/>
      <c r="X257" s="157"/>
      <c r="Y257" s="157"/>
      <c r="Z257" s="157"/>
      <c r="AA257" s="160"/>
      <c r="AB257" s="160">
        <f>SUM(AB258:AB263)</f>
        <v>3833.4870000000001</v>
      </c>
      <c r="AC257" s="409">
        <f>SUM(AC258:AC263)</f>
        <v>3833.5870000000004</v>
      </c>
      <c r="AD257" s="157"/>
      <c r="AE257" s="157"/>
      <c r="AF257" s="157"/>
      <c r="AG257" s="157"/>
      <c r="AH257" s="157"/>
      <c r="AI257" s="161"/>
      <c r="AJ257" s="162"/>
      <c r="AK257" s="162"/>
      <c r="AL257" s="157"/>
      <c r="AM257" s="157"/>
      <c r="AN257" s="157"/>
      <c r="AO257" s="157"/>
      <c r="AP257" s="157"/>
      <c r="AQ257" s="157"/>
      <c r="AR257" s="157"/>
      <c r="AS257" s="157"/>
      <c r="AT257" s="157"/>
      <c r="AU257" s="157"/>
      <c r="AV257" s="157"/>
      <c r="AW257" s="157"/>
      <c r="AX257" s="157"/>
      <c r="AY257" s="157"/>
      <c r="AZ257" s="157"/>
      <c r="BA257" s="157"/>
      <c r="BB257" s="157"/>
      <c r="BC257" s="157"/>
      <c r="BD257" s="173"/>
      <c r="BE257" s="171"/>
      <c r="BF257" s="171"/>
      <c r="BG257" s="171"/>
      <c r="BH257" s="174"/>
      <c r="BI257" s="174"/>
      <c r="BJ257" s="174"/>
      <c r="BK257" s="175"/>
      <c r="BL257" s="175"/>
      <c r="BM257" s="175"/>
      <c r="BN257" s="175"/>
      <c r="BO257" s="175"/>
      <c r="BP257" s="175"/>
      <c r="BQ257" s="175" t="s">
        <v>820</v>
      </c>
      <c r="BR257" s="175">
        <v>2</v>
      </c>
      <c r="BS257" s="235"/>
      <c r="BT257" s="236"/>
      <c r="BU257" s="237"/>
      <c r="BV257" s="237"/>
      <c r="BW257" s="237"/>
      <c r="BX257" s="237"/>
      <c r="BY257" s="237"/>
      <c r="BZ257" s="168"/>
      <c r="CA257" s="235"/>
    </row>
    <row r="258" spans="1:81" s="310" customFormat="1" ht="72">
      <c r="A258" s="301" t="s">
        <v>1128</v>
      </c>
      <c r="B258" s="301" t="s">
        <v>303</v>
      </c>
      <c r="C258" s="301" t="s">
        <v>373</v>
      </c>
      <c r="D258" s="301" t="s">
        <v>1385</v>
      </c>
      <c r="E258" s="301">
        <v>229.934</v>
      </c>
      <c r="F258" s="301">
        <v>233.71</v>
      </c>
      <c r="G258" s="301" t="s">
        <v>1386</v>
      </c>
      <c r="H258" s="301">
        <v>317.02699999999999</v>
      </c>
      <c r="I258" s="301">
        <v>320.803</v>
      </c>
      <c r="J258" s="178">
        <f t="shared" si="48"/>
        <v>3.7760000000000105</v>
      </c>
      <c r="K258" s="178">
        <f t="shared" si="49"/>
        <v>3.7760000000000105</v>
      </c>
      <c r="L258" s="301">
        <v>3.7759999999999998</v>
      </c>
      <c r="M258" s="301"/>
      <c r="N258" s="301" t="s">
        <v>871</v>
      </c>
      <c r="O258" s="301" t="s">
        <v>832</v>
      </c>
      <c r="P258" s="301" t="s">
        <v>828</v>
      </c>
      <c r="Q258" s="301" t="s">
        <v>832</v>
      </c>
      <c r="R258" s="301" t="s">
        <v>979</v>
      </c>
      <c r="S258" s="301" t="s">
        <v>979</v>
      </c>
      <c r="T258" s="301"/>
      <c r="U258" s="301" t="s">
        <v>830</v>
      </c>
      <c r="V258" s="301" t="s">
        <v>1367</v>
      </c>
      <c r="W258" s="301" t="s">
        <v>893</v>
      </c>
      <c r="X258" s="301" t="s">
        <v>831</v>
      </c>
      <c r="Y258" s="301" t="s">
        <v>832</v>
      </c>
      <c r="Z258" s="301"/>
      <c r="AA258" s="301" t="s">
        <v>1606</v>
      </c>
      <c r="AB258" s="301">
        <f t="shared" ref="AB258:AB263" si="52">L258*Q258*AA258*0.1</f>
        <v>713.66399999999987</v>
      </c>
      <c r="AC258" s="432">
        <f>IF(AL258="中修",AB258*AG258,IF(AL258="预防性养护",AB258,AB258*AE258))+0.1</f>
        <v>713.7639999999999</v>
      </c>
      <c r="AD258" s="301">
        <v>2004</v>
      </c>
      <c r="AE258" s="301">
        <v>1</v>
      </c>
      <c r="AF258" s="301"/>
      <c r="AG258" s="301"/>
      <c r="AH258" s="301" t="s">
        <v>870</v>
      </c>
      <c r="AI258" s="301" t="s">
        <v>1625</v>
      </c>
      <c r="AJ258" s="188" t="s">
        <v>1667</v>
      </c>
      <c r="AK258" s="188"/>
      <c r="AL258" s="301" t="s">
        <v>837</v>
      </c>
      <c r="AM258" s="301" t="s">
        <v>873</v>
      </c>
      <c r="AN258" s="301" t="s">
        <v>1609</v>
      </c>
      <c r="AO258" s="301" t="s">
        <v>1668</v>
      </c>
      <c r="AP258" s="301" t="s">
        <v>1669</v>
      </c>
      <c r="AQ258" s="301"/>
      <c r="AR258" s="301"/>
      <c r="AS258" s="301" t="s">
        <v>1670</v>
      </c>
      <c r="AT258" s="301" t="s">
        <v>1671</v>
      </c>
      <c r="AU258" s="301" t="s">
        <v>1672</v>
      </c>
      <c r="AV258" s="301" t="s">
        <v>1673</v>
      </c>
      <c r="AW258" s="301" t="s">
        <v>1672</v>
      </c>
      <c r="AX258" s="301" t="s">
        <v>844</v>
      </c>
      <c r="AY258" s="301" t="s">
        <v>1678</v>
      </c>
      <c r="AZ258" s="301" t="s">
        <v>870</v>
      </c>
      <c r="BA258" s="301"/>
      <c r="BB258" s="301">
        <v>2</v>
      </c>
      <c r="BC258" s="301">
        <v>1.776</v>
      </c>
      <c r="BD258" s="301"/>
      <c r="BE258" s="301" t="s">
        <v>1095</v>
      </c>
      <c r="BF258" s="301"/>
      <c r="BG258" s="301"/>
      <c r="BH258" s="301"/>
      <c r="BI258" s="301"/>
      <c r="BJ258" s="301"/>
      <c r="BK258" s="301">
        <v>1</v>
      </c>
      <c r="BL258" s="301"/>
      <c r="BM258" s="301"/>
      <c r="BN258" s="301"/>
      <c r="BO258" s="301"/>
      <c r="BP258" s="301"/>
      <c r="BQ258" s="301" t="s">
        <v>848</v>
      </c>
      <c r="BR258" s="301">
        <v>1</v>
      </c>
      <c r="BS258" s="301"/>
      <c r="BT258" s="308"/>
      <c r="BU258" s="309"/>
      <c r="BV258" s="309"/>
      <c r="BW258" s="237"/>
      <c r="BX258" s="237"/>
      <c r="BY258" s="237">
        <v>1</v>
      </c>
      <c r="BZ258" s="168"/>
      <c r="CA258" s="235"/>
    </row>
    <row r="259" spans="1:81" s="310" customFormat="1" ht="276">
      <c r="A259" s="301" t="s">
        <v>1128</v>
      </c>
      <c r="B259" s="301" t="s">
        <v>303</v>
      </c>
      <c r="C259" s="301" t="s">
        <v>374</v>
      </c>
      <c r="D259" s="301" t="s">
        <v>1385</v>
      </c>
      <c r="E259" s="301">
        <v>233.71</v>
      </c>
      <c r="F259" s="301">
        <v>238.71</v>
      </c>
      <c r="G259" s="301" t="s">
        <v>1386</v>
      </c>
      <c r="H259" s="301">
        <v>320.803</v>
      </c>
      <c r="I259" s="301">
        <v>325.803</v>
      </c>
      <c r="J259" s="178">
        <f t="shared" si="48"/>
        <v>5</v>
      </c>
      <c r="K259" s="178">
        <f t="shared" si="49"/>
        <v>5</v>
      </c>
      <c r="L259" s="301">
        <v>5</v>
      </c>
      <c r="M259" s="301"/>
      <c r="N259" s="301" t="s">
        <v>871</v>
      </c>
      <c r="O259" s="301" t="s">
        <v>832</v>
      </c>
      <c r="P259" s="301" t="s">
        <v>828</v>
      </c>
      <c r="Q259" s="301" t="s">
        <v>832</v>
      </c>
      <c r="R259" s="301" t="s">
        <v>979</v>
      </c>
      <c r="S259" s="301" t="s">
        <v>979</v>
      </c>
      <c r="T259" s="301"/>
      <c r="U259" s="301" t="s">
        <v>830</v>
      </c>
      <c r="V259" s="301" t="s">
        <v>1367</v>
      </c>
      <c r="W259" s="301" t="s">
        <v>893</v>
      </c>
      <c r="X259" s="301" t="s">
        <v>831</v>
      </c>
      <c r="Y259" s="301" t="s">
        <v>832</v>
      </c>
      <c r="Z259" s="301"/>
      <c r="AA259" s="301" t="s">
        <v>1606</v>
      </c>
      <c r="AB259" s="301">
        <f t="shared" si="52"/>
        <v>945</v>
      </c>
      <c r="AC259" s="432">
        <f>IF(AL259="中修",AB259*AG259,IF(AL259="预防性养护",AB259,AB259*AE259))</f>
        <v>945</v>
      </c>
      <c r="AD259" s="301">
        <v>2004</v>
      </c>
      <c r="AE259" s="301">
        <v>1</v>
      </c>
      <c r="AF259" s="301"/>
      <c r="AG259" s="301"/>
      <c r="AH259" s="301" t="s">
        <v>870</v>
      </c>
      <c r="AI259" s="301" t="s">
        <v>1625</v>
      </c>
      <c r="AJ259" s="188" t="s">
        <v>1679</v>
      </c>
      <c r="AK259" s="188"/>
      <c r="AL259" s="301" t="s">
        <v>837</v>
      </c>
      <c r="AM259" s="301" t="s">
        <v>873</v>
      </c>
      <c r="AN259" s="301" t="s">
        <v>1609</v>
      </c>
      <c r="AO259" s="301" t="s">
        <v>1680</v>
      </c>
      <c r="AP259" s="301"/>
      <c r="AQ259" s="301"/>
      <c r="AR259" s="301"/>
      <c r="AS259" s="301" t="s">
        <v>1681</v>
      </c>
      <c r="AT259" s="301" t="s">
        <v>1682</v>
      </c>
      <c r="AU259" s="301" t="s">
        <v>1683</v>
      </c>
      <c r="AV259" s="301" t="s">
        <v>1683</v>
      </c>
      <c r="AW259" s="301" t="s">
        <v>1683</v>
      </c>
      <c r="AX259" s="301" t="s">
        <v>844</v>
      </c>
      <c r="AY259" s="301" t="s">
        <v>1678</v>
      </c>
      <c r="AZ259" s="301" t="s">
        <v>1377</v>
      </c>
      <c r="BA259" s="301">
        <v>1</v>
      </c>
      <c r="BB259" s="301">
        <v>2</v>
      </c>
      <c r="BC259" s="301">
        <v>2</v>
      </c>
      <c r="BD259" s="301"/>
      <c r="BE259" s="301" t="s">
        <v>1095</v>
      </c>
      <c r="BF259" s="301"/>
      <c r="BG259" s="301"/>
      <c r="BH259" s="301"/>
      <c r="BI259" s="301"/>
      <c r="BJ259" s="301"/>
      <c r="BK259" s="301">
        <v>1</v>
      </c>
      <c r="BL259" s="301"/>
      <c r="BM259" s="301"/>
      <c r="BN259" s="301"/>
      <c r="BO259" s="301"/>
      <c r="BP259" s="301"/>
      <c r="BQ259" s="301" t="s">
        <v>848</v>
      </c>
      <c r="BR259" s="301">
        <v>1</v>
      </c>
      <c r="BS259" s="301"/>
      <c r="BT259" s="308"/>
      <c r="BU259" s="309"/>
      <c r="BV259" s="309"/>
      <c r="BW259" s="237"/>
      <c r="BX259" s="237"/>
      <c r="BY259" s="237">
        <v>1</v>
      </c>
      <c r="BZ259" s="168"/>
      <c r="CA259" s="235"/>
      <c r="CC259" s="310">
        <v>1</v>
      </c>
    </row>
    <row r="260" spans="1:81" s="310" customFormat="1" ht="409.5">
      <c r="A260" s="301" t="s">
        <v>1128</v>
      </c>
      <c r="B260" s="301" t="s">
        <v>303</v>
      </c>
      <c r="C260" s="301" t="s">
        <v>374</v>
      </c>
      <c r="D260" s="301" t="s">
        <v>1385</v>
      </c>
      <c r="E260" s="301">
        <v>238.71</v>
      </c>
      <c r="F260" s="301">
        <v>242.90700000000001</v>
      </c>
      <c r="G260" s="301" t="s">
        <v>1386</v>
      </c>
      <c r="H260" s="301">
        <v>325.803</v>
      </c>
      <c r="I260" s="301">
        <v>330</v>
      </c>
      <c r="J260" s="178">
        <f t="shared" si="48"/>
        <v>4.1970000000000027</v>
      </c>
      <c r="K260" s="178">
        <f t="shared" si="49"/>
        <v>4.1970000000000027</v>
      </c>
      <c r="L260" s="301">
        <v>4.1970000000000001</v>
      </c>
      <c r="M260" s="301"/>
      <c r="N260" s="301" t="s">
        <v>871</v>
      </c>
      <c r="O260" s="301" t="s">
        <v>832</v>
      </c>
      <c r="P260" s="301" t="s">
        <v>828</v>
      </c>
      <c r="Q260" s="301" t="s">
        <v>832</v>
      </c>
      <c r="R260" s="301" t="s">
        <v>979</v>
      </c>
      <c r="S260" s="301" t="s">
        <v>979</v>
      </c>
      <c r="T260" s="301"/>
      <c r="U260" s="301" t="s">
        <v>830</v>
      </c>
      <c r="V260" s="301" t="s">
        <v>1367</v>
      </c>
      <c r="W260" s="301" t="s">
        <v>893</v>
      </c>
      <c r="X260" s="301" t="s">
        <v>831</v>
      </c>
      <c r="Y260" s="301" t="s">
        <v>832</v>
      </c>
      <c r="Z260" s="301"/>
      <c r="AA260" s="301" t="s">
        <v>1606</v>
      </c>
      <c r="AB260" s="301">
        <f t="shared" si="52"/>
        <v>793.23300000000017</v>
      </c>
      <c r="AC260" s="432">
        <f>IF(AL260="中修",AB260*AG260,IF(AL260="预防性养护",AB260,AB260*AE260))</f>
        <v>793.23300000000017</v>
      </c>
      <c r="AD260" s="301">
        <v>2004</v>
      </c>
      <c r="AE260" s="301">
        <v>1</v>
      </c>
      <c r="AF260" s="301"/>
      <c r="AG260" s="301"/>
      <c r="AH260" s="301" t="s">
        <v>870</v>
      </c>
      <c r="AI260" s="301" t="s">
        <v>1625</v>
      </c>
      <c r="AJ260" s="188" t="s">
        <v>1679</v>
      </c>
      <c r="AK260" s="188"/>
      <c r="AL260" s="301" t="s">
        <v>837</v>
      </c>
      <c r="AM260" s="301" t="s">
        <v>873</v>
      </c>
      <c r="AN260" s="301" t="s">
        <v>1609</v>
      </c>
      <c r="AO260" s="301" t="s">
        <v>1684</v>
      </c>
      <c r="AP260" s="301"/>
      <c r="AQ260" s="301"/>
      <c r="AR260" s="301" t="s">
        <v>1685</v>
      </c>
      <c r="AS260" s="301" t="s">
        <v>1686</v>
      </c>
      <c r="AT260" s="301" t="s">
        <v>1687</v>
      </c>
      <c r="AU260" s="301" t="s">
        <v>1688</v>
      </c>
      <c r="AV260" s="301" t="s">
        <v>1688</v>
      </c>
      <c r="AW260" s="301" t="s">
        <v>1688</v>
      </c>
      <c r="AX260" s="301" t="s">
        <v>844</v>
      </c>
      <c r="AY260" s="301" t="s">
        <v>1678</v>
      </c>
      <c r="AZ260" s="301" t="s">
        <v>887</v>
      </c>
      <c r="BA260" s="301"/>
      <c r="BB260" s="301">
        <f>L260</f>
        <v>4.1970000000000001</v>
      </c>
      <c r="BC260" s="301"/>
      <c r="BD260" s="301"/>
      <c r="BE260" s="301" t="s">
        <v>870</v>
      </c>
      <c r="BF260" s="301"/>
      <c r="BG260" s="301"/>
      <c r="BH260" s="301"/>
      <c r="BI260" s="301"/>
      <c r="BJ260" s="301"/>
      <c r="BK260" s="301">
        <v>1</v>
      </c>
      <c r="BL260" s="301"/>
      <c r="BM260" s="301"/>
      <c r="BN260" s="301"/>
      <c r="BO260" s="301"/>
      <c r="BP260" s="301"/>
      <c r="BQ260" s="301" t="s">
        <v>848</v>
      </c>
      <c r="BR260" s="301">
        <v>1</v>
      </c>
      <c r="BS260" s="301"/>
      <c r="BT260" s="308"/>
      <c r="BU260" s="309"/>
      <c r="BV260" s="309"/>
      <c r="BW260" s="237"/>
      <c r="BX260" s="237"/>
      <c r="BY260" s="237">
        <v>1</v>
      </c>
      <c r="BZ260" s="168"/>
      <c r="CA260" s="235"/>
    </row>
    <row r="261" spans="1:81" s="310" customFormat="1" ht="409.5">
      <c r="A261" s="301" t="s">
        <v>1128</v>
      </c>
      <c r="B261" s="301" t="s">
        <v>303</v>
      </c>
      <c r="C261" s="301" t="s">
        <v>374</v>
      </c>
      <c r="D261" s="301" t="s">
        <v>1385</v>
      </c>
      <c r="E261" s="301">
        <v>243.90700000000001</v>
      </c>
      <c r="F261" s="301">
        <v>247.90700000000001</v>
      </c>
      <c r="G261" s="301" t="s">
        <v>1386</v>
      </c>
      <c r="H261" s="301">
        <v>331</v>
      </c>
      <c r="I261" s="301">
        <v>335</v>
      </c>
      <c r="J261" s="178">
        <f t="shared" si="48"/>
        <v>4</v>
      </c>
      <c r="K261" s="178">
        <f t="shared" si="49"/>
        <v>4</v>
      </c>
      <c r="L261" s="301">
        <v>4</v>
      </c>
      <c r="M261" s="301"/>
      <c r="N261" s="301" t="s">
        <v>871</v>
      </c>
      <c r="O261" s="301" t="s">
        <v>832</v>
      </c>
      <c r="P261" s="301" t="s">
        <v>828</v>
      </c>
      <c r="Q261" s="301" t="s">
        <v>832</v>
      </c>
      <c r="R261" s="301" t="s">
        <v>979</v>
      </c>
      <c r="S261" s="301" t="s">
        <v>979</v>
      </c>
      <c r="T261" s="301"/>
      <c r="U261" s="301" t="s">
        <v>830</v>
      </c>
      <c r="V261" s="301" t="s">
        <v>1367</v>
      </c>
      <c r="W261" s="301" t="s">
        <v>893</v>
      </c>
      <c r="X261" s="301" t="s">
        <v>831</v>
      </c>
      <c r="Y261" s="301" t="s">
        <v>832</v>
      </c>
      <c r="Z261" s="301"/>
      <c r="AA261" s="301" t="s">
        <v>1606</v>
      </c>
      <c r="AB261" s="301">
        <f t="shared" si="52"/>
        <v>756</v>
      </c>
      <c r="AC261" s="432">
        <f>IF(AL261="中修",AB261*AG261,IF(AL261="预防性养护",AB261,AB261*AE261))</f>
        <v>756</v>
      </c>
      <c r="AD261" s="301">
        <v>2004</v>
      </c>
      <c r="AE261" s="301">
        <v>1</v>
      </c>
      <c r="AF261" s="301"/>
      <c r="AG261" s="301"/>
      <c r="AH261" s="301" t="s">
        <v>870</v>
      </c>
      <c r="AI261" s="301" t="s">
        <v>1625</v>
      </c>
      <c r="AJ261" s="188" t="s">
        <v>1679</v>
      </c>
      <c r="AK261" s="188"/>
      <c r="AL261" s="301" t="s">
        <v>837</v>
      </c>
      <c r="AM261" s="301" t="s">
        <v>873</v>
      </c>
      <c r="AN261" s="301" t="s">
        <v>1609</v>
      </c>
      <c r="AO261" s="301" t="s">
        <v>1684</v>
      </c>
      <c r="AP261" s="301"/>
      <c r="AQ261" s="301"/>
      <c r="AR261" s="301" t="s">
        <v>1685</v>
      </c>
      <c r="AS261" s="301" t="s">
        <v>1686</v>
      </c>
      <c r="AT261" s="301" t="s">
        <v>1687</v>
      </c>
      <c r="AU261" s="301" t="s">
        <v>1688</v>
      </c>
      <c r="AV261" s="301" t="s">
        <v>1688</v>
      </c>
      <c r="AW261" s="301" t="s">
        <v>1688</v>
      </c>
      <c r="AX261" s="301" t="s">
        <v>844</v>
      </c>
      <c r="AY261" s="301" t="s">
        <v>1678</v>
      </c>
      <c r="AZ261" s="301" t="s">
        <v>870</v>
      </c>
      <c r="BA261" s="301"/>
      <c r="BB261" s="301">
        <v>2</v>
      </c>
      <c r="BC261" s="301">
        <v>2</v>
      </c>
      <c r="BD261" s="301"/>
      <c r="BE261" s="301" t="s">
        <v>870</v>
      </c>
      <c r="BF261" s="301"/>
      <c r="BG261" s="301"/>
      <c r="BH261" s="301"/>
      <c r="BI261" s="301"/>
      <c r="BJ261" s="301"/>
      <c r="BK261" s="301">
        <v>1</v>
      </c>
      <c r="BL261" s="301"/>
      <c r="BM261" s="301"/>
      <c r="BN261" s="301"/>
      <c r="BO261" s="301"/>
      <c r="BP261" s="301"/>
      <c r="BQ261" s="301" t="s">
        <v>848</v>
      </c>
      <c r="BR261" s="301">
        <v>1</v>
      </c>
      <c r="BS261" s="301"/>
      <c r="BT261" s="308"/>
      <c r="BU261" s="309"/>
      <c r="BV261" s="309"/>
      <c r="BW261" s="237"/>
      <c r="BX261" s="237"/>
      <c r="BY261" s="237">
        <v>1</v>
      </c>
      <c r="BZ261" s="168"/>
      <c r="CA261" s="235"/>
    </row>
    <row r="262" spans="1:81" s="310" customFormat="1" ht="132">
      <c r="A262" s="301" t="s">
        <v>1128</v>
      </c>
      <c r="B262" s="301" t="s">
        <v>303</v>
      </c>
      <c r="C262" s="301" t="s">
        <v>374</v>
      </c>
      <c r="D262" s="301" t="s">
        <v>1385</v>
      </c>
      <c r="E262" s="301">
        <v>256.90699999999998</v>
      </c>
      <c r="F262" s="301">
        <v>259.90699999999998</v>
      </c>
      <c r="G262" s="301" t="s">
        <v>1386</v>
      </c>
      <c r="H262" s="301">
        <v>344</v>
      </c>
      <c r="I262" s="301">
        <v>347</v>
      </c>
      <c r="J262" s="178">
        <f t="shared" si="48"/>
        <v>3</v>
      </c>
      <c r="K262" s="178">
        <f t="shared" si="49"/>
        <v>3</v>
      </c>
      <c r="L262" s="301">
        <v>3</v>
      </c>
      <c r="M262" s="301"/>
      <c r="N262" s="301" t="s">
        <v>871</v>
      </c>
      <c r="O262" s="301" t="s">
        <v>832</v>
      </c>
      <c r="P262" s="301" t="s">
        <v>828</v>
      </c>
      <c r="Q262" s="301" t="s">
        <v>832</v>
      </c>
      <c r="R262" s="301" t="s">
        <v>979</v>
      </c>
      <c r="S262" s="301" t="s">
        <v>979</v>
      </c>
      <c r="T262" s="301"/>
      <c r="U262" s="301" t="s">
        <v>830</v>
      </c>
      <c r="V262" s="301" t="s">
        <v>1367</v>
      </c>
      <c r="W262" s="301" t="s">
        <v>893</v>
      </c>
      <c r="X262" s="301" t="s">
        <v>831</v>
      </c>
      <c r="Y262" s="301" t="s">
        <v>832</v>
      </c>
      <c r="Z262" s="301"/>
      <c r="AA262" s="301" t="s">
        <v>1606</v>
      </c>
      <c r="AB262" s="301">
        <f t="shared" si="52"/>
        <v>567</v>
      </c>
      <c r="AC262" s="432">
        <f>IF(AL262="中修",AB262*AG262,IF(AL262="预防性养护",AB262,AB262*AE262))</f>
        <v>567</v>
      </c>
      <c r="AD262" s="301">
        <v>2004</v>
      </c>
      <c r="AE262" s="301">
        <v>1</v>
      </c>
      <c r="AF262" s="301"/>
      <c r="AG262" s="301"/>
      <c r="AH262" s="301" t="s">
        <v>870</v>
      </c>
      <c r="AI262" s="301" t="s">
        <v>1625</v>
      </c>
      <c r="AJ262" s="188" t="s">
        <v>1689</v>
      </c>
      <c r="AK262" s="188"/>
      <c r="AL262" s="301" t="s">
        <v>837</v>
      </c>
      <c r="AM262" s="301" t="s">
        <v>873</v>
      </c>
      <c r="AN262" s="301" t="s">
        <v>1609</v>
      </c>
      <c r="AO262" s="301" t="s">
        <v>1690</v>
      </c>
      <c r="AP262" s="301"/>
      <c r="AQ262" s="301"/>
      <c r="AR262" s="301"/>
      <c r="AS262" s="301" t="s">
        <v>1691</v>
      </c>
      <c r="AT262" s="301" t="s">
        <v>1692</v>
      </c>
      <c r="AU262" s="301" t="s">
        <v>1693</v>
      </c>
      <c r="AV262" s="301" t="s">
        <v>1693</v>
      </c>
      <c r="AW262" s="301" t="s">
        <v>1693</v>
      </c>
      <c r="AX262" s="301" t="s">
        <v>844</v>
      </c>
      <c r="AY262" s="301" t="s">
        <v>1678</v>
      </c>
      <c r="AZ262" s="301" t="s">
        <v>1377</v>
      </c>
      <c r="BA262" s="301">
        <v>1</v>
      </c>
      <c r="BB262" s="301">
        <v>1</v>
      </c>
      <c r="BC262" s="301">
        <v>1</v>
      </c>
      <c r="BD262" s="301"/>
      <c r="BE262" s="301" t="s">
        <v>1095</v>
      </c>
      <c r="BF262" s="301"/>
      <c r="BG262" s="301"/>
      <c r="BH262" s="301"/>
      <c r="BI262" s="301"/>
      <c r="BJ262" s="301"/>
      <c r="BK262" s="301">
        <v>1</v>
      </c>
      <c r="BL262" s="301"/>
      <c r="BM262" s="301"/>
      <c r="BN262" s="301"/>
      <c r="BO262" s="301"/>
      <c r="BP262" s="301"/>
      <c r="BQ262" s="301" t="s">
        <v>848</v>
      </c>
      <c r="BR262" s="301">
        <v>1</v>
      </c>
      <c r="BS262" s="301"/>
      <c r="BT262" s="308"/>
      <c r="BU262" s="309"/>
      <c r="BV262" s="309"/>
      <c r="BW262" s="237"/>
      <c r="BX262" s="237"/>
      <c r="BY262" s="237">
        <v>1</v>
      </c>
      <c r="BZ262" s="168"/>
      <c r="CA262" s="235"/>
      <c r="CC262" s="310">
        <v>1</v>
      </c>
    </row>
    <row r="263" spans="1:81" s="311" customFormat="1" ht="14.25" customHeight="1">
      <c r="A263" s="301" t="s">
        <v>1128</v>
      </c>
      <c r="B263" s="301" t="s">
        <v>303</v>
      </c>
      <c r="C263" s="301" t="s">
        <v>374</v>
      </c>
      <c r="D263" s="301" t="s">
        <v>1385</v>
      </c>
      <c r="E263" s="301">
        <v>265.90699999999998</v>
      </c>
      <c r="F263" s="301">
        <f>E263+0.31</f>
        <v>266.21699999999998</v>
      </c>
      <c r="G263" s="301" t="s">
        <v>1386</v>
      </c>
      <c r="H263" s="301">
        <v>353</v>
      </c>
      <c r="I263" s="301">
        <v>353.31</v>
      </c>
      <c r="J263" s="178">
        <f t="shared" si="48"/>
        <v>0.31000000000000227</v>
      </c>
      <c r="K263" s="178">
        <f t="shared" si="49"/>
        <v>0.31000000000000227</v>
      </c>
      <c r="L263" s="301">
        <v>0.31</v>
      </c>
      <c r="M263" s="301"/>
      <c r="N263" s="301" t="s">
        <v>871</v>
      </c>
      <c r="O263" s="301" t="s">
        <v>832</v>
      </c>
      <c r="P263" s="301" t="s">
        <v>828</v>
      </c>
      <c r="Q263" s="301" t="s">
        <v>832</v>
      </c>
      <c r="R263" s="301" t="s">
        <v>979</v>
      </c>
      <c r="S263" s="301" t="s">
        <v>979</v>
      </c>
      <c r="T263" s="301"/>
      <c r="U263" s="301" t="s">
        <v>830</v>
      </c>
      <c r="V263" s="301" t="s">
        <v>1367</v>
      </c>
      <c r="W263" s="301" t="s">
        <v>893</v>
      </c>
      <c r="X263" s="301" t="s">
        <v>831</v>
      </c>
      <c r="Y263" s="301" t="s">
        <v>832</v>
      </c>
      <c r="Z263" s="301"/>
      <c r="AA263" s="301" t="s">
        <v>1606</v>
      </c>
      <c r="AB263" s="301">
        <f t="shared" si="52"/>
        <v>58.59</v>
      </c>
      <c r="AC263" s="432">
        <f>IF(AL263="中修",AB263*AG263,IF(AL263="预防性养护",AB263,AB263*AE263))</f>
        <v>58.59</v>
      </c>
      <c r="AD263" s="301">
        <v>2004</v>
      </c>
      <c r="AE263" s="301">
        <v>1</v>
      </c>
      <c r="AF263" s="301"/>
      <c r="AG263" s="301"/>
      <c r="AH263" s="301" t="s">
        <v>870</v>
      </c>
      <c r="AI263" s="301" t="s">
        <v>1625</v>
      </c>
      <c r="AJ263" s="188" t="s">
        <v>1694</v>
      </c>
      <c r="AK263" s="188"/>
      <c r="AL263" s="301" t="s">
        <v>837</v>
      </c>
      <c r="AM263" s="301" t="s">
        <v>873</v>
      </c>
      <c r="AN263" s="301" t="s">
        <v>1609</v>
      </c>
      <c r="AO263" s="301" t="s">
        <v>1695</v>
      </c>
      <c r="AP263" s="301"/>
      <c r="AQ263" s="301"/>
      <c r="AR263" s="301"/>
      <c r="AS263" s="301" t="s">
        <v>1696</v>
      </c>
      <c r="AT263" s="301" t="s">
        <v>1697</v>
      </c>
      <c r="AU263" s="301" t="s">
        <v>1698</v>
      </c>
      <c r="AV263" s="301" t="s">
        <v>1698</v>
      </c>
      <c r="AW263" s="301" t="s">
        <v>1698</v>
      </c>
      <c r="AX263" s="301" t="s">
        <v>844</v>
      </c>
      <c r="AY263" s="301" t="s">
        <v>1678</v>
      </c>
      <c r="AZ263" s="301" t="s">
        <v>887</v>
      </c>
      <c r="BA263" s="301"/>
      <c r="BB263" s="301">
        <f>L263</f>
        <v>0.31</v>
      </c>
      <c r="BC263" s="301"/>
      <c r="BD263" s="301"/>
      <c r="BE263" s="301" t="s">
        <v>1095</v>
      </c>
      <c r="BF263" s="301"/>
      <c r="BG263" s="301"/>
      <c r="BH263" s="301"/>
      <c r="BI263" s="301"/>
      <c r="BJ263" s="301"/>
      <c r="BK263" s="301">
        <v>1</v>
      </c>
      <c r="BL263" s="301"/>
      <c r="BM263" s="301"/>
      <c r="BN263" s="301"/>
      <c r="BO263" s="301"/>
      <c r="BP263" s="301"/>
      <c r="BQ263" s="301" t="s">
        <v>848</v>
      </c>
      <c r="BR263" s="301"/>
      <c r="BS263" s="301"/>
      <c r="BT263" s="308"/>
      <c r="BU263" s="309"/>
      <c r="BV263" s="309"/>
      <c r="BW263" s="256"/>
      <c r="BX263" s="256"/>
      <c r="BY263" s="256">
        <v>1</v>
      </c>
      <c r="BZ263" s="257"/>
      <c r="CA263" s="235"/>
    </row>
    <row r="264" spans="1:81" s="238" customFormat="1" ht="14.25" customHeight="1">
      <c r="A264" s="466" t="s">
        <v>868</v>
      </c>
      <c r="B264" s="466"/>
      <c r="C264" s="466"/>
      <c r="D264" s="466"/>
      <c r="E264" s="158"/>
      <c r="F264" s="158"/>
      <c r="G264" s="157"/>
      <c r="H264" s="158"/>
      <c r="I264" s="158"/>
      <c r="J264" s="178">
        <f t="shared" si="48"/>
        <v>0</v>
      </c>
      <c r="K264" s="178">
        <f t="shared" si="49"/>
        <v>0</v>
      </c>
      <c r="L264" s="157"/>
      <c r="M264" s="157"/>
      <c r="N264" s="157"/>
      <c r="O264" s="157"/>
      <c r="P264" s="157"/>
      <c r="Q264" s="157"/>
      <c r="R264" s="157"/>
      <c r="S264" s="157"/>
      <c r="T264" s="157"/>
      <c r="U264" s="157"/>
      <c r="V264" s="157"/>
      <c r="W264" s="157"/>
      <c r="X264" s="157"/>
      <c r="Y264" s="157"/>
      <c r="Z264" s="157"/>
      <c r="AA264" s="160"/>
      <c r="AB264" s="176"/>
      <c r="AC264" s="160"/>
      <c r="AD264" s="157"/>
      <c r="AE264" s="157"/>
      <c r="AF264" s="157"/>
      <c r="AG264" s="157"/>
      <c r="AH264" s="157"/>
      <c r="AI264" s="161"/>
      <c r="AJ264" s="162"/>
      <c r="AK264" s="162"/>
      <c r="AL264" s="157"/>
      <c r="AM264" s="157"/>
      <c r="AN264" s="157"/>
      <c r="AO264" s="157"/>
      <c r="AP264" s="157"/>
      <c r="AQ264" s="157"/>
      <c r="AR264" s="157"/>
      <c r="AS264" s="157"/>
      <c r="AT264" s="157"/>
      <c r="AU264" s="157"/>
      <c r="AV264" s="157"/>
      <c r="AW264" s="157"/>
      <c r="AX264" s="157"/>
      <c r="AY264" s="157"/>
      <c r="AZ264" s="157"/>
      <c r="BA264" s="157"/>
      <c r="BB264" s="157"/>
      <c r="BC264" s="157"/>
      <c r="BD264" s="173"/>
      <c r="BE264" s="171"/>
      <c r="BF264" s="171"/>
      <c r="BG264" s="171"/>
      <c r="BH264" s="174"/>
      <c r="BI264" s="174"/>
      <c r="BJ264" s="174"/>
      <c r="BK264" s="175"/>
      <c r="BL264" s="175"/>
      <c r="BM264" s="175"/>
      <c r="BN264" s="175"/>
      <c r="BO264" s="175"/>
      <c r="BP264" s="175"/>
      <c r="BQ264" s="175" t="s">
        <v>820</v>
      </c>
      <c r="BR264" s="175">
        <v>2</v>
      </c>
      <c r="BS264" s="235"/>
      <c r="BT264" s="237"/>
      <c r="BU264" s="237"/>
      <c r="BV264" s="237"/>
      <c r="BW264" s="237"/>
      <c r="BX264" s="237"/>
      <c r="BY264" s="237"/>
      <c r="BZ264" s="168"/>
      <c r="CA264" s="235"/>
    </row>
    <row r="265" spans="1:81" s="238" customFormat="1" ht="14.25" customHeight="1">
      <c r="A265" s="466" t="s">
        <v>869</v>
      </c>
      <c r="B265" s="466"/>
      <c r="C265" s="466"/>
      <c r="D265" s="466"/>
      <c r="E265" s="158"/>
      <c r="F265" s="158"/>
      <c r="G265" s="157"/>
      <c r="H265" s="158"/>
      <c r="I265" s="158"/>
      <c r="J265" s="178">
        <f t="shared" si="48"/>
        <v>0</v>
      </c>
      <c r="K265" s="178">
        <f t="shared" si="49"/>
        <v>0</v>
      </c>
      <c r="L265" s="157">
        <f>SUM(L266,L268,L269)</f>
        <v>10.771000000000001</v>
      </c>
      <c r="M265" s="157"/>
      <c r="N265" s="157"/>
      <c r="O265" s="157"/>
      <c r="P265" s="157"/>
      <c r="Q265" s="157"/>
      <c r="R265" s="157"/>
      <c r="S265" s="157"/>
      <c r="T265" s="157"/>
      <c r="U265" s="157"/>
      <c r="V265" s="157"/>
      <c r="W265" s="157"/>
      <c r="X265" s="157"/>
      <c r="Y265" s="157"/>
      <c r="Z265" s="157"/>
      <c r="AA265" s="160"/>
      <c r="AB265" s="176">
        <f>SUM(AB266,AB268,AB269)</f>
        <v>476.36640000000006</v>
      </c>
      <c r="AC265" s="160">
        <f>SUM(AC266,AC268,AC269)</f>
        <v>464.22840000000008</v>
      </c>
      <c r="AD265" s="157"/>
      <c r="AE265" s="157"/>
      <c r="AF265" s="157"/>
      <c r="AG265" s="157"/>
      <c r="AH265" s="157"/>
      <c r="AI265" s="161"/>
      <c r="AJ265" s="162"/>
      <c r="AK265" s="162"/>
      <c r="AL265" s="157"/>
      <c r="AM265" s="157"/>
      <c r="AN265" s="157"/>
      <c r="AO265" s="157"/>
      <c r="AP265" s="157"/>
      <c r="AQ265" s="157"/>
      <c r="AR265" s="157"/>
      <c r="AS265" s="157"/>
      <c r="AT265" s="157"/>
      <c r="AU265" s="157"/>
      <c r="AV265" s="157"/>
      <c r="AW265" s="157"/>
      <c r="AX265" s="157"/>
      <c r="AY265" s="157"/>
      <c r="AZ265" s="157"/>
      <c r="BA265" s="157"/>
      <c r="BB265" s="157"/>
      <c r="BC265" s="157"/>
      <c r="BD265" s="173"/>
      <c r="BE265" s="171"/>
      <c r="BF265" s="171"/>
      <c r="BG265" s="171"/>
      <c r="BH265" s="174"/>
      <c r="BI265" s="174"/>
      <c r="BJ265" s="174"/>
      <c r="BK265" s="175"/>
      <c r="BL265" s="175"/>
      <c r="BM265" s="175"/>
      <c r="BN265" s="175"/>
      <c r="BO265" s="175"/>
      <c r="BP265" s="175"/>
      <c r="BQ265" s="175" t="s">
        <v>820</v>
      </c>
      <c r="BR265" s="175">
        <v>2</v>
      </c>
      <c r="BS265" s="235"/>
      <c r="BT265" s="237"/>
      <c r="BU265" s="237"/>
      <c r="BV265" s="237"/>
      <c r="BW265" s="237"/>
      <c r="BX265" s="237"/>
      <c r="BY265" s="237"/>
      <c r="BZ265" s="168"/>
      <c r="CA265" s="235"/>
    </row>
    <row r="266" spans="1:81" s="238" customFormat="1">
      <c r="A266" s="466" t="s">
        <v>823</v>
      </c>
      <c r="B266" s="466"/>
      <c r="C266" s="466"/>
      <c r="D266" s="466"/>
      <c r="E266" s="158"/>
      <c r="F266" s="158"/>
      <c r="G266" s="157"/>
      <c r="H266" s="158"/>
      <c r="I266" s="158"/>
      <c r="J266" s="178">
        <f t="shared" si="48"/>
        <v>0</v>
      </c>
      <c r="K266" s="178">
        <f t="shared" si="49"/>
        <v>0</v>
      </c>
      <c r="L266" s="157">
        <f>SUM(L267:L267)</f>
        <v>0.68</v>
      </c>
      <c r="M266" s="157"/>
      <c r="N266" s="157"/>
      <c r="O266" s="157"/>
      <c r="P266" s="157"/>
      <c r="Q266" s="157"/>
      <c r="R266" s="157"/>
      <c r="S266" s="157"/>
      <c r="T266" s="157"/>
      <c r="U266" s="157"/>
      <c r="V266" s="157"/>
      <c r="W266" s="157"/>
      <c r="X266" s="157"/>
      <c r="Y266" s="157"/>
      <c r="Z266" s="157"/>
      <c r="AA266" s="160"/>
      <c r="AB266" s="176">
        <f>SUM(AB267:AB267)</f>
        <v>121.38</v>
      </c>
      <c r="AC266" s="160">
        <f>SUM(AC267:AC267)</f>
        <v>109.242</v>
      </c>
      <c r="AD266" s="157"/>
      <c r="AE266" s="157"/>
      <c r="AF266" s="157"/>
      <c r="AG266" s="157"/>
      <c r="AH266" s="157"/>
      <c r="AI266" s="161"/>
      <c r="AJ266" s="162"/>
      <c r="AK266" s="162"/>
      <c r="AL266" s="157"/>
      <c r="AM266" s="157"/>
      <c r="AN266" s="157"/>
      <c r="AO266" s="157"/>
      <c r="AP266" s="157"/>
      <c r="AQ266" s="157"/>
      <c r="AR266" s="157"/>
      <c r="AS266" s="157"/>
      <c r="AT266" s="157"/>
      <c r="AU266" s="157"/>
      <c r="AV266" s="157"/>
      <c r="AW266" s="157"/>
      <c r="AX266" s="157"/>
      <c r="AY266" s="157"/>
      <c r="AZ266" s="157"/>
      <c r="BA266" s="157"/>
      <c r="BB266" s="157"/>
      <c r="BC266" s="157"/>
      <c r="BD266" s="173"/>
      <c r="BE266" s="171"/>
      <c r="BF266" s="171"/>
      <c r="BG266" s="171"/>
      <c r="BH266" s="174"/>
      <c r="BI266" s="174"/>
      <c r="BJ266" s="174"/>
      <c r="BK266" s="175"/>
      <c r="BL266" s="175"/>
      <c r="BM266" s="175"/>
      <c r="BN266" s="175"/>
      <c r="BO266" s="175"/>
      <c r="BP266" s="175"/>
      <c r="BQ266" s="175" t="s">
        <v>820</v>
      </c>
      <c r="BR266" s="175">
        <v>2</v>
      </c>
      <c r="BS266" s="235"/>
      <c r="BT266" s="237"/>
      <c r="BU266" s="237"/>
      <c r="BV266" s="237"/>
      <c r="BW266" s="237"/>
      <c r="BX266" s="237"/>
      <c r="BY266" s="237"/>
      <c r="BZ266" s="168"/>
      <c r="CA266" s="235"/>
    </row>
    <row r="267" spans="1:81" s="310" customFormat="1" ht="14.25" customHeight="1">
      <c r="A267" s="301" t="s">
        <v>1084</v>
      </c>
      <c r="B267" s="301" t="s">
        <v>303</v>
      </c>
      <c r="C267" s="301" t="s">
        <v>374</v>
      </c>
      <c r="D267" s="301" t="s">
        <v>556</v>
      </c>
      <c r="E267" s="301">
        <v>3028.0680000000002</v>
      </c>
      <c r="F267" s="301">
        <v>3028.748</v>
      </c>
      <c r="G267" s="301" t="s">
        <v>556</v>
      </c>
      <c r="H267" s="301">
        <v>2460.48</v>
      </c>
      <c r="I267" s="301">
        <v>2461.16</v>
      </c>
      <c r="J267" s="178">
        <f t="shared" si="48"/>
        <v>0.67999999999983629</v>
      </c>
      <c r="K267" s="178">
        <f t="shared" si="49"/>
        <v>0.67999999999983629</v>
      </c>
      <c r="L267" s="301">
        <v>0.68</v>
      </c>
      <c r="M267" s="301" t="s">
        <v>879</v>
      </c>
      <c r="N267" s="301" t="s">
        <v>871</v>
      </c>
      <c r="O267" s="301">
        <v>7.5</v>
      </c>
      <c r="P267" s="301" t="s">
        <v>828</v>
      </c>
      <c r="Q267" s="301">
        <v>8.5</v>
      </c>
      <c r="R267" s="301" t="s">
        <v>979</v>
      </c>
      <c r="S267" s="301">
        <v>8.5</v>
      </c>
      <c r="T267" s="301"/>
      <c r="U267" s="301" t="s">
        <v>830</v>
      </c>
      <c r="V267" s="301" t="s">
        <v>1367</v>
      </c>
      <c r="W267" s="301" t="s">
        <v>893</v>
      </c>
      <c r="X267" s="301" t="s">
        <v>831</v>
      </c>
      <c r="Y267" s="301" t="s">
        <v>832</v>
      </c>
      <c r="Z267" s="301"/>
      <c r="AA267" s="301" t="s">
        <v>1606</v>
      </c>
      <c r="AB267" s="301">
        <f>L267*Q267*AA267*0.1</f>
        <v>121.38</v>
      </c>
      <c r="AC267" s="163">
        <f>IF(AL267="中修",AB267*AG267,IF(AL267="预防性养护",AB267,AB267*AE267))</f>
        <v>109.242</v>
      </c>
      <c r="AD267" s="301"/>
      <c r="AE267" s="301">
        <v>0.9</v>
      </c>
      <c r="AF267" s="301"/>
      <c r="AG267" s="301"/>
      <c r="AH267" s="301" t="s">
        <v>870</v>
      </c>
      <c r="AI267" s="301"/>
      <c r="AJ267" s="188" t="s">
        <v>1699</v>
      </c>
      <c r="AK267" s="188"/>
      <c r="AL267" s="188" t="s">
        <v>837</v>
      </c>
      <c r="AM267" s="301" t="s">
        <v>873</v>
      </c>
      <c r="AN267" s="301" t="s">
        <v>1609</v>
      </c>
      <c r="AO267" s="301" t="s">
        <v>1700</v>
      </c>
      <c r="AP267" s="301"/>
      <c r="AQ267" s="301" t="s">
        <v>1701</v>
      </c>
      <c r="AR267" s="301"/>
      <c r="AS267" s="301" t="s">
        <v>1702</v>
      </c>
      <c r="AT267" s="301" t="s">
        <v>1703</v>
      </c>
      <c r="AU267" s="301" t="s">
        <v>1704</v>
      </c>
      <c r="AV267" s="301" t="s">
        <v>1704</v>
      </c>
      <c r="AW267" s="301" t="s">
        <v>1705</v>
      </c>
      <c r="AX267" s="301" t="s">
        <v>844</v>
      </c>
      <c r="AY267" s="301" t="s">
        <v>1706</v>
      </c>
      <c r="AZ267" s="301"/>
      <c r="BA267" s="301"/>
      <c r="BB267" s="301">
        <f>L267</f>
        <v>0.68</v>
      </c>
      <c r="BC267" s="301"/>
      <c r="BD267" s="174" t="s">
        <v>901</v>
      </c>
      <c r="BE267" s="174" t="s">
        <v>1095</v>
      </c>
      <c r="BF267" s="174" t="s">
        <v>901</v>
      </c>
      <c r="BG267" s="174"/>
      <c r="BH267" s="174"/>
      <c r="BI267" s="174"/>
      <c r="BJ267" s="174"/>
      <c r="BK267" s="175">
        <v>1</v>
      </c>
      <c r="BL267" s="175"/>
      <c r="BM267" s="175"/>
      <c r="BN267" s="175"/>
      <c r="BO267" s="175"/>
      <c r="BP267" s="175">
        <v>1</v>
      </c>
      <c r="BQ267" s="175" t="s">
        <v>904</v>
      </c>
      <c r="BR267" s="175">
        <v>1</v>
      </c>
      <c r="BS267" s="235"/>
      <c r="BT267" s="237"/>
      <c r="BU267" s="168">
        <v>1</v>
      </c>
      <c r="BV267" s="237"/>
      <c r="BW267" s="237"/>
      <c r="BX267" s="237"/>
      <c r="BY267" s="237"/>
      <c r="BZ267" s="168"/>
      <c r="CA267" s="235"/>
    </row>
    <row r="268" spans="1:81" s="238" customFormat="1" ht="14.25" customHeight="1">
      <c r="A268" s="466" t="s">
        <v>868</v>
      </c>
      <c r="B268" s="466"/>
      <c r="C268" s="466"/>
      <c r="D268" s="466"/>
      <c r="E268" s="158"/>
      <c r="F268" s="158"/>
      <c r="G268" s="157"/>
      <c r="H268" s="158"/>
      <c r="I268" s="158"/>
      <c r="J268" s="178">
        <f t="shared" si="48"/>
        <v>0</v>
      </c>
      <c r="K268" s="178">
        <f t="shared" si="49"/>
        <v>0</v>
      </c>
      <c r="L268" s="157"/>
      <c r="M268" s="157"/>
      <c r="N268" s="157"/>
      <c r="O268" s="157"/>
      <c r="P268" s="157"/>
      <c r="Q268" s="157"/>
      <c r="R268" s="157"/>
      <c r="S268" s="157"/>
      <c r="T268" s="157"/>
      <c r="U268" s="157"/>
      <c r="V268" s="157"/>
      <c r="W268" s="157"/>
      <c r="X268" s="157"/>
      <c r="Y268" s="157"/>
      <c r="Z268" s="157"/>
      <c r="AA268" s="160"/>
      <c r="AB268" s="176"/>
      <c r="AC268" s="160"/>
      <c r="AD268" s="157"/>
      <c r="AE268" s="157"/>
      <c r="AF268" s="157"/>
      <c r="AG268" s="157"/>
      <c r="AH268" s="157"/>
      <c r="AI268" s="161"/>
      <c r="AJ268" s="162"/>
      <c r="AK268" s="162"/>
      <c r="AL268" s="157"/>
      <c r="AM268" s="157"/>
      <c r="AN268" s="157"/>
      <c r="AO268" s="157"/>
      <c r="AP268" s="157"/>
      <c r="AQ268" s="157"/>
      <c r="AR268" s="157"/>
      <c r="AS268" s="157"/>
      <c r="AT268" s="157"/>
      <c r="AU268" s="157"/>
      <c r="AV268" s="157"/>
      <c r="AW268" s="157"/>
      <c r="AX268" s="157"/>
      <c r="AY268" s="157"/>
      <c r="AZ268" s="157"/>
      <c r="BA268" s="157"/>
      <c r="BB268" s="157"/>
      <c r="BC268" s="157"/>
      <c r="BD268" s="173"/>
      <c r="BE268" s="171"/>
      <c r="BF268" s="171"/>
      <c r="BG268" s="171"/>
      <c r="BH268" s="174"/>
      <c r="BI268" s="174"/>
      <c r="BJ268" s="174"/>
      <c r="BK268" s="175"/>
      <c r="BL268" s="175"/>
      <c r="BM268" s="175"/>
      <c r="BN268" s="175"/>
      <c r="BO268" s="175"/>
      <c r="BP268" s="175"/>
      <c r="BQ268" s="175" t="s">
        <v>820</v>
      </c>
      <c r="BR268" s="175">
        <v>2</v>
      </c>
      <c r="BS268" s="235"/>
      <c r="BT268" s="237"/>
      <c r="BU268" s="237"/>
      <c r="BV268" s="237"/>
      <c r="BW268" s="237"/>
      <c r="BX268" s="237"/>
      <c r="BY268" s="237"/>
      <c r="BZ268" s="168"/>
      <c r="CA268" s="235"/>
    </row>
    <row r="269" spans="1:81" s="238" customFormat="1">
      <c r="A269" s="466" t="s">
        <v>978</v>
      </c>
      <c r="B269" s="466"/>
      <c r="C269" s="466"/>
      <c r="D269" s="466"/>
      <c r="E269" s="158"/>
      <c r="F269" s="158"/>
      <c r="G269" s="157"/>
      <c r="H269" s="158"/>
      <c r="I269" s="158"/>
      <c r="J269" s="178">
        <f t="shared" si="48"/>
        <v>0</v>
      </c>
      <c r="K269" s="178">
        <f t="shared" si="49"/>
        <v>0</v>
      </c>
      <c r="L269" s="159">
        <f>SUM(L270:L271)</f>
        <v>10.091000000000001</v>
      </c>
      <c r="M269" s="157"/>
      <c r="N269" s="157"/>
      <c r="O269" s="157"/>
      <c r="P269" s="157"/>
      <c r="Q269" s="157"/>
      <c r="R269" s="157"/>
      <c r="S269" s="157"/>
      <c r="T269" s="157"/>
      <c r="U269" s="157"/>
      <c r="V269" s="157"/>
      <c r="W269" s="157"/>
      <c r="X269" s="157"/>
      <c r="Y269" s="157"/>
      <c r="Z269" s="157"/>
      <c r="AA269" s="160"/>
      <c r="AB269" s="176">
        <f>SUM(AB270:AB271)</f>
        <v>354.98640000000006</v>
      </c>
      <c r="AC269" s="160">
        <f>SUM(AC270:AC271)</f>
        <v>354.98640000000006</v>
      </c>
      <c r="AD269" s="157"/>
      <c r="AE269" s="157"/>
      <c r="AF269" s="157"/>
      <c r="AG269" s="157"/>
      <c r="AH269" s="157"/>
      <c r="AI269" s="161"/>
      <c r="AJ269" s="162"/>
      <c r="AK269" s="162"/>
      <c r="AL269" s="157"/>
      <c r="AM269" s="157"/>
      <c r="AN269" s="157"/>
      <c r="AO269" s="157"/>
      <c r="AP269" s="157"/>
      <c r="AQ269" s="157"/>
      <c r="AR269" s="157"/>
      <c r="AS269" s="157"/>
      <c r="AT269" s="157"/>
      <c r="AU269" s="157"/>
      <c r="AV269" s="157"/>
      <c r="AW269" s="157"/>
      <c r="AX269" s="157"/>
      <c r="AY269" s="157"/>
      <c r="AZ269" s="157"/>
      <c r="BA269" s="157"/>
      <c r="BB269" s="157"/>
      <c r="BC269" s="157"/>
      <c r="BD269" s="173"/>
      <c r="BE269" s="171"/>
      <c r="BF269" s="171"/>
      <c r="BG269" s="171"/>
      <c r="BH269" s="174"/>
      <c r="BI269" s="174"/>
      <c r="BJ269" s="174"/>
      <c r="BK269" s="175"/>
      <c r="BL269" s="175"/>
      <c r="BM269" s="175"/>
      <c r="BN269" s="175"/>
      <c r="BO269" s="175"/>
      <c r="BP269" s="175"/>
      <c r="BQ269" s="175" t="s">
        <v>820</v>
      </c>
      <c r="BR269" s="175">
        <v>2</v>
      </c>
      <c r="BS269" s="235"/>
      <c r="BT269" s="237"/>
      <c r="BU269" s="237"/>
      <c r="BV269" s="237"/>
      <c r="BW269" s="237"/>
      <c r="BX269" s="237"/>
      <c r="BY269" s="237"/>
      <c r="BZ269" s="168"/>
      <c r="CA269" s="235"/>
    </row>
    <row r="270" spans="1:81" s="316" customFormat="1" ht="48">
      <c r="A270" s="301" t="s">
        <v>1128</v>
      </c>
      <c r="B270" s="301" t="s">
        <v>303</v>
      </c>
      <c r="C270" s="301" t="s">
        <v>372</v>
      </c>
      <c r="D270" s="301" t="s">
        <v>891</v>
      </c>
      <c r="E270" s="301">
        <v>2067.8319999999999</v>
      </c>
      <c r="F270" s="301">
        <v>2069.895</v>
      </c>
      <c r="G270" s="301" t="s">
        <v>463</v>
      </c>
      <c r="H270" s="301">
        <f>I270-L270</f>
        <v>38.786999999999999</v>
      </c>
      <c r="I270" s="301">
        <v>40.85</v>
      </c>
      <c r="J270" s="196">
        <f t="shared" si="48"/>
        <v>2.0630000000001019</v>
      </c>
      <c r="K270" s="196">
        <f t="shared" si="49"/>
        <v>2.0630000000000024</v>
      </c>
      <c r="L270" s="301">
        <v>2.0630000000000002</v>
      </c>
      <c r="M270" s="195"/>
      <c r="N270" s="301" t="s">
        <v>871</v>
      </c>
      <c r="O270" s="411">
        <v>15</v>
      </c>
      <c r="P270" s="411" t="s">
        <v>828</v>
      </c>
      <c r="Q270" s="411">
        <v>15</v>
      </c>
      <c r="R270" s="411" t="s">
        <v>934</v>
      </c>
      <c r="S270" s="411">
        <v>8.5</v>
      </c>
      <c r="T270" s="411"/>
      <c r="U270" s="411"/>
      <c r="V270" s="411"/>
      <c r="W270" s="411"/>
      <c r="X270" s="411" t="s">
        <v>831</v>
      </c>
      <c r="Y270" s="411">
        <v>2</v>
      </c>
      <c r="Z270" s="411" t="s">
        <v>981</v>
      </c>
      <c r="AA270" s="411">
        <v>40</v>
      </c>
      <c r="AB270" s="301">
        <f>L270*Q270*AA270*0.1</f>
        <v>123.78000000000003</v>
      </c>
      <c r="AC270" s="163">
        <f>IF(AL270="中修",AB270*AG270,IF(AL270="预防性养护",AB270,AB270*AE270))</f>
        <v>123.78000000000003</v>
      </c>
      <c r="AD270" s="195"/>
      <c r="AE270" s="195"/>
      <c r="AF270" s="195"/>
      <c r="AG270" s="195"/>
      <c r="AH270" s="195" t="s">
        <v>870</v>
      </c>
      <c r="AI270" s="195"/>
      <c r="AJ270" s="199" t="s">
        <v>1707</v>
      </c>
      <c r="AK270" s="199"/>
      <c r="AL270" s="199" t="s">
        <v>814</v>
      </c>
      <c r="AM270" s="195" t="s">
        <v>873</v>
      </c>
      <c r="AN270" s="195" t="s">
        <v>1609</v>
      </c>
      <c r="AO270" s="312"/>
      <c r="AP270" s="312"/>
      <c r="AQ270" s="312"/>
      <c r="AR270" s="312"/>
      <c r="AS270" s="312"/>
      <c r="AT270" s="312"/>
      <c r="AU270" s="312"/>
      <c r="AV270" s="312"/>
      <c r="AW270" s="312"/>
      <c r="AX270" s="195" t="s">
        <v>844</v>
      </c>
      <c r="AY270" s="195" t="s">
        <v>1014</v>
      </c>
      <c r="AZ270" s="195"/>
      <c r="BA270" s="195">
        <v>2.0630000000000002</v>
      </c>
      <c r="BB270" s="195"/>
      <c r="BC270" s="195"/>
      <c r="BD270" s="201" t="s">
        <v>814</v>
      </c>
      <c r="BE270" s="313"/>
      <c r="BF270" s="313"/>
      <c r="BG270" s="313" t="s">
        <v>1708</v>
      </c>
      <c r="BH270" s="201" t="s">
        <v>1709</v>
      </c>
      <c r="BI270" s="201"/>
      <c r="BJ270" s="201"/>
      <c r="BK270" s="202"/>
      <c r="BL270" s="202">
        <v>1</v>
      </c>
      <c r="BM270" s="202"/>
      <c r="BN270" s="202"/>
      <c r="BO270" s="202"/>
      <c r="BP270" s="202">
        <v>1</v>
      </c>
      <c r="BQ270" s="202" t="s">
        <v>904</v>
      </c>
      <c r="BR270" s="202">
        <v>1</v>
      </c>
      <c r="BS270" s="314"/>
      <c r="BT270" s="315"/>
      <c r="BU270" s="315"/>
      <c r="BV270" s="315">
        <v>1</v>
      </c>
      <c r="BW270" s="315"/>
      <c r="BX270" s="315"/>
      <c r="BY270" s="315"/>
      <c r="BZ270" s="207"/>
      <c r="CA270" s="314"/>
    </row>
    <row r="271" spans="1:81" s="310" customFormat="1" ht="14.25" customHeight="1">
      <c r="A271" s="301" t="s">
        <v>1084</v>
      </c>
      <c r="B271" s="301" t="s">
        <v>303</v>
      </c>
      <c r="C271" s="301" t="s">
        <v>548</v>
      </c>
      <c r="D271" s="301" t="s">
        <v>551</v>
      </c>
      <c r="E271" s="301">
        <v>1428.702</v>
      </c>
      <c r="F271" s="301">
        <v>1436.73</v>
      </c>
      <c r="G271" s="301" t="s">
        <v>551</v>
      </c>
      <c r="H271" s="301">
        <v>1214.5740000000001</v>
      </c>
      <c r="I271" s="301">
        <v>1222.6020000000001</v>
      </c>
      <c r="J271" s="178">
        <f t="shared" si="48"/>
        <v>8.02800000000002</v>
      </c>
      <c r="K271" s="178">
        <f t="shared" si="49"/>
        <v>8.02800000000002</v>
      </c>
      <c r="L271" s="301">
        <v>8.0280000000000005</v>
      </c>
      <c r="M271" s="301"/>
      <c r="N271" s="301" t="s">
        <v>871</v>
      </c>
      <c r="O271" s="411">
        <v>12</v>
      </c>
      <c r="P271" s="411" t="s">
        <v>873</v>
      </c>
      <c r="Q271" s="411" t="s">
        <v>875</v>
      </c>
      <c r="R271" s="411" t="s">
        <v>875</v>
      </c>
      <c r="S271" s="411">
        <v>12</v>
      </c>
      <c r="T271" s="411"/>
      <c r="U271" s="411"/>
      <c r="V271" s="411"/>
      <c r="W271" s="411"/>
      <c r="X271" s="411"/>
      <c r="Y271" s="411"/>
      <c r="Z271" s="434" t="s">
        <v>2316</v>
      </c>
      <c r="AA271" s="411">
        <v>24</v>
      </c>
      <c r="AB271" s="301">
        <f>L271*Q271*AA271*0.1</f>
        <v>231.20640000000003</v>
      </c>
      <c r="AC271" s="163">
        <f>IF(AL271="中修",AB271*AG271,IF(AL271="预防性养护",AB271,AB271*AE271))</f>
        <v>231.20640000000003</v>
      </c>
      <c r="AD271" s="301"/>
      <c r="AE271" s="301"/>
      <c r="AF271" s="301"/>
      <c r="AG271" s="301"/>
      <c r="AH271" s="301" t="s">
        <v>887</v>
      </c>
      <c r="AI271" s="301" t="s">
        <v>1710</v>
      </c>
      <c r="AJ271" s="188" t="s">
        <v>1711</v>
      </c>
      <c r="AK271" s="188"/>
      <c r="AL271" s="188" t="s">
        <v>814</v>
      </c>
      <c r="AM271" s="301" t="s">
        <v>873</v>
      </c>
      <c r="AN271" s="301" t="s">
        <v>1609</v>
      </c>
      <c r="AO271" s="301" t="s">
        <v>1712</v>
      </c>
      <c r="AP271" s="301"/>
      <c r="AQ271" s="301" t="s">
        <v>1713</v>
      </c>
      <c r="AR271" s="301"/>
      <c r="AS271" s="301" t="s">
        <v>1714</v>
      </c>
      <c r="AT271" s="301" t="s">
        <v>1715</v>
      </c>
      <c r="AU271" s="301" t="s">
        <v>1716</v>
      </c>
      <c r="AV271" s="301" t="s">
        <v>1716</v>
      </c>
      <c r="AW271" s="301" t="s">
        <v>1716</v>
      </c>
      <c r="AX271" s="301" t="s">
        <v>844</v>
      </c>
      <c r="AY271" s="301" t="s">
        <v>1014</v>
      </c>
      <c r="AZ271" s="301"/>
      <c r="BA271" s="301">
        <f>L271</f>
        <v>8.0280000000000005</v>
      </c>
      <c r="BB271" s="301"/>
      <c r="BC271" s="301"/>
      <c r="BD271" s="174" t="s">
        <v>814</v>
      </c>
      <c r="BE271" s="174"/>
      <c r="BF271" s="174"/>
      <c r="BG271" s="174"/>
      <c r="BH271" s="174"/>
      <c r="BI271" s="174"/>
      <c r="BJ271" s="174"/>
      <c r="BK271" s="175"/>
      <c r="BL271" s="175">
        <v>1</v>
      </c>
      <c r="BM271" s="175"/>
      <c r="BN271" s="175"/>
      <c r="BO271" s="175"/>
      <c r="BP271" s="175">
        <v>1</v>
      </c>
      <c r="BQ271" s="175" t="s">
        <v>904</v>
      </c>
      <c r="BR271" s="175">
        <v>1</v>
      </c>
      <c r="BS271" s="235"/>
      <c r="BT271" s="237"/>
      <c r="BU271" s="237"/>
      <c r="BV271" s="237">
        <v>1</v>
      </c>
      <c r="BW271" s="237"/>
      <c r="BX271" s="237"/>
      <c r="BY271" s="237"/>
      <c r="BZ271" s="168"/>
      <c r="CA271" s="235"/>
    </row>
    <row r="272" spans="1:81" s="238" customFormat="1" ht="14.25" customHeight="1">
      <c r="A272" s="466" t="s">
        <v>1717</v>
      </c>
      <c r="B272" s="466"/>
      <c r="C272" s="466"/>
      <c r="D272" s="466"/>
      <c r="E272" s="158"/>
      <c r="F272" s="158"/>
      <c r="G272" s="157"/>
      <c r="H272" s="158"/>
      <c r="I272" s="158"/>
      <c r="J272" s="178">
        <f t="shared" si="48"/>
        <v>0</v>
      </c>
      <c r="K272" s="178">
        <f t="shared" si="49"/>
        <v>0</v>
      </c>
      <c r="L272" s="157">
        <f>SUM(L284,L285,L286)</f>
        <v>14.515000000000001</v>
      </c>
      <c r="M272" s="157"/>
      <c r="N272" s="157"/>
      <c r="O272" s="157"/>
      <c r="P272" s="157"/>
      <c r="Q272" s="157"/>
      <c r="R272" s="157"/>
      <c r="S272" s="157"/>
      <c r="T272" s="157"/>
      <c r="U272" s="157"/>
      <c r="V272" s="157"/>
      <c r="W272" s="157"/>
      <c r="X272" s="157"/>
      <c r="Y272" s="157"/>
      <c r="Z272" s="157"/>
      <c r="AA272" s="160"/>
      <c r="AB272" s="160">
        <v>0</v>
      </c>
      <c r="AC272" s="160">
        <v>0</v>
      </c>
      <c r="AD272" s="157"/>
      <c r="AE272" s="157"/>
      <c r="AF272" s="157"/>
      <c r="AG272" s="157"/>
      <c r="AH272" s="157"/>
      <c r="AI272" s="161"/>
      <c r="AJ272" s="162"/>
      <c r="AK272" s="162"/>
      <c r="AL272" s="157"/>
      <c r="AM272" s="157"/>
      <c r="AN272" s="157"/>
      <c r="AO272" s="157"/>
      <c r="AP272" s="157"/>
      <c r="AQ272" s="157"/>
      <c r="AR272" s="157"/>
      <c r="AS272" s="157"/>
      <c r="AT272" s="157"/>
      <c r="AU272" s="157"/>
      <c r="AV272" s="157"/>
      <c r="AW272" s="157"/>
      <c r="AX272" s="157"/>
      <c r="AY272" s="157"/>
      <c r="AZ272" s="157"/>
      <c r="BA272" s="157"/>
      <c r="BB272" s="157"/>
      <c r="BC272" s="157"/>
      <c r="BD272" s="173"/>
      <c r="BE272" s="171"/>
      <c r="BF272" s="171"/>
      <c r="BG272" s="171"/>
      <c r="BH272" s="174"/>
      <c r="BI272" s="174"/>
      <c r="BJ272" s="174"/>
      <c r="BK272" s="175"/>
      <c r="BL272" s="175"/>
      <c r="BM272" s="175"/>
      <c r="BN272" s="175"/>
      <c r="BO272" s="175"/>
      <c r="BP272" s="175"/>
      <c r="BQ272" s="175" t="s">
        <v>820</v>
      </c>
      <c r="BR272" s="175">
        <v>2</v>
      </c>
      <c r="BS272" s="235"/>
      <c r="BT272" s="237"/>
      <c r="BU272" s="237"/>
      <c r="BV272" s="237"/>
      <c r="BW272" s="237"/>
      <c r="BX272" s="237"/>
      <c r="BY272" s="237"/>
      <c r="BZ272" s="168"/>
      <c r="CA272" s="235"/>
    </row>
    <row r="273" spans="1:79" s="238" customFormat="1">
      <c r="A273" s="466" t="s">
        <v>1416</v>
      </c>
      <c r="B273" s="466"/>
      <c r="C273" s="466"/>
      <c r="D273" s="466"/>
      <c r="E273" s="469"/>
      <c r="F273" s="158"/>
      <c r="G273" s="157"/>
      <c r="H273" s="158"/>
      <c r="I273" s="158"/>
      <c r="J273" s="178">
        <f t="shared" si="48"/>
        <v>0</v>
      </c>
      <c r="K273" s="178">
        <f t="shared" si="49"/>
        <v>0</v>
      </c>
      <c r="L273" s="176">
        <f>SUM(L274:L283)</f>
        <v>-12.67</v>
      </c>
      <c r="M273" s="157"/>
      <c r="N273" s="157"/>
      <c r="O273" s="157"/>
      <c r="P273" s="157"/>
      <c r="Q273" s="157"/>
      <c r="R273" s="157"/>
      <c r="S273" s="157"/>
      <c r="T273" s="157"/>
      <c r="U273" s="157"/>
      <c r="V273" s="157"/>
      <c r="W273" s="157"/>
      <c r="X273" s="157"/>
      <c r="Y273" s="157"/>
      <c r="Z273" s="157"/>
      <c r="AA273" s="160"/>
      <c r="AB273" s="176"/>
      <c r="AC273" s="160">
        <f>SUM(AC274:AC283)</f>
        <v>-2786.0298000000003</v>
      </c>
      <c r="AD273" s="157"/>
      <c r="AE273" s="157"/>
      <c r="AF273" s="157"/>
      <c r="AG273" s="157"/>
      <c r="AH273" s="157"/>
      <c r="AI273" s="161"/>
      <c r="AJ273" s="162"/>
      <c r="AK273" s="162"/>
      <c r="AL273" s="157"/>
      <c r="AM273" s="157"/>
      <c r="AN273" s="157"/>
      <c r="AO273" s="157"/>
      <c r="AP273" s="157"/>
      <c r="AQ273" s="157"/>
      <c r="AR273" s="157"/>
      <c r="AS273" s="157"/>
      <c r="AT273" s="157"/>
      <c r="AU273" s="157"/>
      <c r="AV273" s="157"/>
      <c r="AW273" s="157"/>
      <c r="AX273" s="157"/>
      <c r="AY273" s="157"/>
      <c r="AZ273" s="157"/>
      <c r="BA273" s="157"/>
      <c r="BB273" s="157"/>
      <c r="BC273" s="157"/>
      <c r="BD273" s="173"/>
      <c r="BE273" s="171"/>
      <c r="BF273" s="171"/>
      <c r="BG273" s="171"/>
      <c r="BH273" s="174"/>
      <c r="BI273" s="174"/>
      <c r="BJ273" s="174"/>
      <c r="BK273" s="175"/>
      <c r="BL273" s="175"/>
      <c r="BM273" s="175"/>
      <c r="BN273" s="175"/>
      <c r="BO273" s="175"/>
      <c r="BP273" s="175"/>
      <c r="BQ273" s="175"/>
      <c r="BR273" s="175"/>
      <c r="BS273" s="235"/>
      <c r="BT273" s="237"/>
      <c r="BU273" s="237"/>
      <c r="BV273" s="237"/>
      <c r="BW273" s="237"/>
      <c r="BX273" s="237"/>
      <c r="BY273" s="237"/>
      <c r="BZ273" s="168"/>
      <c r="CA273" s="235"/>
    </row>
    <row r="274" spans="1:79" s="239" customFormat="1" ht="36">
      <c r="A274" s="177"/>
      <c r="B274" s="177"/>
      <c r="C274" s="177" t="s">
        <v>570</v>
      </c>
      <c r="D274" s="177" t="s">
        <v>912</v>
      </c>
      <c r="E274" s="177">
        <v>537.37</v>
      </c>
      <c r="F274" s="177">
        <v>539</v>
      </c>
      <c r="G274" s="177" t="s">
        <v>1718</v>
      </c>
      <c r="H274" s="177">
        <v>60.468000000000004</v>
      </c>
      <c r="I274" s="177">
        <v>62.097999999999999</v>
      </c>
      <c r="J274" s="178">
        <f t="shared" si="48"/>
        <v>1.6299999999999955</v>
      </c>
      <c r="K274" s="178">
        <f t="shared" si="49"/>
        <v>1.6299999999999955</v>
      </c>
      <c r="L274" s="268">
        <v>-1.63</v>
      </c>
      <c r="M274" s="177" t="s">
        <v>871</v>
      </c>
      <c r="N274" s="177"/>
      <c r="O274" s="177">
        <v>12</v>
      </c>
      <c r="P274" s="177" t="s">
        <v>828</v>
      </c>
      <c r="Q274" s="301">
        <f t="shared" ref="Q274:Q282" si="53">MIN(R274:S274)</f>
        <v>12</v>
      </c>
      <c r="R274" s="177">
        <v>12</v>
      </c>
      <c r="S274" s="177">
        <v>12</v>
      </c>
      <c r="T274" s="177"/>
      <c r="U274" s="301" t="s">
        <v>830</v>
      </c>
      <c r="V274" s="177" t="s">
        <v>829</v>
      </c>
      <c r="W274" s="177">
        <v>30</v>
      </c>
      <c r="X274" s="177" t="s">
        <v>831</v>
      </c>
      <c r="Y274" s="177">
        <v>9</v>
      </c>
      <c r="Z274" s="240"/>
      <c r="AA274" s="317">
        <v>205</v>
      </c>
      <c r="AB274" s="288">
        <f t="shared" ref="AB274:AB283" si="54">SUM(L274*Q274*AA274)/10</f>
        <v>-400.97999999999996</v>
      </c>
      <c r="AC274" s="180">
        <f>L274*Q274*AA274*0.1*AE274+0.0801</f>
        <v>-320.70390000000003</v>
      </c>
      <c r="AD274" s="177">
        <v>2010</v>
      </c>
      <c r="AE274" s="177">
        <v>0.8</v>
      </c>
      <c r="AF274" s="267"/>
      <c r="AG274" s="318"/>
      <c r="AH274" s="240"/>
      <c r="AI274" s="177" t="s">
        <v>1719</v>
      </c>
      <c r="AJ274" s="162"/>
      <c r="AK274" s="162"/>
      <c r="AL274" s="157"/>
      <c r="AM274" s="157"/>
      <c r="AN274" s="157"/>
      <c r="AO274" s="157"/>
      <c r="AP274" s="157"/>
      <c r="AQ274" s="157"/>
      <c r="AR274" s="157"/>
      <c r="AS274" s="157"/>
      <c r="AT274" s="157"/>
      <c r="AU274" s="157"/>
      <c r="AV274" s="157"/>
      <c r="AW274" s="157"/>
      <c r="AX274" s="157"/>
      <c r="AY274" s="157"/>
      <c r="AZ274" s="157"/>
      <c r="BA274" s="157"/>
      <c r="BB274" s="157"/>
      <c r="BC274" s="157"/>
      <c r="BD274" s="173"/>
      <c r="BE274" s="171"/>
      <c r="BF274" s="171"/>
      <c r="BG274" s="171"/>
      <c r="BH274" s="174"/>
      <c r="BI274" s="174"/>
      <c r="BJ274" s="174"/>
      <c r="BK274" s="175"/>
      <c r="BL274" s="175"/>
      <c r="BM274" s="175"/>
      <c r="BN274" s="175"/>
      <c r="BO274" s="175"/>
      <c r="BP274" s="175"/>
      <c r="BQ274" s="175"/>
      <c r="BR274" s="175"/>
      <c r="BS274" s="235"/>
      <c r="BT274" s="237"/>
      <c r="BU274" s="237"/>
      <c r="BV274" s="237"/>
      <c r="BW274" s="237"/>
      <c r="BX274" s="237"/>
      <c r="BY274" s="237"/>
      <c r="BZ274" s="168"/>
      <c r="CA274" s="235"/>
    </row>
    <row r="275" spans="1:79" s="239" customFormat="1" ht="36">
      <c r="A275" s="177"/>
      <c r="B275" s="177"/>
      <c r="C275" s="177" t="s">
        <v>570</v>
      </c>
      <c r="D275" s="177" t="s">
        <v>489</v>
      </c>
      <c r="E275" s="177">
        <v>1896.808</v>
      </c>
      <c r="F275" s="177">
        <v>1899.223</v>
      </c>
      <c r="G275" s="177" t="s">
        <v>489</v>
      </c>
      <c r="H275" s="177">
        <v>1895.778</v>
      </c>
      <c r="I275" s="177">
        <v>1898.193</v>
      </c>
      <c r="J275" s="178">
        <f t="shared" si="48"/>
        <v>2.4149999999999636</v>
      </c>
      <c r="K275" s="178">
        <f t="shared" si="49"/>
        <v>2.4149999999999636</v>
      </c>
      <c r="L275" s="268">
        <v>-2.415</v>
      </c>
      <c r="M275" s="177" t="s">
        <v>871</v>
      </c>
      <c r="N275" s="177"/>
      <c r="O275" s="177">
        <v>12</v>
      </c>
      <c r="P275" s="177" t="s">
        <v>828</v>
      </c>
      <c r="Q275" s="301">
        <f t="shared" si="53"/>
        <v>12</v>
      </c>
      <c r="R275" s="177">
        <v>12</v>
      </c>
      <c r="S275" s="177">
        <v>12</v>
      </c>
      <c r="T275" s="177"/>
      <c r="U275" s="301" t="s">
        <v>830</v>
      </c>
      <c r="V275" s="177" t="s">
        <v>829</v>
      </c>
      <c r="W275" s="177">
        <v>30</v>
      </c>
      <c r="X275" s="177" t="s">
        <v>831</v>
      </c>
      <c r="Y275" s="177">
        <v>9</v>
      </c>
      <c r="Z275" s="240"/>
      <c r="AA275" s="317">
        <v>205</v>
      </c>
      <c r="AB275" s="288">
        <f t="shared" si="54"/>
        <v>-594.08999999999992</v>
      </c>
      <c r="AC275" s="180">
        <f>L275*Q275*AA275*0.1*AE275</f>
        <v>-594.09</v>
      </c>
      <c r="AD275" s="177">
        <v>2007</v>
      </c>
      <c r="AE275" s="177">
        <v>1</v>
      </c>
      <c r="AF275" s="180"/>
      <c r="AG275" s="318"/>
      <c r="AH275" s="240"/>
      <c r="AI275" s="177" t="s">
        <v>1719</v>
      </c>
      <c r="AJ275" s="162"/>
      <c r="AK275" s="162"/>
      <c r="AL275" s="157"/>
      <c r="AM275" s="157"/>
      <c r="AN275" s="157"/>
      <c r="AO275" s="157"/>
      <c r="AP275" s="157"/>
      <c r="AQ275" s="157"/>
      <c r="AR275" s="157"/>
      <c r="AS275" s="157"/>
      <c r="AT275" s="157"/>
      <c r="AU275" s="157"/>
      <c r="AV275" s="157"/>
      <c r="AW275" s="157"/>
      <c r="AX275" s="157"/>
      <c r="AY275" s="157"/>
      <c r="AZ275" s="157"/>
      <c r="BA275" s="157"/>
      <c r="BB275" s="157"/>
      <c r="BC275" s="157"/>
      <c r="BD275" s="173"/>
      <c r="BE275" s="171"/>
      <c r="BF275" s="171"/>
      <c r="BG275" s="171"/>
      <c r="BH275" s="174"/>
      <c r="BI275" s="174"/>
      <c r="BJ275" s="174"/>
      <c r="BK275" s="175"/>
      <c r="BL275" s="175"/>
      <c r="BM275" s="175"/>
      <c r="BN275" s="175"/>
      <c r="BO275" s="175"/>
      <c r="BP275" s="175"/>
      <c r="BQ275" s="175"/>
      <c r="BR275" s="175"/>
      <c r="BS275" s="235"/>
      <c r="BT275" s="237"/>
      <c r="BU275" s="237"/>
      <c r="BV275" s="237"/>
      <c r="BW275" s="237"/>
      <c r="BX275" s="237"/>
      <c r="BY275" s="237"/>
      <c r="BZ275" s="168"/>
      <c r="CA275" s="235"/>
    </row>
    <row r="276" spans="1:79" s="239" customFormat="1" ht="36">
      <c r="A276" s="177"/>
      <c r="B276" s="177"/>
      <c r="C276" s="177" t="s">
        <v>570</v>
      </c>
      <c r="D276" s="177" t="s">
        <v>489</v>
      </c>
      <c r="E276" s="177">
        <v>1904.88</v>
      </c>
      <c r="F276" s="177">
        <v>1905.03</v>
      </c>
      <c r="G276" s="177" t="s">
        <v>489</v>
      </c>
      <c r="H276" s="177">
        <v>1903.85</v>
      </c>
      <c r="I276" s="177">
        <v>1904</v>
      </c>
      <c r="J276" s="178">
        <f t="shared" si="48"/>
        <v>0.14999999999986358</v>
      </c>
      <c r="K276" s="178">
        <f t="shared" si="49"/>
        <v>0.15000000000009095</v>
      </c>
      <c r="L276" s="268">
        <v>-0.15</v>
      </c>
      <c r="M276" s="177" t="s">
        <v>871</v>
      </c>
      <c r="N276" s="177"/>
      <c r="O276" s="177">
        <v>12</v>
      </c>
      <c r="P276" s="177" t="s">
        <v>828</v>
      </c>
      <c r="Q276" s="301">
        <f t="shared" si="53"/>
        <v>12</v>
      </c>
      <c r="R276" s="177">
        <v>12</v>
      </c>
      <c r="S276" s="177">
        <v>12</v>
      </c>
      <c r="T276" s="177"/>
      <c r="U276" s="301" t="s">
        <v>830</v>
      </c>
      <c r="V276" s="177" t="s">
        <v>829</v>
      </c>
      <c r="W276" s="177">
        <v>30</v>
      </c>
      <c r="X276" s="177" t="s">
        <v>831</v>
      </c>
      <c r="Y276" s="177">
        <v>9</v>
      </c>
      <c r="Z276" s="240"/>
      <c r="AA276" s="317">
        <v>205</v>
      </c>
      <c r="AB276" s="288">
        <f t="shared" si="54"/>
        <v>-36.899999999999991</v>
      </c>
      <c r="AC276" s="180">
        <f>L276*Q276*AA276*0.1*0.8</f>
        <v>-29.52</v>
      </c>
      <c r="AD276" s="177">
        <v>2007</v>
      </c>
      <c r="AE276" s="177">
        <v>1</v>
      </c>
      <c r="AF276" s="180">
        <v>2014</v>
      </c>
      <c r="AG276" s="318">
        <v>0.8</v>
      </c>
      <c r="AH276" s="240"/>
      <c r="AI276" s="177" t="s">
        <v>1719</v>
      </c>
      <c r="AJ276" s="162"/>
      <c r="AK276" s="162"/>
      <c r="AL276" s="157"/>
      <c r="AM276" s="157"/>
      <c r="AN276" s="157"/>
      <c r="AO276" s="157"/>
      <c r="AP276" s="157"/>
      <c r="AQ276" s="157"/>
      <c r="AR276" s="157"/>
      <c r="AS276" s="157"/>
      <c r="AT276" s="157"/>
      <c r="AU276" s="157"/>
      <c r="AV276" s="157"/>
      <c r="AW276" s="157"/>
      <c r="AX276" s="157"/>
      <c r="AY276" s="157"/>
      <c r="AZ276" s="157"/>
      <c r="BA276" s="157"/>
      <c r="BB276" s="157"/>
      <c r="BC276" s="157"/>
      <c r="BD276" s="173"/>
      <c r="BE276" s="171"/>
      <c r="BF276" s="171"/>
      <c r="BG276" s="171"/>
      <c r="BH276" s="174"/>
      <c r="BI276" s="174"/>
      <c r="BJ276" s="174"/>
      <c r="BK276" s="175"/>
      <c r="BL276" s="175"/>
      <c r="BM276" s="175"/>
      <c r="BN276" s="175"/>
      <c r="BO276" s="175"/>
      <c r="BP276" s="175"/>
      <c r="BQ276" s="175"/>
      <c r="BR276" s="175"/>
      <c r="BS276" s="235"/>
      <c r="BT276" s="237"/>
      <c r="BU276" s="237"/>
      <c r="BV276" s="237"/>
      <c r="BW276" s="237"/>
      <c r="BX276" s="237"/>
      <c r="BY276" s="237"/>
      <c r="BZ276" s="168"/>
      <c r="CA276" s="235"/>
    </row>
    <row r="277" spans="1:79" s="239" customFormat="1" ht="36">
      <c r="A277" s="177"/>
      <c r="B277" s="177"/>
      <c r="C277" s="177" t="s">
        <v>570</v>
      </c>
      <c r="D277" s="177" t="s">
        <v>489</v>
      </c>
      <c r="E277" s="177">
        <v>1905.03</v>
      </c>
      <c r="F277" s="177">
        <v>1907.076</v>
      </c>
      <c r="G277" s="177" t="s">
        <v>489</v>
      </c>
      <c r="H277" s="177">
        <v>1904</v>
      </c>
      <c r="I277" s="177">
        <v>1906.046</v>
      </c>
      <c r="J277" s="178">
        <f t="shared" si="48"/>
        <v>2.0460000000000491</v>
      </c>
      <c r="K277" s="178">
        <f t="shared" si="49"/>
        <v>2.0460000000000491</v>
      </c>
      <c r="L277" s="268">
        <v>-2.0459999999999998</v>
      </c>
      <c r="M277" s="177" t="s">
        <v>871</v>
      </c>
      <c r="N277" s="177"/>
      <c r="O277" s="177">
        <v>12</v>
      </c>
      <c r="P277" s="177" t="s">
        <v>828</v>
      </c>
      <c r="Q277" s="301">
        <f t="shared" si="53"/>
        <v>12</v>
      </c>
      <c r="R277" s="177">
        <v>12</v>
      </c>
      <c r="S277" s="177">
        <v>12</v>
      </c>
      <c r="T277" s="177"/>
      <c r="U277" s="301" t="s">
        <v>830</v>
      </c>
      <c r="V277" s="177" t="s">
        <v>829</v>
      </c>
      <c r="W277" s="177">
        <v>30</v>
      </c>
      <c r="X277" s="177" t="s">
        <v>831</v>
      </c>
      <c r="Y277" s="177">
        <v>9</v>
      </c>
      <c r="Z277" s="240"/>
      <c r="AA277" s="317">
        <v>205</v>
      </c>
      <c r="AB277" s="288">
        <f t="shared" si="54"/>
        <v>-503.31599999999997</v>
      </c>
      <c r="AC277" s="180">
        <f t="shared" ref="AC277:AC283" si="55">L277*Q277*AA277*0.1*AE277</f>
        <v>-452.98440000000005</v>
      </c>
      <c r="AD277" s="177">
        <v>2009</v>
      </c>
      <c r="AE277" s="177">
        <v>0.9</v>
      </c>
      <c r="AF277" s="180"/>
      <c r="AG277" s="318"/>
      <c r="AH277" s="240"/>
      <c r="AI277" s="177" t="s">
        <v>1719</v>
      </c>
      <c r="AJ277" s="162"/>
      <c r="AK277" s="162"/>
      <c r="AL277" s="157"/>
      <c r="AM277" s="157"/>
      <c r="AN277" s="157"/>
      <c r="AO277" s="157"/>
      <c r="AP277" s="157"/>
      <c r="AQ277" s="157"/>
      <c r="AR277" s="157"/>
      <c r="AS277" s="157"/>
      <c r="AT277" s="157"/>
      <c r="AU277" s="157"/>
      <c r="AV277" s="157"/>
      <c r="AW277" s="157"/>
      <c r="AX277" s="157"/>
      <c r="AY277" s="157"/>
      <c r="AZ277" s="157"/>
      <c r="BA277" s="157"/>
      <c r="BB277" s="157"/>
      <c r="BC277" s="157"/>
      <c r="BD277" s="173"/>
      <c r="BE277" s="171"/>
      <c r="BF277" s="171"/>
      <c r="BG277" s="171"/>
      <c r="BH277" s="174"/>
      <c r="BI277" s="174"/>
      <c r="BJ277" s="174"/>
      <c r="BK277" s="175"/>
      <c r="BL277" s="175"/>
      <c r="BM277" s="175"/>
      <c r="BN277" s="175"/>
      <c r="BO277" s="175"/>
      <c r="BP277" s="175"/>
      <c r="BQ277" s="175"/>
      <c r="BR277" s="175"/>
      <c r="BS277" s="235"/>
      <c r="BT277" s="237"/>
      <c r="BU277" s="237"/>
      <c r="BV277" s="237"/>
      <c r="BW277" s="237"/>
      <c r="BX277" s="237"/>
      <c r="BY277" s="237"/>
      <c r="BZ277" s="168"/>
      <c r="CA277" s="235"/>
    </row>
    <row r="278" spans="1:79" s="239" customFormat="1" ht="36">
      <c r="A278" s="177"/>
      <c r="B278" s="177"/>
      <c r="C278" s="177" t="s">
        <v>570</v>
      </c>
      <c r="D278" s="177" t="s">
        <v>489</v>
      </c>
      <c r="E278" s="177">
        <v>1907.076</v>
      </c>
      <c r="F278" s="177">
        <v>1908</v>
      </c>
      <c r="G278" s="177" t="s">
        <v>489</v>
      </c>
      <c r="H278" s="177">
        <v>1906.046</v>
      </c>
      <c r="I278" s="177">
        <v>1906.97</v>
      </c>
      <c r="J278" s="178">
        <f t="shared" si="48"/>
        <v>0.92399999999997817</v>
      </c>
      <c r="K278" s="178">
        <f t="shared" si="49"/>
        <v>0.92399999999997817</v>
      </c>
      <c r="L278" s="268">
        <v>-0.92400000000000004</v>
      </c>
      <c r="M278" s="177" t="s">
        <v>871</v>
      </c>
      <c r="N278" s="177"/>
      <c r="O278" s="177">
        <v>12</v>
      </c>
      <c r="P278" s="177" t="s">
        <v>828</v>
      </c>
      <c r="Q278" s="301">
        <f t="shared" si="53"/>
        <v>12</v>
      </c>
      <c r="R278" s="177">
        <v>12</v>
      </c>
      <c r="S278" s="177">
        <v>12</v>
      </c>
      <c r="T278" s="177"/>
      <c r="U278" s="301" t="s">
        <v>830</v>
      </c>
      <c r="V278" s="177" t="s">
        <v>829</v>
      </c>
      <c r="W278" s="177">
        <v>30</v>
      </c>
      <c r="X278" s="177" t="s">
        <v>831</v>
      </c>
      <c r="Y278" s="177">
        <v>9</v>
      </c>
      <c r="Z278" s="240"/>
      <c r="AA278" s="317">
        <v>205</v>
      </c>
      <c r="AB278" s="288">
        <f t="shared" si="54"/>
        <v>-227.30400000000003</v>
      </c>
      <c r="AC278" s="180">
        <f t="shared" si="55"/>
        <v>-227.30400000000006</v>
      </c>
      <c r="AD278" s="177">
        <v>2007</v>
      </c>
      <c r="AE278" s="177">
        <v>1</v>
      </c>
      <c r="AF278" s="180"/>
      <c r="AG278" s="318"/>
      <c r="AH278" s="240"/>
      <c r="AI278" s="177" t="s">
        <v>1719</v>
      </c>
      <c r="AJ278" s="162"/>
      <c r="AK278" s="162"/>
      <c r="AL278" s="157"/>
      <c r="AM278" s="157"/>
      <c r="AN278" s="157"/>
      <c r="AO278" s="157"/>
      <c r="AP278" s="157"/>
      <c r="AQ278" s="157"/>
      <c r="AR278" s="157"/>
      <c r="AS278" s="157"/>
      <c r="AT278" s="157"/>
      <c r="AU278" s="157"/>
      <c r="AV278" s="157"/>
      <c r="AW278" s="157"/>
      <c r="AX278" s="157"/>
      <c r="AY278" s="157"/>
      <c r="AZ278" s="157"/>
      <c r="BA278" s="157"/>
      <c r="BB278" s="157"/>
      <c r="BC278" s="157"/>
      <c r="BD278" s="173"/>
      <c r="BE278" s="171"/>
      <c r="BF278" s="171"/>
      <c r="BG278" s="171"/>
      <c r="BH278" s="174"/>
      <c r="BI278" s="174"/>
      <c r="BJ278" s="174"/>
      <c r="BK278" s="175"/>
      <c r="BL278" s="175"/>
      <c r="BM278" s="175"/>
      <c r="BN278" s="175"/>
      <c r="BO278" s="175"/>
      <c r="BP278" s="175"/>
      <c r="BQ278" s="175"/>
      <c r="BR278" s="175"/>
      <c r="BS278" s="235"/>
      <c r="BT278" s="237"/>
      <c r="BU278" s="237"/>
      <c r="BV278" s="237"/>
      <c r="BW278" s="237"/>
      <c r="BX278" s="237"/>
      <c r="BY278" s="237"/>
      <c r="BZ278" s="168"/>
      <c r="CA278" s="235"/>
    </row>
    <row r="279" spans="1:79" s="239" customFormat="1" ht="36">
      <c r="A279" s="177"/>
      <c r="B279" s="177"/>
      <c r="C279" s="177" t="s">
        <v>570</v>
      </c>
      <c r="D279" s="177" t="s">
        <v>489</v>
      </c>
      <c r="E279" s="177">
        <v>1915.5119999999999</v>
      </c>
      <c r="F279" s="177">
        <v>1916.462</v>
      </c>
      <c r="G279" s="177" t="s">
        <v>489</v>
      </c>
      <c r="H279" s="177">
        <v>1914.482</v>
      </c>
      <c r="I279" s="177">
        <v>1915.432</v>
      </c>
      <c r="J279" s="178">
        <f t="shared" si="48"/>
        <v>0.95000000000004547</v>
      </c>
      <c r="K279" s="178">
        <f t="shared" si="49"/>
        <v>0.95000000000004547</v>
      </c>
      <c r="L279" s="268">
        <v>-0.95</v>
      </c>
      <c r="M279" s="177" t="s">
        <v>871</v>
      </c>
      <c r="N279" s="177"/>
      <c r="O279" s="177">
        <v>12</v>
      </c>
      <c r="P279" s="177" t="s">
        <v>828</v>
      </c>
      <c r="Q279" s="301">
        <f t="shared" si="53"/>
        <v>12</v>
      </c>
      <c r="R279" s="177">
        <v>12</v>
      </c>
      <c r="S279" s="177">
        <v>12</v>
      </c>
      <c r="T279" s="177"/>
      <c r="U279" s="301" t="s">
        <v>830</v>
      </c>
      <c r="V279" s="177" t="s">
        <v>829</v>
      </c>
      <c r="W279" s="177">
        <v>30</v>
      </c>
      <c r="X279" s="177" t="s">
        <v>831</v>
      </c>
      <c r="Y279" s="177">
        <v>9</v>
      </c>
      <c r="Z279" s="240"/>
      <c r="AA279" s="317">
        <v>205</v>
      </c>
      <c r="AB279" s="288">
        <f t="shared" si="54"/>
        <v>-233.69999999999996</v>
      </c>
      <c r="AC279" s="180">
        <f t="shared" si="55"/>
        <v>-210.32999999999996</v>
      </c>
      <c r="AD279" s="177">
        <v>2009</v>
      </c>
      <c r="AE279" s="177">
        <v>0.9</v>
      </c>
      <c r="AF279" s="180"/>
      <c r="AG279" s="318"/>
      <c r="AH279" s="240"/>
      <c r="AI279" s="177" t="s">
        <v>1719</v>
      </c>
      <c r="AJ279" s="162"/>
      <c r="AK279" s="162"/>
      <c r="AL279" s="157"/>
      <c r="AM279" s="157"/>
      <c r="AN279" s="157"/>
      <c r="AO279" s="157"/>
      <c r="AP279" s="157"/>
      <c r="AQ279" s="157"/>
      <c r="AR279" s="157"/>
      <c r="AS279" s="157"/>
      <c r="AT279" s="157"/>
      <c r="AU279" s="157"/>
      <c r="AV279" s="157"/>
      <c r="AW279" s="157"/>
      <c r="AX279" s="157"/>
      <c r="AY279" s="157"/>
      <c r="AZ279" s="157"/>
      <c r="BA279" s="157"/>
      <c r="BB279" s="157"/>
      <c r="BC279" s="157"/>
      <c r="BD279" s="173"/>
      <c r="BE279" s="171"/>
      <c r="BF279" s="171"/>
      <c r="BG279" s="171"/>
      <c r="BH279" s="174"/>
      <c r="BI279" s="174"/>
      <c r="BJ279" s="174"/>
      <c r="BK279" s="175"/>
      <c r="BL279" s="175"/>
      <c r="BM279" s="175"/>
      <c r="BN279" s="175"/>
      <c r="BO279" s="175"/>
      <c r="BP279" s="175"/>
      <c r="BQ279" s="175"/>
      <c r="BR279" s="175"/>
      <c r="BS279" s="235"/>
      <c r="BT279" s="237"/>
      <c r="BU279" s="237"/>
      <c r="BV279" s="237"/>
      <c r="BW279" s="237"/>
      <c r="BX279" s="237"/>
      <c r="BY279" s="237"/>
      <c r="BZ279" s="168"/>
      <c r="CA279" s="235"/>
    </row>
    <row r="280" spans="1:79" s="239" customFormat="1" ht="36">
      <c r="A280" s="177"/>
      <c r="B280" s="177"/>
      <c r="C280" s="177" t="s">
        <v>570</v>
      </c>
      <c r="D280" s="177" t="s">
        <v>489</v>
      </c>
      <c r="E280" s="177">
        <v>1916.462</v>
      </c>
      <c r="F280" s="177">
        <v>1917</v>
      </c>
      <c r="G280" s="177" t="s">
        <v>489</v>
      </c>
      <c r="H280" s="177">
        <v>1915.432</v>
      </c>
      <c r="I280" s="177">
        <v>1915.97</v>
      </c>
      <c r="J280" s="178">
        <f t="shared" si="48"/>
        <v>0.53800000000001091</v>
      </c>
      <c r="K280" s="178">
        <f t="shared" si="49"/>
        <v>0.53800000000001091</v>
      </c>
      <c r="L280" s="268">
        <v>-0.53800000000000003</v>
      </c>
      <c r="M280" s="177" t="s">
        <v>871</v>
      </c>
      <c r="N280" s="177"/>
      <c r="O280" s="177">
        <v>12</v>
      </c>
      <c r="P280" s="177" t="s">
        <v>828</v>
      </c>
      <c r="Q280" s="301">
        <f t="shared" si="53"/>
        <v>12</v>
      </c>
      <c r="R280" s="177">
        <v>12</v>
      </c>
      <c r="S280" s="177">
        <v>12</v>
      </c>
      <c r="T280" s="177"/>
      <c r="U280" s="301" t="s">
        <v>830</v>
      </c>
      <c r="V280" s="177" t="s">
        <v>829</v>
      </c>
      <c r="W280" s="177">
        <v>30</v>
      </c>
      <c r="X280" s="177" t="s">
        <v>831</v>
      </c>
      <c r="Y280" s="177">
        <v>9</v>
      </c>
      <c r="Z280" s="240"/>
      <c r="AA280" s="317">
        <v>205</v>
      </c>
      <c r="AB280" s="288">
        <f t="shared" si="54"/>
        <v>-132.34800000000001</v>
      </c>
      <c r="AC280" s="180">
        <f t="shared" si="55"/>
        <v>-132.34800000000001</v>
      </c>
      <c r="AD280" s="177">
        <v>2007</v>
      </c>
      <c r="AE280" s="177">
        <v>1</v>
      </c>
      <c r="AF280" s="180"/>
      <c r="AG280" s="318"/>
      <c r="AH280" s="240"/>
      <c r="AI280" s="177" t="s">
        <v>1719</v>
      </c>
      <c r="AJ280" s="162"/>
      <c r="AK280" s="162"/>
      <c r="AL280" s="157"/>
      <c r="AM280" s="157"/>
      <c r="AN280" s="157"/>
      <c r="AO280" s="157"/>
      <c r="AP280" s="157"/>
      <c r="AQ280" s="157"/>
      <c r="AR280" s="157"/>
      <c r="AS280" s="157"/>
      <c r="AT280" s="157"/>
      <c r="AU280" s="157"/>
      <c r="AV280" s="157"/>
      <c r="AW280" s="157"/>
      <c r="AX280" s="157"/>
      <c r="AY280" s="157"/>
      <c r="AZ280" s="157"/>
      <c r="BA280" s="157"/>
      <c r="BB280" s="157"/>
      <c r="BC280" s="157"/>
      <c r="BD280" s="173"/>
      <c r="BE280" s="171"/>
      <c r="BF280" s="171"/>
      <c r="BG280" s="171"/>
      <c r="BH280" s="174"/>
      <c r="BI280" s="174"/>
      <c r="BJ280" s="174"/>
      <c r="BK280" s="175"/>
      <c r="BL280" s="175"/>
      <c r="BM280" s="175"/>
      <c r="BN280" s="175"/>
      <c r="BO280" s="175"/>
      <c r="BP280" s="175"/>
      <c r="BQ280" s="175"/>
      <c r="BR280" s="175"/>
      <c r="BS280" s="235"/>
      <c r="BT280" s="237"/>
      <c r="BU280" s="237"/>
      <c r="BV280" s="237"/>
      <c r="BW280" s="237"/>
      <c r="BX280" s="237"/>
      <c r="BY280" s="237"/>
      <c r="BZ280" s="168"/>
      <c r="CA280" s="235"/>
    </row>
    <row r="281" spans="1:79" s="239" customFormat="1" ht="36">
      <c r="A281" s="177"/>
      <c r="B281" s="177"/>
      <c r="C281" s="177" t="s">
        <v>379</v>
      </c>
      <c r="D281" s="177" t="s">
        <v>489</v>
      </c>
      <c r="E281" s="177">
        <v>1934</v>
      </c>
      <c r="F281" s="177">
        <v>1935.1089999999999</v>
      </c>
      <c r="G281" s="177" t="s">
        <v>489</v>
      </c>
      <c r="H281" s="177">
        <f>1933-0.03</f>
        <v>1932.97</v>
      </c>
      <c r="I281" s="177">
        <v>1934.079</v>
      </c>
      <c r="J281" s="178">
        <f t="shared" si="48"/>
        <v>1.1089999999999236</v>
      </c>
      <c r="K281" s="178">
        <f t="shared" si="49"/>
        <v>1.1089999999999236</v>
      </c>
      <c r="L281" s="268">
        <v>-1.109</v>
      </c>
      <c r="M281" s="177" t="s">
        <v>871</v>
      </c>
      <c r="N281" s="177"/>
      <c r="O281" s="177">
        <v>12</v>
      </c>
      <c r="P281" s="177" t="s">
        <v>828</v>
      </c>
      <c r="Q281" s="301">
        <f t="shared" si="53"/>
        <v>12</v>
      </c>
      <c r="R281" s="177">
        <v>12</v>
      </c>
      <c r="S281" s="177">
        <v>12</v>
      </c>
      <c r="T281" s="177"/>
      <c r="U281" s="301" t="s">
        <v>830</v>
      </c>
      <c r="V281" s="177" t="s">
        <v>829</v>
      </c>
      <c r="W281" s="177">
        <v>30</v>
      </c>
      <c r="X281" s="177" t="s">
        <v>831</v>
      </c>
      <c r="Y281" s="177">
        <v>9</v>
      </c>
      <c r="Z281" s="240"/>
      <c r="AA281" s="317">
        <v>205</v>
      </c>
      <c r="AB281" s="288">
        <f t="shared" si="54"/>
        <v>-272.81399999999996</v>
      </c>
      <c r="AC281" s="180">
        <f t="shared" si="55"/>
        <v>-245.53260000000003</v>
      </c>
      <c r="AD281" s="177">
        <v>2009</v>
      </c>
      <c r="AE281" s="177">
        <v>0.9</v>
      </c>
      <c r="AF281" s="267"/>
      <c r="AG281" s="318"/>
      <c r="AH281" s="240"/>
      <c r="AI281" s="177" t="s">
        <v>1719</v>
      </c>
      <c r="AJ281" s="162"/>
      <c r="AK281" s="162"/>
      <c r="AL281" s="157"/>
      <c r="AM281" s="157"/>
      <c r="AN281" s="157"/>
      <c r="AO281" s="157"/>
      <c r="AP281" s="157"/>
      <c r="AQ281" s="157"/>
      <c r="AR281" s="157"/>
      <c r="AS281" s="157"/>
      <c r="AT281" s="157"/>
      <c r="AU281" s="157"/>
      <c r="AV281" s="157"/>
      <c r="AW281" s="157"/>
      <c r="AX281" s="157"/>
      <c r="AY281" s="157"/>
      <c r="AZ281" s="157"/>
      <c r="BA281" s="157"/>
      <c r="BB281" s="157"/>
      <c r="BC281" s="157"/>
      <c r="BD281" s="173"/>
      <c r="BE281" s="171"/>
      <c r="BF281" s="171"/>
      <c r="BG281" s="171"/>
      <c r="BH281" s="174"/>
      <c r="BI281" s="174"/>
      <c r="BJ281" s="174"/>
      <c r="BK281" s="175"/>
      <c r="BL281" s="175"/>
      <c r="BM281" s="175"/>
      <c r="BN281" s="175"/>
      <c r="BO281" s="175"/>
      <c r="BP281" s="175"/>
      <c r="BQ281" s="175"/>
      <c r="BR281" s="175"/>
      <c r="BS281" s="235"/>
      <c r="BT281" s="237"/>
      <c r="BU281" s="237"/>
      <c r="BV281" s="237"/>
      <c r="BW281" s="237"/>
      <c r="BX281" s="237"/>
      <c r="BY281" s="237"/>
      <c r="BZ281" s="168"/>
      <c r="CA281" s="235"/>
    </row>
    <row r="282" spans="1:79" s="239" customFormat="1" ht="36">
      <c r="A282" s="177"/>
      <c r="B282" s="177"/>
      <c r="C282" s="177" t="s">
        <v>379</v>
      </c>
      <c r="D282" s="177" t="s">
        <v>489</v>
      </c>
      <c r="E282" s="177">
        <v>1935.1089999999999</v>
      </c>
      <c r="F282" s="177">
        <v>1936.239</v>
      </c>
      <c r="G282" s="177" t="s">
        <v>489</v>
      </c>
      <c r="H282" s="177">
        <v>1934.079</v>
      </c>
      <c r="I282" s="177">
        <v>1935.2090000000001</v>
      </c>
      <c r="J282" s="178">
        <f t="shared" si="48"/>
        <v>1.1300000000001091</v>
      </c>
      <c r="K282" s="178">
        <f t="shared" si="49"/>
        <v>1.1300000000001091</v>
      </c>
      <c r="L282" s="268">
        <v>-1.1299999999999999</v>
      </c>
      <c r="M282" s="177" t="s">
        <v>871</v>
      </c>
      <c r="N282" s="177"/>
      <c r="O282" s="177">
        <v>12</v>
      </c>
      <c r="P282" s="177" t="s">
        <v>828</v>
      </c>
      <c r="Q282" s="301">
        <f t="shared" si="53"/>
        <v>12</v>
      </c>
      <c r="R282" s="177">
        <v>12</v>
      </c>
      <c r="S282" s="177">
        <v>12</v>
      </c>
      <c r="T282" s="177"/>
      <c r="U282" s="301" t="s">
        <v>830</v>
      </c>
      <c r="V282" s="177" t="s">
        <v>829</v>
      </c>
      <c r="W282" s="177">
        <v>30</v>
      </c>
      <c r="X282" s="177" t="s">
        <v>831</v>
      </c>
      <c r="Y282" s="177">
        <v>9</v>
      </c>
      <c r="Z282" s="240"/>
      <c r="AA282" s="317">
        <v>205</v>
      </c>
      <c r="AB282" s="288">
        <f t="shared" si="54"/>
        <v>-277.97999999999996</v>
      </c>
      <c r="AC282" s="180">
        <f t="shared" si="55"/>
        <v>-277.97999999999996</v>
      </c>
      <c r="AD282" s="177">
        <v>2005</v>
      </c>
      <c r="AE282" s="177">
        <v>1</v>
      </c>
      <c r="AF282" s="267"/>
      <c r="AG282" s="318"/>
      <c r="AH282" s="240"/>
      <c r="AI282" s="177" t="s">
        <v>1719</v>
      </c>
      <c r="AJ282" s="162"/>
      <c r="AK282" s="162"/>
      <c r="AL282" s="157"/>
      <c r="AM282" s="157"/>
      <c r="AN282" s="157"/>
      <c r="AO282" s="157"/>
      <c r="AP282" s="157"/>
      <c r="AQ282" s="157"/>
      <c r="AR282" s="157"/>
      <c r="AS282" s="157"/>
      <c r="AT282" s="157"/>
      <c r="AU282" s="157"/>
      <c r="AV282" s="157"/>
      <c r="AW282" s="157"/>
      <c r="AX282" s="157"/>
      <c r="AY282" s="157"/>
      <c r="AZ282" s="157"/>
      <c r="BA282" s="157"/>
      <c r="BB282" s="157"/>
      <c r="BC282" s="157"/>
      <c r="BD282" s="173"/>
      <c r="BE282" s="171"/>
      <c r="BF282" s="171"/>
      <c r="BG282" s="171"/>
      <c r="BH282" s="174"/>
      <c r="BI282" s="174"/>
      <c r="BJ282" s="174"/>
      <c r="BK282" s="175"/>
      <c r="BL282" s="175"/>
      <c r="BM282" s="175"/>
      <c r="BN282" s="175"/>
      <c r="BO282" s="175"/>
      <c r="BP282" s="175"/>
      <c r="BQ282" s="175"/>
      <c r="BR282" s="175"/>
      <c r="BS282" s="235"/>
      <c r="BT282" s="237"/>
      <c r="BU282" s="237"/>
      <c r="BV282" s="237"/>
      <c r="BW282" s="237"/>
      <c r="BX282" s="237"/>
      <c r="BY282" s="237"/>
      <c r="BZ282" s="168"/>
      <c r="CA282" s="235"/>
    </row>
    <row r="283" spans="1:79" s="239" customFormat="1" ht="14.25" customHeight="1">
      <c r="A283" s="177"/>
      <c r="B283" s="177"/>
      <c r="C283" s="177" t="s">
        <v>377</v>
      </c>
      <c r="D283" s="177" t="s">
        <v>1459</v>
      </c>
      <c r="E283" s="319">
        <v>341.50099999999998</v>
      </c>
      <c r="F283" s="319">
        <v>343.279</v>
      </c>
      <c r="G283" s="177" t="s">
        <v>1720</v>
      </c>
      <c r="H283" s="268">
        <v>56.87</v>
      </c>
      <c r="I283" s="268">
        <v>58.648000000000003</v>
      </c>
      <c r="J283" s="178">
        <f t="shared" si="48"/>
        <v>1.77800000000002</v>
      </c>
      <c r="K283" s="178">
        <f t="shared" si="49"/>
        <v>1.7780000000000058</v>
      </c>
      <c r="L283" s="268">
        <v>-1.778</v>
      </c>
      <c r="M283" s="177" t="s">
        <v>871</v>
      </c>
      <c r="N283" s="177"/>
      <c r="O283" s="177">
        <v>9</v>
      </c>
      <c r="P283" s="177" t="s">
        <v>828</v>
      </c>
      <c r="Q283" s="177">
        <v>9</v>
      </c>
      <c r="R283" s="177">
        <v>9</v>
      </c>
      <c r="S283" s="177">
        <v>25</v>
      </c>
      <c r="T283" s="177"/>
      <c r="U283" s="301" t="s">
        <v>830</v>
      </c>
      <c r="V283" s="177" t="s">
        <v>829</v>
      </c>
      <c r="W283" s="177">
        <v>30</v>
      </c>
      <c r="X283" s="177" t="s">
        <v>831</v>
      </c>
      <c r="Y283" s="177">
        <v>9</v>
      </c>
      <c r="Z283" s="240"/>
      <c r="AA283" s="317">
        <v>205</v>
      </c>
      <c r="AB283" s="288">
        <f t="shared" si="54"/>
        <v>-328.041</v>
      </c>
      <c r="AC283" s="180">
        <f t="shared" si="55"/>
        <v>-295.23689999999999</v>
      </c>
      <c r="AD283" s="177">
        <v>2009</v>
      </c>
      <c r="AE283" s="318">
        <v>0.9</v>
      </c>
      <c r="AF283" s="318"/>
      <c r="AG283" s="180"/>
      <c r="AH283" s="240"/>
      <c r="AI283" s="177" t="s">
        <v>1719</v>
      </c>
      <c r="AJ283" s="162"/>
      <c r="AK283" s="162"/>
      <c r="AL283" s="157"/>
      <c r="AM283" s="157"/>
      <c r="AN283" s="157"/>
      <c r="AO283" s="157"/>
      <c r="AP283" s="157"/>
      <c r="AQ283" s="157"/>
      <c r="AR283" s="157"/>
      <c r="AS283" s="157"/>
      <c r="AT283" s="157"/>
      <c r="AU283" s="157"/>
      <c r="AV283" s="157"/>
      <c r="AW283" s="157"/>
      <c r="AX283" s="157"/>
      <c r="AY283" s="157"/>
      <c r="AZ283" s="157"/>
      <c r="BA283" s="157"/>
      <c r="BB283" s="157"/>
      <c r="BC283" s="157"/>
      <c r="BD283" s="173"/>
      <c r="BE283" s="171"/>
      <c r="BF283" s="171"/>
      <c r="BG283" s="171"/>
      <c r="BH283" s="174"/>
      <c r="BI283" s="174"/>
      <c r="BJ283" s="174"/>
      <c r="BK283" s="175"/>
      <c r="BL283" s="175"/>
      <c r="BM283" s="175"/>
      <c r="BN283" s="175"/>
      <c r="BO283" s="175"/>
      <c r="BP283" s="175"/>
      <c r="BQ283" s="175"/>
      <c r="BR283" s="175"/>
      <c r="BS283" s="235"/>
      <c r="BT283" s="237"/>
      <c r="BU283" s="237"/>
      <c r="BV283" s="237"/>
      <c r="BW283" s="237"/>
      <c r="BX283" s="237"/>
      <c r="BY283" s="237"/>
      <c r="BZ283" s="168"/>
      <c r="CA283" s="235"/>
    </row>
    <row r="284" spans="1:79" s="238" customFormat="1" ht="14.25" customHeight="1">
      <c r="A284" s="466" t="s">
        <v>1424</v>
      </c>
      <c r="B284" s="466"/>
      <c r="C284" s="466"/>
      <c r="D284" s="466"/>
      <c r="E284" s="158"/>
      <c r="F284" s="158"/>
      <c r="G284" s="157"/>
      <c r="H284" s="158"/>
      <c r="I284" s="158"/>
      <c r="J284" s="178">
        <f t="shared" si="48"/>
        <v>0</v>
      </c>
      <c r="K284" s="178">
        <f t="shared" si="49"/>
        <v>0</v>
      </c>
      <c r="L284" s="157">
        <v>0</v>
      </c>
      <c r="M284" s="157"/>
      <c r="N284" s="157"/>
      <c r="O284" s="157"/>
      <c r="P284" s="157"/>
      <c r="Q284" s="157"/>
      <c r="R284" s="157"/>
      <c r="S284" s="157"/>
      <c r="T284" s="157"/>
      <c r="U284" s="157"/>
      <c r="V284" s="157"/>
      <c r="W284" s="157"/>
      <c r="X284" s="157"/>
      <c r="Y284" s="157"/>
      <c r="Z284" s="157"/>
      <c r="AA284" s="160"/>
      <c r="AB284" s="160">
        <v>0</v>
      </c>
      <c r="AC284" s="160">
        <v>0</v>
      </c>
      <c r="AD284" s="157"/>
      <c r="AE284" s="157"/>
      <c r="AF284" s="157"/>
      <c r="AG284" s="157"/>
      <c r="AH284" s="157"/>
      <c r="AI284" s="161"/>
      <c r="AJ284" s="162"/>
      <c r="AK284" s="162"/>
      <c r="AL284" s="157"/>
      <c r="AM284" s="157"/>
      <c r="AN284" s="157"/>
      <c r="AO284" s="157"/>
      <c r="AP284" s="157"/>
      <c r="AQ284" s="157"/>
      <c r="AR284" s="157"/>
      <c r="AS284" s="157"/>
      <c r="AT284" s="157"/>
      <c r="AU284" s="157"/>
      <c r="AV284" s="157"/>
      <c r="AW284" s="157"/>
      <c r="AX284" s="157"/>
      <c r="AY284" s="157"/>
      <c r="AZ284" s="157"/>
      <c r="BA284" s="157"/>
      <c r="BB284" s="157"/>
      <c r="BC284" s="157"/>
      <c r="BD284" s="173"/>
      <c r="BE284" s="171"/>
      <c r="BF284" s="171"/>
      <c r="BG284" s="171"/>
      <c r="BH284" s="174"/>
      <c r="BI284" s="174"/>
      <c r="BJ284" s="174"/>
      <c r="BK284" s="175"/>
      <c r="BL284" s="175"/>
      <c r="BM284" s="175"/>
      <c r="BN284" s="175"/>
      <c r="BO284" s="175"/>
      <c r="BP284" s="175"/>
      <c r="BQ284" s="175" t="s">
        <v>820</v>
      </c>
      <c r="BR284" s="175">
        <v>2</v>
      </c>
      <c r="BS284" s="235"/>
      <c r="BT284" s="237"/>
      <c r="BU284" s="237"/>
      <c r="BV284" s="237"/>
      <c r="BW284" s="237"/>
      <c r="BX284" s="237"/>
      <c r="BY284" s="237"/>
      <c r="BZ284" s="168"/>
      <c r="CA284" s="235"/>
    </row>
    <row r="285" spans="1:79" s="238" customFormat="1" ht="14.25" customHeight="1">
      <c r="A285" s="466" t="s">
        <v>1425</v>
      </c>
      <c r="B285" s="466"/>
      <c r="C285" s="466"/>
      <c r="D285" s="466"/>
      <c r="E285" s="158"/>
      <c r="F285" s="158"/>
      <c r="G285" s="157"/>
      <c r="H285" s="158"/>
      <c r="I285" s="158"/>
      <c r="J285" s="178">
        <f t="shared" si="48"/>
        <v>0</v>
      </c>
      <c r="K285" s="178">
        <f t="shared" si="49"/>
        <v>0</v>
      </c>
      <c r="L285" s="157">
        <v>0</v>
      </c>
      <c r="M285" s="157"/>
      <c r="N285" s="157"/>
      <c r="O285" s="157"/>
      <c r="P285" s="157"/>
      <c r="Q285" s="157"/>
      <c r="R285" s="157"/>
      <c r="S285" s="157"/>
      <c r="T285" s="157"/>
      <c r="U285" s="157"/>
      <c r="V285" s="157"/>
      <c r="W285" s="157"/>
      <c r="X285" s="157"/>
      <c r="Y285" s="157"/>
      <c r="Z285" s="157"/>
      <c r="AA285" s="160"/>
      <c r="AB285" s="160">
        <v>0</v>
      </c>
      <c r="AC285" s="160">
        <v>0</v>
      </c>
      <c r="AD285" s="157"/>
      <c r="AE285" s="157"/>
      <c r="AF285" s="157"/>
      <c r="AG285" s="157"/>
      <c r="AH285" s="157"/>
      <c r="AI285" s="161"/>
      <c r="AJ285" s="162"/>
      <c r="AK285" s="162"/>
      <c r="AL285" s="157"/>
      <c r="AM285" s="157"/>
      <c r="AN285" s="157"/>
      <c r="AO285" s="157"/>
      <c r="AP285" s="157"/>
      <c r="AQ285" s="157"/>
      <c r="AR285" s="157"/>
      <c r="AS285" s="157"/>
      <c r="AT285" s="157"/>
      <c r="AU285" s="157"/>
      <c r="AV285" s="157"/>
      <c r="AW285" s="157"/>
      <c r="AX285" s="157"/>
      <c r="AY285" s="157"/>
      <c r="AZ285" s="157"/>
      <c r="BA285" s="157"/>
      <c r="BB285" s="157"/>
      <c r="BC285" s="157"/>
      <c r="BD285" s="173"/>
      <c r="BE285" s="171"/>
      <c r="BF285" s="171"/>
      <c r="BG285" s="171"/>
      <c r="BH285" s="174"/>
      <c r="BI285" s="174"/>
      <c r="BJ285" s="174"/>
      <c r="BK285" s="175"/>
      <c r="BL285" s="175"/>
      <c r="BM285" s="175"/>
      <c r="BN285" s="175"/>
      <c r="BO285" s="175"/>
      <c r="BP285" s="175"/>
      <c r="BQ285" s="175" t="s">
        <v>820</v>
      </c>
      <c r="BR285" s="175">
        <v>2</v>
      </c>
      <c r="BS285" s="235"/>
      <c r="BT285" s="237"/>
      <c r="BU285" s="237"/>
      <c r="BV285" s="237"/>
      <c r="BW285" s="237"/>
      <c r="BX285" s="237"/>
      <c r="BY285" s="237"/>
      <c r="BZ285" s="168"/>
      <c r="CA285" s="235"/>
    </row>
    <row r="286" spans="1:79" s="238" customFormat="1" ht="14.25" customHeight="1">
      <c r="A286" s="466" t="s">
        <v>1426</v>
      </c>
      <c r="B286" s="466"/>
      <c r="C286" s="466"/>
      <c r="D286" s="466"/>
      <c r="E286" s="158"/>
      <c r="F286" s="158"/>
      <c r="G286" s="157"/>
      <c r="H286" s="158"/>
      <c r="I286" s="158"/>
      <c r="J286" s="178">
        <f t="shared" si="48"/>
        <v>0</v>
      </c>
      <c r="K286" s="178">
        <f t="shared" si="49"/>
        <v>0</v>
      </c>
      <c r="L286" s="157">
        <f>SUM(L287,L293,L294)</f>
        <v>14.515000000000001</v>
      </c>
      <c r="M286" s="157"/>
      <c r="N286" s="157"/>
      <c r="O286" s="157"/>
      <c r="P286" s="157"/>
      <c r="Q286" s="157"/>
      <c r="R286" s="157"/>
      <c r="S286" s="157"/>
      <c r="T286" s="157"/>
      <c r="U286" s="157"/>
      <c r="V286" s="157"/>
      <c r="W286" s="157"/>
      <c r="X286" s="157"/>
      <c r="Y286" s="157"/>
      <c r="Z286" s="157"/>
      <c r="AA286" s="160"/>
      <c r="AB286" s="176">
        <f>SUM(AB287,AB293,AB294)</f>
        <v>2785.9690000000001</v>
      </c>
      <c r="AC286" s="160">
        <f>SUM(AC287,AC293,AC294)</f>
        <v>2785.9690000000001</v>
      </c>
      <c r="AD286" s="157"/>
      <c r="AE286" s="157"/>
      <c r="AF286" s="157"/>
      <c r="AG286" s="157"/>
      <c r="AH286" s="157"/>
      <c r="AI286" s="161"/>
      <c r="AJ286" s="162"/>
      <c r="AK286" s="162"/>
      <c r="AL286" s="157"/>
      <c r="AM286" s="157"/>
      <c r="AN286" s="157"/>
      <c r="AO286" s="157"/>
      <c r="AP286" s="157"/>
      <c r="AQ286" s="157"/>
      <c r="AR286" s="157"/>
      <c r="AS286" s="157"/>
      <c r="AT286" s="157"/>
      <c r="AU286" s="157"/>
      <c r="AV286" s="157"/>
      <c r="AW286" s="157"/>
      <c r="AX286" s="157"/>
      <c r="AY286" s="157"/>
      <c r="AZ286" s="157"/>
      <c r="BA286" s="157"/>
      <c r="BB286" s="157"/>
      <c r="BC286" s="157"/>
      <c r="BD286" s="173"/>
      <c r="BE286" s="171"/>
      <c r="BF286" s="171"/>
      <c r="BG286" s="171"/>
      <c r="BH286" s="174"/>
      <c r="BI286" s="174"/>
      <c r="BJ286" s="174"/>
      <c r="BK286" s="175"/>
      <c r="BL286" s="175"/>
      <c r="BM286" s="175"/>
      <c r="BN286" s="175"/>
      <c r="BO286" s="175"/>
      <c r="BP286" s="175"/>
      <c r="BQ286" s="175" t="s">
        <v>820</v>
      </c>
      <c r="BR286" s="175">
        <v>2</v>
      </c>
      <c r="BS286" s="235"/>
      <c r="BT286" s="237"/>
      <c r="BU286" s="237"/>
      <c r="BV286" s="237"/>
      <c r="BW286" s="237"/>
      <c r="BX286" s="237"/>
      <c r="BY286" s="237"/>
      <c r="BZ286" s="168"/>
      <c r="CA286" s="235"/>
    </row>
    <row r="287" spans="1:79" s="238" customFormat="1">
      <c r="A287" s="466" t="s">
        <v>823</v>
      </c>
      <c r="B287" s="466"/>
      <c r="C287" s="466"/>
      <c r="D287" s="466"/>
      <c r="E287" s="158"/>
      <c r="F287" s="158"/>
      <c r="G287" s="157"/>
      <c r="H287" s="158"/>
      <c r="I287" s="158"/>
      <c r="J287" s="178">
        <f t="shared" si="48"/>
        <v>0</v>
      </c>
      <c r="K287" s="178">
        <f t="shared" si="49"/>
        <v>0</v>
      </c>
      <c r="L287" s="176">
        <f>SUM(L288:L292)</f>
        <v>13.314</v>
      </c>
      <c r="M287" s="157"/>
      <c r="N287" s="157"/>
      <c r="O287" s="157"/>
      <c r="P287" s="157"/>
      <c r="Q287" s="157"/>
      <c r="R287" s="157"/>
      <c r="S287" s="157"/>
      <c r="T287" s="157"/>
      <c r="U287" s="157"/>
      <c r="V287" s="157"/>
      <c r="W287" s="157"/>
      <c r="X287" s="157"/>
      <c r="Y287" s="157"/>
      <c r="Z287" s="157"/>
      <c r="AA287" s="160"/>
      <c r="AB287" s="176">
        <f>SUM(AB288:AB292)</f>
        <v>2584.201</v>
      </c>
      <c r="AC287" s="160">
        <f>SUM(AC288:AC292)</f>
        <v>2584.201</v>
      </c>
      <c r="AD287" s="157"/>
      <c r="AE287" s="157"/>
      <c r="AF287" s="157"/>
      <c r="AG287" s="157"/>
      <c r="AH287" s="157"/>
      <c r="AI287" s="161"/>
      <c r="AJ287" s="162"/>
      <c r="AK287" s="162"/>
      <c r="AL287" s="157"/>
      <c r="AM287" s="157"/>
      <c r="AN287" s="157"/>
      <c r="AO287" s="157"/>
      <c r="AP287" s="157"/>
      <c r="AQ287" s="157"/>
      <c r="AR287" s="157"/>
      <c r="AS287" s="157"/>
      <c r="AT287" s="157"/>
      <c r="AU287" s="157"/>
      <c r="AV287" s="157"/>
      <c r="AW287" s="157"/>
      <c r="AX287" s="157"/>
      <c r="AY287" s="157"/>
      <c r="AZ287" s="157"/>
      <c r="BA287" s="157"/>
      <c r="BB287" s="157"/>
      <c r="BC287" s="157"/>
      <c r="BD287" s="173"/>
      <c r="BE287" s="171"/>
      <c r="BF287" s="171"/>
      <c r="BG287" s="171"/>
      <c r="BH287" s="174"/>
      <c r="BI287" s="174"/>
      <c r="BJ287" s="174"/>
      <c r="BK287" s="175"/>
      <c r="BL287" s="175"/>
      <c r="BM287" s="175"/>
      <c r="BN287" s="175"/>
      <c r="BO287" s="175"/>
      <c r="BP287" s="175"/>
      <c r="BQ287" s="175" t="s">
        <v>820</v>
      </c>
      <c r="BR287" s="175">
        <v>2</v>
      </c>
      <c r="BS287" s="235"/>
      <c r="BT287" s="237"/>
      <c r="BU287" s="237"/>
      <c r="BV287" s="237"/>
      <c r="BW287" s="237"/>
      <c r="BX287" s="237"/>
      <c r="BY287" s="237"/>
      <c r="BZ287" s="168"/>
      <c r="CA287" s="235"/>
    </row>
    <row r="288" spans="1:79" s="239" customFormat="1" ht="84">
      <c r="A288" s="253">
        <v>1</v>
      </c>
      <c r="B288" s="253"/>
      <c r="C288" s="177" t="s">
        <v>1721</v>
      </c>
      <c r="D288" s="177" t="s">
        <v>1421</v>
      </c>
      <c r="E288" s="178">
        <v>122.206</v>
      </c>
      <c r="F288" s="178">
        <v>128.44200000000001</v>
      </c>
      <c r="G288" s="177" t="s">
        <v>1722</v>
      </c>
      <c r="H288" s="178">
        <v>6.2359999999999998</v>
      </c>
      <c r="I288" s="178">
        <v>0</v>
      </c>
      <c r="J288" s="178">
        <f t="shared" si="48"/>
        <v>6.2360000000000042</v>
      </c>
      <c r="K288" s="178">
        <f t="shared" si="49"/>
        <v>-6.2359999999999998</v>
      </c>
      <c r="L288" s="320">
        <v>6.2359999999999998</v>
      </c>
      <c r="M288" s="253"/>
      <c r="N288" s="177" t="s">
        <v>1110</v>
      </c>
      <c r="O288" s="177" t="s">
        <v>858</v>
      </c>
      <c r="P288" s="301" t="s">
        <v>873</v>
      </c>
      <c r="Q288" s="177" t="s">
        <v>827</v>
      </c>
      <c r="R288" s="177"/>
      <c r="S288" s="177" t="s">
        <v>1723</v>
      </c>
      <c r="T288" s="253"/>
      <c r="U288" s="253"/>
      <c r="V288" s="301" t="s">
        <v>829</v>
      </c>
      <c r="W288" s="177" t="s">
        <v>894</v>
      </c>
      <c r="X288" s="301" t="s">
        <v>831</v>
      </c>
      <c r="Y288" s="177" t="s">
        <v>832</v>
      </c>
      <c r="Z288" s="177"/>
      <c r="AA288" s="177" t="s">
        <v>951</v>
      </c>
      <c r="AB288" s="186">
        <f t="shared" ref="AB288:AB292" si="56">L288*Q288*AA288*0.1</f>
        <v>785.7360000000001</v>
      </c>
      <c r="AC288" s="163">
        <f>IF(AL288="中修",AB288*AG288,IF(AL288="预防性养护",AB288,AB288*AE288))</f>
        <v>785.7360000000001</v>
      </c>
      <c r="AD288" s="177" t="s">
        <v>1724</v>
      </c>
      <c r="AE288" s="177">
        <v>1</v>
      </c>
      <c r="AF288" s="177"/>
      <c r="AG288" s="177"/>
      <c r="AH288" s="177" t="s">
        <v>1725</v>
      </c>
      <c r="AI288" s="177" t="s">
        <v>1188</v>
      </c>
      <c r="AJ288" s="270"/>
      <c r="AK288" s="270"/>
      <c r="AL288" s="177" t="s">
        <v>837</v>
      </c>
      <c r="AM288" s="177" t="s">
        <v>873</v>
      </c>
      <c r="AN288" s="301" t="s">
        <v>1726</v>
      </c>
      <c r="AO288" s="177"/>
      <c r="AP288" s="177"/>
      <c r="AQ288" s="177"/>
      <c r="AR288" s="177"/>
      <c r="AS288" s="177"/>
      <c r="AT288" s="177"/>
      <c r="AU288" s="177"/>
      <c r="AV288" s="177"/>
      <c r="AW288" s="177"/>
      <c r="AX288" s="177"/>
      <c r="AY288" s="177"/>
      <c r="AZ288" s="177" t="s">
        <v>1727</v>
      </c>
      <c r="BA288" s="177"/>
      <c r="BB288" s="177"/>
      <c r="BC288" s="177">
        <v>6.2359999999999998</v>
      </c>
      <c r="BD288" s="183"/>
      <c r="BE288" s="183" t="s">
        <v>870</v>
      </c>
      <c r="BF288" s="183"/>
      <c r="BG288" s="183"/>
      <c r="BH288" s="183"/>
      <c r="BI288" s="183"/>
      <c r="BJ288" s="183"/>
      <c r="BK288" s="183"/>
      <c r="BL288" s="183"/>
      <c r="BM288" s="183">
        <v>1</v>
      </c>
      <c r="BN288" s="183"/>
      <c r="BO288" s="183"/>
      <c r="BP288" s="183"/>
      <c r="BQ288" s="183" t="s">
        <v>904</v>
      </c>
      <c r="BR288" s="183"/>
      <c r="BS288" s="235"/>
      <c r="BT288" s="237"/>
      <c r="BU288" s="237"/>
      <c r="BV288" s="237"/>
      <c r="BW288" s="237"/>
      <c r="BX288" s="237"/>
      <c r="BY288" s="237"/>
      <c r="BZ288" s="168"/>
      <c r="CA288" s="235"/>
    </row>
    <row r="289" spans="1:81" s="239" customFormat="1" ht="84">
      <c r="A289" s="301">
        <v>2</v>
      </c>
      <c r="B289" s="301" t="s">
        <v>303</v>
      </c>
      <c r="C289" s="301" t="s">
        <v>1728</v>
      </c>
      <c r="D289" s="301" t="s">
        <v>696</v>
      </c>
      <c r="E289" s="185">
        <v>2104</v>
      </c>
      <c r="F289" s="185">
        <v>2105</v>
      </c>
      <c r="G289" s="301" t="s">
        <v>696</v>
      </c>
      <c r="H289" s="185">
        <v>2137.7620000000002</v>
      </c>
      <c r="I289" s="185">
        <v>2138.7620000000002</v>
      </c>
      <c r="J289" s="178">
        <f t="shared" si="48"/>
        <v>1</v>
      </c>
      <c r="K289" s="178">
        <f t="shared" si="49"/>
        <v>1</v>
      </c>
      <c r="L289" s="301">
        <v>1</v>
      </c>
      <c r="M289" s="301"/>
      <c r="N289" s="301" t="s">
        <v>871</v>
      </c>
      <c r="O289" s="301" t="s">
        <v>832</v>
      </c>
      <c r="P289" s="301" t="s">
        <v>828</v>
      </c>
      <c r="Q289" s="301" t="s">
        <v>832</v>
      </c>
      <c r="R289" s="301"/>
      <c r="S289" s="301">
        <v>10</v>
      </c>
      <c r="T289" s="301"/>
      <c r="U289" s="301" t="s">
        <v>830</v>
      </c>
      <c r="V289" s="301" t="s">
        <v>829</v>
      </c>
      <c r="W289" s="301" t="s">
        <v>894</v>
      </c>
      <c r="X289" s="301" t="s">
        <v>831</v>
      </c>
      <c r="Y289" s="301" t="s">
        <v>832</v>
      </c>
      <c r="Z289" s="301"/>
      <c r="AA289" s="163" t="s">
        <v>833</v>
      </c>
      <c r="AB289" s="186">
        <f t="shared" si="56"/>
        <v>184.5</v>
      </c>
      <c r="AC289" s="163">
        <f>IF(AL289="中修",AB289*AG289,IF(AL289="预防性养护",AB289,AB289*AE289))</f>
        <v>184.5</v>
      </c>
      <c r="AD289" s="301" t="s">
        <v>1192</v>
      </c>
      <c r="AE289" s="301">
        <v>1</v>
      </c>
      <c r="AF289" s="301"/>
      <c r="AG289" s="301"/>
      <c r="AH289" s="301" t="s">
        <v>887</v>
      </c>
      <c r="AI289" s="187" t="s">
        <v>1194</v>
      </c>
      <c r="AJ289" s="188"/>
      <c r="AK289" s="188"/>
      <c r="AL289" s="301" t="s">
        <v>837</v>
      </c>
      <c r="AM289" s="301" t="s">
        <v>828</v>
      </c>
      <c r="AN289" s="301" t="s">
        <v>1726</v>
      </c>
      <c r="AO289" s="301" t="s">
        <v>1729</v>
      </c>
      <c r="AP289" s="301"/>
      <c r="AQ289" s="301"/>
      <c r="AR289" s="301"/>
      <c r="AS289" s="301" t="s">
        <v>1730</v>
      </c>
      <c r="AT289" s="301" t="s">
        <v>1731</v>
      </c>
      <c r="AU289" s="301" t="s">
        <v>1732</v>
      </c>
      <c r="AV289" s="301" t="s">
        <v>1732</v>
      </c>
      <c r="AW289" s="301" t="s">
        <v>1733</v>
      </c>
      <c r="AX289" s="301" t="s">
        <v>844</v>
      </c>
      <c r="AY289" s="301" t="s">
        <v>1734</v>
      </c>
      <c r="AZ289" s="301" t="s">
        <v>887</v>
      </c>
      <c r="BA289" s="301"/>
      <c r="BB289" s="301">
        <v>1</v>
      </c>
      <c r="BC289" s="301"/>
      <c r="BD289" s="174"/>
      <c r="BE289" s="174" t="s">
        <v>1095</v>
      </c>
      <c r="BF289" s="174"/>
      <c r="BG289" s="174"/>
      <c r="BH289" s="174"/>
      <c r="BI289" s="174"/>
      <c r="BJ289" s="174"/>
      <c r="BK289" s="175">
        <v>1</v>
      </c>
      <c r="BL289" s="175"/>
      <c r="BM289" s="175"/>
      <c r="BN289" s="175"/>
      <c r="BO289" s="175"/>
      <c r="BP289" s="175"/>
      <c r="BQ289" s="175" t="s">
        <v>904</v>
      </c>
      <c r="BR289" s="175">
        <v>1</v>
      </c>
      <c r="BS289" s="235"/>
      <c r="BT289" s="237"/>
      <c r="BU289" s="237"/>
      <c r="BV289" s="237"/>
      <c r="BW289" s="237"/>
      <c r="BX289" s="237"/>
      <c r="BY289" s="237"/>
      <c r="BZ289" s="168"/>
      <c r="CA289" s="235"/>
    </row>
    <row r="290" spans="1:81" s="239" customFormat="1" ht="108">
      <c r="A290" s="301">
        <v>3</v>
      </c>
      <c r="B290" s="301" t="s">
        <v>303</v>
      </c>
      <c r="C290" s="301" t="s">
        <v>559</v>
      </c>
      <c r="D290" s="301" t="s">
        <v>891</v>
      </c>
      <c r="E290" s="185">
        <v>2693.5749999999998</v>
      </c>
      <c r="F290" s="185">
        <v>2697.0749999999998</v>
      </c>
      <c r="G290" s="301" t="s">
        <v>1735</v>
      </c>
      <c r="H290" s="185">
        <v>215.5</v>
      </c>
      <c r="I290" s="185">
        <v>212</v>
      </c>
      <c r="J290" s="178">
        <f t="shared" si="48"/>
        <v>3.5</v>
      </c>
      <c r="K290" s="178">
        <f t="shared" si="49"/>
        <v>-3.5</v>
      </c>
      <c r="L290" s="301">
        <v>3.5</v>
      </c>
      <c r="M290" s="301" t="s">
        <v>1183</v>
      </c>
      <c r="N290" s="301" t="s">
        <v>871</v>
      </c>
      <c r="O290" s="301" t="s">
        <v>893</v>
      </c>
      <c r="P290" s="301" t="s">
        <v>828</v>
      </c>
      <c r="Q290" s="301" t="s">
        <v>893</v>
      </c>
      <c r="R290" s="301"/>
      <c r="S290" s="301">
        <v>17</v>
      </c>
      <c r="T290" s="301"/>
      <c r="U290" s="301" t="s">
        <v>830</v>
      </c>
      <c r="V290" s="301" t="s">
        <v>829</v>
      </c>
      <c r="W290" s="301" t="s">
        <v>1736</v>
      </c>
      <c r="X290" s="301" t="s">
        <v>831</v>
      </c>
      <c r="Y290" s="301" t="s">
        <v>874</v>
      </c>
      <c r="Z290" s="301"/>
      <c r="AA290" s="163" t="s">
        <v>833</v>
      </c>
      <c r="AB290" s="186">
        <f t="shared" si="56"/>
        <v>1076.25</v>
      </c>
      <c r="AC290" s="163">
        <f>IF(AL290="中修",AB290*AG290,IF(AL290="预防性养护",AB290,AB290*AE290))</f>
        <v>1076.25</v>
      </c>
      <c r="AD290" s="301" t="s">
        <v>1724</v>
      </c>
      <c r="AE290" s="301">
        <v>1</v>
      </c>
      <c r="AF290" s="301"/>
      <c r="AG290" s="301"/>
      <c r="AH290" s="301" t="s">
        <v>887</v>
      </c>
      <c r="AI290" s="187" t="s">
        <v>1188</v>
      </c>
      <c r="AJ290" s="188" t="s">
        <v>1737</v>
      </c>
      <c r="AK290" s="188"/>
      <c r="AL290" s="301" t="s">
        <v>837</v>
      </c>
      <c r="AM290" s="301" t="s">
        <v>828</v>
      </c>
      <c r="AN290" s="301" t="s">
        <v>1726</v>
      </c>
      <c r="AO290" s="301" t="s">
        <v>1738</v>
      </c>
      <c r="AP290" s="301"/>
      <c r="AQ290" s="301" t="s">
        <v>1739</v>
      </c>
      <c r="AR290" s="301"/>
      <c r="AS290" s="301"/>
      <c r="AT290" s="301" t="s">
        <v>1740</v>
      </c>
      <c r="AU290" s="301" t="s">
        <v>1741</v>
      </c>
      <c r="AV290" s="301" t="s">
        <v>1741</v>
      </c>
      <c r="AW290" s="301" t="s">
        <v>1742</v>
      </c>
      <c r="AX290" s="301" t="s">
        <v>844</v>
      </c>
      <c r="AY290" s="301" t="s">
        <v>1743</v>
      </c>
      <c r="AZ290" s="301"/>
      <c r="BA290" s="301"/>
      <c r="BB290" s="301"/>
      <c r="BC290" s="301">
        <f>L290</f>
        <v>3.5</v>
      </c>
      <c r="BD290" s="174"/>
      <c r="BE290" s="174" t="s">
        <v>887</v>
      </c>
      <c r="BF290" s="174"/>
      <c r="BG290" s="174"/>
      <c r="BH290" s="174"/>
      <c r="BI290" s="174"/>
      <c r="BJ290" s="174"/>
      <c r="BK290" s="175">
        <v>1</v>
      </c>
      <c r="BL290" s="175"/>
      <c r="BM290" s="175"/>
      <c r="BN290" s="175"/>
      <c r="BO290" s="175"/>
      <c r="BP290" s="175">
        <v>1</v>
      </c>
      <c r="BQ290" s="175" t="s">
        <v>904</v>
      </c>
      <c r="BR290" s="175">
        <v>1</v>
      </c>
      <c r="BS290" s="235"/>
      <c r="BT290" s="237"/>
      <c r="BU290" s="237"/>
      <c r="BV290" s="237"/>
      <c r="BW290" s="237"/>
      <c r="BX290" s="237"/>
      <c r="BY290" s="237"/>
      <c r="BZ290" s="168"/>
      <c r="CA290" s="235"/>
    </row>
    <row r="291" spans="1:81" s="239" customFormat="1" ht="108">
      <c r="A291" s="301">
        <v>4</v>
      </c>
      <c r="B291" s="301" t="s">
        <v>303</v>
      </c>
      <c r="C291" s="301" t="s">
        <v>1744</v>
      </c>
      <c r="D291" s="301" t="s">
        <v>469</v>
      </c>
      <c r="E291" s="185">
        <v>1167.432</v>
      </c>
      <c r="F291" s="185">
        <v>1168.3320000000001</v>
      </c>
      <c r="G291" s="301" t="s">
        <v>1065</v>
      </c>
      <c r="H291" s="185">
        <v>83.9</v>
      </c>
      <c r="I291" s="185">
        <v>84.8</v>
      </c>
      <c r="J291" s="178">
        <f t="shared" si="48"/>
        <v>0.90000000000009095</v>
      </c>
      <c r="K291" s="178">
        <f t="shared" si="49"/>
        <v>0.89999999999999147</v>
      </c>
      <c r="L291" s="301">
        <v>0.9</v>
      </c>
      <c r="M291" s="301"/>
      <c r="N291" s="301" t="s">
        <v>871</v>
      </c>
      <c r="O291" s="301" t="s">
        <v>892</v>
      </c>
      <c r="P291" s="301" t="s">
        <v>828</v>
      </c>
      <c r="Q291" s="301" t="s">
        <v>892</v>
      </c>
      <c r="R291" s="301"/>
      <c r="S291" s="301">
        <v>12</v>
      </c>
      <c r="T291" s="301"/>
      <c r="U291" s="301" t="s">
        <v>830</v>
      </c>
      <c r="V291" s="301" t="s">
        <v>829</v>
      </c>
      <c r="W291" s="301" t="s">
        <v>894</v>
      </c>
      <c r="X291" s="301" t="s">
        <v>831</v>
      </c>
      <c r="Y291" s="301" t="s">
        <v>832</v>
      </c>
      <c r="Z291" s="301"/>
      <c r="AA291" s="163" t="s">
        <v>833</v>
      </c>
      <c r="AB291" s="186">
        <f t="shared" si="56"/>
        <v>193.72500000000002</v>
      </c>
      <c r="AC291" s="163">
        <f>IF(AL291="中修",AB291*AG291,IF(AL291="预防性养护",AB291,AB291*AE291))</f>
        <v>193.72500000000002</v>
      </c>
      <c r="AD291" s="301" t="s">
        <v>1192</v>
      </c>
      <c r="AE291" s="301">
        <v>1</v>
      </c>
      <c r="AF291" s="301"/>
      <c r="AG291" s="301"/>
      <c r="AH291" s="301" t="s">
        <v>887</v>
      </c>
      <c r="AI291" s="187" t="s">
        <v>1194</v>
      </c>
      <c r="AJ291" s="188"/>
      <c r="AK291" s="188"/>
      <c r="AL291" s="301" t="s">
        <v>837</v>
      </c>
      <c r="AM291" s="301" t="s">
        <v>828</v>
      </c>
      <c r="AN291" s="301" t="s">
        <v>1726</v>
      </c>
      <c r="AO291" s="301" t="s">
        <v>1745</v>
      </c>
      <c r="AP291" s="301"/>
      <c r="AQ291" s="301" t="s">
        <v>1746</v>
      </c>
      <c r="AR291" s="301" t="s">
        <v>1747</v>
      </c>
      <c r="AS291" s="301" t="s">
        <v>1748</v>
      </c>
      <c r="AT291" s="301" t="s">
        <v>1749</v>
      </c>
      <c r="AU291" s="301" t="s">
        <v>1750</v>
      </c>
      <c r="AV291" s="301" t="s">
        <v>1750</v>
      </c>
      <c r="AW291" s="301" t="s">
        <v>1750</v>
      </c>
      <c r="AX291" s="301" t="s">
        <v>844</v>
      </c>
      <c r="AY291" s="301" t="s">
        <v>1751</v>
      </c>
      <c r="AZ291" s="301" t="s">
        <v>887</v>
      </c>
      <c r="BA291" s="301"/>
      <c r="BB291" s="301">
        <v>0.9</v>
      </c>
      <c r="BC291" s="301"/>
      <c r="BD291" s="174"/>
      <c r="BE291" s="174" t="s">
        <v>1095</v>
      </c>
      <c r="BF291" s="174"/>
      <c r="BG291" s="174"/>
      <c r="BH291" s="174"/>
      <c r="BI291" s="174"/>
      <c r="BJ291" s="174"/>
      <c r="BK291" s="175">
        <v>1</v>
      </c>
      <c r="BL291" s="175"/>
      <c r="BM291" s="175"/>
      <c r="BN291" s="175"/>
      <c r="BO291" s="175"/>
      <c r="BP291" s="175"/>
      <c r="BQ291" s="175" t="s">
        <v>904</v>
      </c>
      <c r="BR291" s="175">
        <v>1</v>
      </c>
      <c r="BS291" s="235"/>
      <c r="BT291" s="237"/>
      <c r="BU291" s="237"/>
      <c r="BV291" s="237"/>
      <c r="BW291" s="237"/>
      <c r="BX291" s="237"/>
      <c r="BY291" s="237"/>
      <c r="BZ291" s="168"/>
      <c r="CA291" s="235"/>
    </row>
    <row r="292" spans="1:81" s="239" customFormat="1" ht="14.25" customHeight="1">
      <c r="A292" s="301">
        <v>5</v>
      </c>
      <c r="B292" s="301" t="s">
        <v>303</v>
      </c>
      <c r="C292" s="301" t="s">
        <v>1721</v>
      </c>
      <c r="D292" s="301" t="s">
        <v>568</v>
      </c>
      <c r="E292" s="185">
        <v>922.846</v>
      </c>
      <c r="F292" s="185">
        <v>924.524</v>
      </c>
      <c r="G292" s="301" t="s">
        <v>604</v>
      </c>
      <c r="H292" s="185">
        <v>132.947</v>
      </c>
      <c r="I292" s="185">
        <v>134.625</v>
      </c>
      <c r="J292" s="178">
        <f t="shared" si="48"/>
        <v>1.6779999999999973</v>
      </c>
      <c r="K292" s="178">
        <f t="shared" si="49"/>
        <v>1.6779999999999973</v>
      </c>
      <c r="L292" s="301">
        <v>1.6779999999999999</v>
      </c>
      <c r="M292" s="301"/>
      <c r="N292" s="301" t="s">
        <v>871</v>
      </c>
      <c r="O292" s="301" t="s">
        <v>832</v>
      </c>
      <c r="P292" s="301" t="s">
        <v>828</v>
      </c>
      <c r="Q292" s="301">
        <v>10</v>
      </c>
      <c r="R292" s="301"/>
      <c r="S292" s="301">
        <v>10</v>
      </c>
      <c r="T292" s="301"/>
      <c r="U292" s="301" t="s">
        <v>830</v>
      </c>
      <c r="V292" s="301" t="s">
        <v>829</v>
      </c>
      <c r="W292" s="301" t="s">
        <v>894</v>
      </c>
      <c r="X292" s="301" t="s">
        <v>831</v>
      </c>
      <c r="Y292" s="301" t="s">
        <v>832</v>
      </c>
      <c r="Z292" s="301"/>
      <c r="AA292" s="163" t="s">
        <v>833</v>
      </c>
      <c r="AB292" s="186">
        <f t="shared" si="56"/>
        <v>343.99</v>
      </c>
      <c r="AC292" s="163">
        <f>IF(AL292="中修",AB292*AG292,IF(AL292="预防性养护",AB292,AB292*AE292))</f>
        <v>343.99</v>
      </c>
      <c r="AD292" s="301" t="s">
        <v>1752</v>
      </c>
      <c r="AE292" s="301">
        <v>1</v>
      </c>
      <c r="AF292" s="301"/>
      <c r="AG292" s="301"/>
      <c r="AH292" s="301" t="s">
        <v>887</v>
      </c>
      <c r="AI292" s="187" t="s">
        <v>1753</v>
      </c>
      <c r="AJ292" s="188"/>
      <c r="AK292" s="188"/>
      <c r="AL292" s="301" t="s">
        <v>837</v>
      </c>
      <c r="AM292" s="301" t="s">
        <v>828</v>
      </c>
      <c r="AN292" s="301" t="s">
        <v>1726</v>
      </c>
      <c r="AO292" s="301" t="s">
        <v>1754</v>
      </c>
      <c r="AP292" s="301"/>
      <c r="AQ292" s="301" t="s">
        <v>1755</v>
      </c>
      <c r="AR292" s="301" t="s">
        <v>1756</v>
      </c>
      <c r="AS292" s="301"/>
      <c r="AT292" s="301" t="s">
        <v>1757</v>
      </c>
      <c r="AU292" s="301" t="s">
        <v>1758</v>
      </c>
      <c r="AV292" s="301" t="s">
        <v>1759</v>
      </c>
      <c r="AW292" s="301" t="s">
        <v>1759</v>
      </c>
      <c r="AX292" s="301" t="s">
        <v>844</v>
      </c>
      <c r="AY292" s="301" t="s">
        <v>1239</v>
      </c>
      <c r="AZ292" s="301" t="s">
        <v>1760</v>
      </c>
      <c r="BA292" s="301">
        <v>0.67800000000000005</v>
      </c>
      <c r="BB292" s="301">
        <v>1</v>
      </c>
      <c r="BC292" s="301"/>
      <c r="BD292" s="174"/>
      <c r="BE292" s="174" t="s">
        <v>1095</v>
      </c>
      <c r="BF292" s="174"/>
      <c r="BG292" s="174"/>
      <c r="BH292" s="174"/>
      <c r="BI292" s="174"/>
      <c r="BJ292" s="174"/>
      <c r="BK292" s="175">
        <v>1</v>
      </c>
      <c r="BL292" s="175"/>
      <c r="BM292" s="175"/>
      <c r="BN292" s="175"/>
      <c r="BO292" s="175"/>
      <c r="BP292" s="175"/>
      <c r="BQ292" s="175" t="s">
        <v>904</v>
      </c>
      <c r="BR292" s="175">
        <v>1</v>
      </c>
      <c r="BS292" s="235"/>
      <c r="BT292" s="237"/>
      <c r="BU292" s="237"/>
      <c r="BV292" s="237"/>
      <c r="BW292" s="237"/>
      <c r="BX292" s="237"/>
      <c r="BY292" s="237"/>
      <c r="BZ292" s="168"/>
      <c r="CA292" s="235"/>
      <c r="CC292" s="239">
        <v>1</v>
      </c>
    </row>
    <row r="293" spans="1:81" s="238" customFormat="1" ht="14.25" customHeight="1">
      <c r="A293" s="466" t="s">
        <v>868</v>
      </c>
      <c r="B293" s="466"/>
      <c r="C293" s="466"/>
      <c r="D293" s="466"/>
      <c r="E293" s="158"/>
      <c r="F293" s="158"/>
      <c r="G293" s="157"/>
      <c r="H293" s="158"/>
      <c r="I293" s="158"/>
      <c r="J293" s="178">
        <f t="shared" si="48"/>
        <v>0</v>
      </c>
      <c r="K293" s="178">
        <f t="shared" si="49"/>
        <v>0</v>
      </c>
      <c r="L293" s="157">
        <v>0</v>
      </c>
      <c r="M293" s="157"/>
      <c r="N293" s="157"/>
      <c r="O293" s="157"/>
      <c r="P293" s="157"/>
      <c r="Q293" s="157"/>
      <c r="R293" s="157"/>
      <c r="S293" s="157"/>
      <c r="T293" s="157"/>
      <c r="U293" s="157"/>
      <c r="V293" s="157"/>
      <c r="W293" s="157"/>
      <c r="X293" s="157"/>
      <c r="Y293" s="157"/>
      <c r="Z293" s="157"/>
      <c r="AA293" s="160"/>
      <c r="AB293" s="176">
        <v>0</v>
      </c>
      <c r="AC293" s="160">
        <v>0</v>
      </c>
      <c r="AD293" s="157"/>
      <c r="AE293" s="157"/>
      <c r="AF293" s="157"/>
      <c r="AG293" s="157"/>
      <c r="AH293" s="157"/>
      <c r="AI293" s="161"/>
      <c r="AJ293" s="162"/>
      <c r="AK293" s="162"/>
      <c r="AL293" s="157"/>
      <c r="AM293" s="157"/>
      <c r="AN293" s="157"/>
      <c r="AO293" s="157"/>
      <c r="AP293" s="157"/>
      <c r="AQ293" s="157"/>
      <c r="AR293" s="157"/>
      <c r="AS293" s="157"/>
      <c r="AT293" s="157"/>
      <c r="AU293" s="157"/>
      <c r="AV293" s="157"/>
      <c r="AW293" s="157"/>
      <c r="AX293" s="157"/>
      <c r="AY293" s="157"/>
      <c r="AZ293" s="157"/>
      <c r="BA293" s="157"/>
      <c r="BB293" s="157"/>
      <c r="BC293" s="157"/>
      <c r="BD293" s="173"/>
      <c r="BE293" s="171"/>
      <c r="BF293" s="171"/>
      <c r="BG293" s="171"/>
      <c r="BH293" s="174"/>
      <c r="BI293" s="174"/>
      <c r="BJ293" s="174"/>
      <c r="BK293" s="175"/>
      <c r="BL293" s="175"/>
      <c r="BM293" s="175"/>
      <c r="BN293" s="175"/>
      <c r="BO293" s="175"/>
      <c r="BP293" s="175"/>
      <c r="BQ293" s="175" t="s">
        <v>820</v>
      </c>
      <c r="BR293" s="175">
        <v>2</v>
      </c>
      <c r="BS293" s="235"/>
      <c r="BT293" s="237"/>
      <c r="BU293" s="237"/>
      <c r="BV293" s="237"/>
      <c r="BW293" s="237"/>
      <c r="BX293" s="237"/>
      <c r="BY293" s="237"/>
      <c r="BZ293" s="168"/>
      <c r="CA293" s="235"/>
    </row>
    <row r="294" spans="1:81" s="238" customFormat="1">
      <c r="A294" s="466" t="s">
        <v>978</v>
      </c>
      <c r="B294" s="466"/>
      <c r="C294" s="466"/>
      <c r="D294" s="466"/>
      <c r="E294" s="158"/>
      <c r="F294" s="158"/>
      <c r="G294" s="157"/>
      <c r="H294" s="158"/>
      <c r="I294" s="158"/>
      <c r="J294" s="178">
        <f t="shared" si="48"/>
        <v>0</v>
      </c>
      <c r="K294" s="178">
        <f t="shared" si="49"/>
        <v>0</v>
      </c>
      <c r="L294" s="265">
        <f>SUM(L295)</f>
        <v>1.2010000000000001</v>
      </c>
      <c r="M294" s="157"/>
      <c r="N294" s="157"/>
      <c r="O294" s="157"/>
      <c r="P294" s="157"/>
      <c r="Q294" s="157"/>
      <c r="R294" s="157"/>
      <c r="S294" s="157"/>
      <c r="T294" s="157"/>
      <c r="U294" s="157"/>
      <c r="V294" s="157"/>
      <c r="W294" s="157"/>
      <c r="X294" s="157"/>
      <c r="Y294" s="157"/>
      <c r="Z294" s="157"/>
      <c r="AA294" s="160"/>
      <c r="AB294" s="265">
        <f>SUM(AB295)</f>
        <v>201.76800000000003</v>
      </c>
      <c r="AC294" s="160">
        <f>SUM(AC295)</f>
        <v>201.768</v>
      </c>
      <c r="AD294" s="157"/>
      <c r="AE294" s="157"/>
      <c r="AF294" s="157"/>
      <c r="AG294" s="157"/>
      <c r="AH294" s="157"/>
      <c r="AI294" s="161"/>
      <c r="AJ294" s="162"/>
      <c r="AK294" s="162"/>
      <c r="AL294" s="157"/>
      <c r="AM294" s="157"/>
      <c r="AN294" s="157"/>
      <c r="AO294" s="157"/>
      <c r="AP294" s="157"/>
      <c r="AQ294" s="157"/>
      <c r="AR294" s="157"/>
      <c r="AS294" s="157"/>
      <c r="AT294" s="157"/>
      <c r="AU294" s="157"/>
      <c r="AV294" s="157"/>
      <c r="AW294" s="157"/>
      <c r="AX294" s="157"/>
      <c r="AY294" s="157"/>
      <c r="AZ294" s="157"/>
      <c r="BA294" s="157"/>
      <c r="BB294" s="157"/>
      <c r="BC294" s="157"/>
      <c r="BD294" s="173"/>
      <c r="BE294" s="171"/>
      <c r="BF294" s="171"/>
      <c r="BG294" s="171"/>
      <c r="BH294" s="174"/>
      <c r="BI294" s="174"/>
      <c r="BJ294" s="174"/>
      <c r="BK294" s="175"/>
      <c r="BL294" s="175"/>
      <c r="BM294" s="175"/>
      <c r="BN294" s="175"/>
      <c r="BO294" s="175"/>
      <c r="BP294" s="175"/>
      <c r="BQ294" s="175" t="s">
        <v>820</v>
      </c>
      <c r="BR294" s="175">
        <v>2</v>
      </c>
      <c r="BS294" s="235"/>
      <c r="BT294" s="237"/>
      <c r="BU294" s="237"/>
      <c r="BV294" s="237"/>
      <c r="BW294" s="237"/>
      <c r="BX294" s="237"/>
      <c r="BY294" s="237"/>
      <c r="BZ294" s="168"/>
      <c r="CA294" s="235"/>
    </row>
    <row r="295" spans="1:81" s="239" customFormat="1" ht="14.25" customHeight="1">
      <c r="A295" s="177"/>
      <c r="B295" s="177"/>
      <c r="C295" s="177" t="s">
        <v>378</v>
      </c>
      <c r="D295" s="177" t="s">
        <v>568</v>
      </c>
      <c r="E295" s="321">
        <v>965.26900000000001</v>
      </c>
      <c r="F295" s="321">
        <f>E295+L295</f>
        <v>966.47</v>
      </c>
      <c r="G295" s="268" t="s">
        <v>604</v>
      </c>
      <c r="H295" s="268">
        <v>174.5</v>
      </c>
      <c r="I295" s="321">
        <f>H295+L295</f>
        <v>175.70099999999999</v>
      </c>
      <c r="J295" s="178">
        <f t="shared" si="48"/>
        <v>1.2010000000000218</v>
      </c>
      <c r="K295" s="178">
        <f t="shared" si="49"/>
        <v>1.2009999999999934</v>
      </c>
      <c r="L295" s="321">
        <v>1.2010000000000001</v>
      </c>
      <c r="M295" s="177"/>
      <c r="N295" s="177" t="s">
        <v>1022</v>
      </c>
      <c r="O295" s="177">
        <v>24</v>
      </c>
      <c r="P295" s="301" t="s">
        <v>873</v>
      </c>
      <c r="Q295" s="177">
        <v>24</v>
      </c>
      <c r="R295" s="177">
        <v>31</v>
      </c>
      <c r="S295" s="177"/>
      <c r="T295" s="321"/>
      <c r="U295" s="177"/>
      <c r="V295" s="177"/>
      <c r="W295" s="177"/>
      <c r="X295" s="177" t="s">
        <v>873</v>
      </c>
      <c r="Y295" s="322">
        <v>6</v>
      </c>
      <c r="Z295" s="177" t="s">
        <v>1761</v>
      </c>
      <c r="AA295" s="177">
        <v>70</v>
      </c>
      <c r="AB295" s="186">
        <f t="shared" ref="AB295:AB301" si="57">L295*Q295*AA295*0.1</f>
        <v>201.76800000000003</v>
      </c>
      <c r="AC295" s="180">
        <f>SUM(L295*O295*AA295)/10</f>
        <v>201.768</v>
      </c>
      <c r="AD295" s="177">
        <v>2010</v>
      </c>
      <c r="AE295" s="177"/>
      <c r="AF295" s="323"/>
      <c r="AG295" s="180"/>
      <c r="AH295" s="180"/>
      <c r="AI295" s="164"/>
      <c r="AJ295" s="181"/>
      <c r="AK295" s="181"/>
      <c r="AL295" s="177" t="s">
        <v>814</v>
      </c>
      <c r="AM295" s="177" t="s">
        <v>873</v>
      </c>
      <c r="AN295" s="301" t="s">
        <v>1726</v>
      </c>
      <c r="AO295" s="177"/>
      <c r="AP295" s="177"/>
      <c r="AQ295" s="177"/>
      <c r="AR295" s="177"/>
      <c r="AS295" s="177"/>
      <c r="AT295" s="177"/>
      <c r="AU295" s="177"/>
      <c r="AV295" s="177"/>
      <c r="AW295" s="177"/>
      <c r="AX295" s="177"/>
      <c r="AY295" s="177"/>
      <c r="AZ295" s="177"/>
      <c r="BA295" s="177">
        <v>1.2010000000000001</v>
      </c>
      <c r="BB295" s="177"/>
      <c r="BC295" s="177"/>
      <c r="BD295" s="177" t="s">
        <v>814</v>
      </c>
      <c r="BE295" s="177"/>
      <c r="BF295" s="177"/>
      <c r="BG295" s="177"/>
      <c r="BH295" s="177"/>
      <c r="BI295" s="177"/>
      <c r="BJ295" s="177"/>
      <c r="BK295" s="177"/>
      <c r="BL295" s="177">
        <v>1</v>
      </c>
      <c r="BM295" s="177"/>
      <c r="BN295" s="177"/>
      <c r="BO295" s="177"/>
      <c r="BP295" s="177"/>
      <c r="BQ295" s="183" t="s">
        <v>904</v>
      </c>
      <c r="BR295" s="177"/>
      <c r="BS295" s="235"/>
      <c r="BT295" s="237"/>
      <c r="BU295" s="237"/>
      <c r="BV295" s="237">
        <v>1</v>
      </c>
      <c r="BW295" s="237"/>
      <c r="BX295" s="237"/>
      <c r="BY295" s="237"/>
      <c r="BZ295" s="190" t="s">
        <v>1762</v>
      </c>
      <c r="CA295" s="235"/>
    </row>
    <row r="296" spans="1:81" s="238" customFormat="1" ht="14.25" customHeight="1">
      <c r="A296" s="466" t="s">
        <v>1018</v>
      </c>
      <c r="B296" s="466"/>
      <c r="C296" s="466"/>
      <c r="D296" s="466"/>
      <c r="E296" s="158"/>
      <c r="F296" s="158"/>
      <c r="G296" s="157"/>
      <c r="H296" s="158"/>
      <c r="I296" s="158"/>
      <c r="J296" s="178">
        <f t="shared" si="48"/>
        <v>0</v>
      </c>
      <c r="K296" s="178">
        <f t="shared" si="49"/>
        <v>0</v>
      </c>
      <c r="L296" s="157"/>
      <c r="M296" s="157"/>
      <c r="N296" s="157"/>
      <c r="O296" s="157"/>
      <c r="P296" s="157"/>
      <c r="Q296" s="157"/>
      <c r="R296" s="157"/>
      <c r="S296" s="157"/>
      <c r="T296" s="157"/>
      <c r="U296" s="157"/>
      <c r="V296" s="157"/>
      <c r="W296" s="157"/>
      <c r="X296" s="157"/>
      <c r="Y296" s="157"/>
      <c r="Z296" s="157"/>
      <c r="AA296" s="160"/>
      <c r="AB296" s="176"/>
      <c r="AC296" s="160"/>
      <c r="AD296" s="157"/>
      <c r="AE296" s="157"/>
      <c r="AF296" s="157"/>
      <c r="AG296" s="157"/>
      <c r="AH296" s="157"/>
      <c r="AI296" s="161"/>
      <c r="AJ296" s="162"/>
      <c r="AK296" s="162"/>
      <c r="AL296" s="157"/>
      <c r="AM296" s="157"/>
      <c r="AN296" s="157"/>
      <c r="AO296" s="157"/>
      <c r="AP296" s="157"/>
      <c r="AQ296" s="157"/>
      <c r="AR296" s="157"/>
      <c r="AS296" s="157"/>
      <c r="AT296" s="157"/>
      <c r="AU296" s="157"/>
      <c r="AV296" s="157"/>
      <c r="AW296" s="157"/>
      <c r="AX296" s="157"/>
      <c r="AY296" s="157"/>
      <c r="AZ296" s="157"/>
      <c r="BA296" s="157"/>
      <c r="BB296" s="157"/>
      <c r="BC296" s="157"/>
      <c r="BD296" s="173"/>
      <c r="BE296" s="171"/>
      <c r="BF296" s="171"/>
      <c r="BG296" s="171"/>
      <c r="BH296" s="174"/>
      <c r="BI296" s="174"/>
      <c r="BJ296" s="174"/>
      <c r="BK296" s="175"/>
      <c r="BL296" s="175"/>
      <c r="BM296" s="175"/>
      <c r="BN296" s="175"/>
      <c r="BO296" s="175"/>
      <c r="BP296" s="175"/>
      <c r="BQ296" s="175" t="s">
        <v>820</v>
      </c>
      <c r="BR296" s="175">
        <v>2</v>
      </c>
      <c r="BS296" s="235"/>
      <c r="BT296" s="237"/>
      <c r="BU296" s="237"/>
      <c r="BV296" s="237"/>
      <c r="BW296" s="237"/>
      <c r="BX296" s="237"/>
      <c r="BY296" s="237"/>
      <c r="BZ296" s="168"/>
      <c r="CA296" s="235"/>
    </row>
    <row r="297" spans="1:81" s="238" customFormat="1" ht="14.25" customHeight="1">
      <c r="A297" s="466" t="s">
        <v>1019</v>
      </c>
      <c r="B297" s="466"/>
      <c r="C297" s="466"/>
      <c r="D297" s="466"/>
      <c r="E297" s="158"/>
      <c r="F297" s="158"/>
      <c r="G297" s="157"/>
      <c r="H297" s="158"/>
      <c r="I297" s="158"/>
      <c r="J297" s="178">
        <f t="shared" ref="J297:J327" si="58">F297-E297</f>
        <v>0</v>
      </c>
      <c r="K297" s="178">
        <f t="shared" ref="K297:K327" si="59">I297-H297</f>
        <v>0</v>
      </c>
      <c r="L297" s="157">
        <f>SUM(L298,L302)</f>
        <v>41.778999999999996</v>
      </c>
      <c r="M297" s="157"/>
      <c r="N297" s="157"/>
      <c r="O297" s="157"/>
      <c r="P297" s="157"/>
      <c r="Q297" s="157"/>
      <c r="R297" s="157"/>
      <c r="S297" s="157"/>
      <c r="T297" s="157"/>
      <c r="U297" s="157"/>
      <c r="V297" s="157"/>
      <c r="W297" s="157"/>
      <c r="X297" s="157"/>
      <c r="Y297" s="157"/>
      <c r="Z297" s="157"/>
      <c r="AA297" s="160"/>
      <c r="AB297" s="176">
        <f>SUM(AB298,AB302)</f>
        <v>-1631.0340000000001</v>
      </c>
      <c r="AC297" s="160">
        <f>SUM(AC298,AC302)</f>
        <v>-1700.46</v>
      </c>
      <c r="AD297" s="157"/>
      <c r="AE297" s="157"/>
      <c r="AF297" s="157"/>
      <c r="AG297" s="157"/>
      <c r="AH297" s="157"/>
      <c r="AI297" s="161"/>
      <c r="AJ297" s="162"/>
      <c r="AK297" s="162"/>
      <c r="AL297" s="157"/>
      <c r="AM297" s="157"/>
      <c r="AN297" s="157"/>
      <c r="AO297" s="157"/>
      <c r="AP297" s="157"/>
      <c r="AQ297" s="157"/>
      <c r="AR297" s="157"/>
      <c r="AS297" s="157"/>
      <c r="AT297" s="157"/>
      <c r="AU297" s="157"/>
      <c r="AV297" s="157"/>
      <c r="AW297" s="157"/>
      <c r="AX297" s="157"/>
      <c r="AY297" s="157"/>
      <c r="AZ297" s="157"/>
      <c r="BA297" s="157"/>
      <c r="BB297" s="157"/>
      <c r="BC297" s="157"/>
      <c r="BD297" s="173"/>
      <c r="BE297" s="171"/>
      <c r="BF297" s="171"/>
      <c r="BG297" s="171"/>
      <c r="BH297" s="174"/>
      <c r="BI297" s="174"/>
      <c r="BJ297" s="174"/>
      <c r="BK297" s="175"/>
      <c r="BL297" s="175"/>
      <c r="BM297" s="175"/>
      <c r="BN297" s="175"/>
      <c r="BO297" s="175"/>
      <c r="BP297" s="175"/>
      <c r="BQ297" s="175" t="s">
        <v>820</v>
      </c>
      <c r="BR297" s="175">
        <v>2</v>
      </c>
      <c r="BS297" s="235"/>
      <c r="BT297" s="237"/>
      <c r="BU297" s="237"/>
      <c r="BV297" s="237"/>
      <c r="BW297" s="237"/>
      <c r="BX297" s="237"/>
      <c r="BY297" s="237"/>
      <c r="BZ297" s="168"/>
      <c r="CA297" s="235"/>
    </row>
    <row r="298" spans="1:81" s="238" customFormat="1">
      <c r="A298" s="466" t="s">
        <v>1020</v>
      </c>
      <c r="B298" s="466"/>
      <c r="C298" s="466"/>
      <c r="D298" s="466"/>
      <c r="E298" s="158"/>
      <c r="F298" s="158"/>
      <c r="G298" s="157"/>
      <c r="H298" s="158"/>
      <c r="I298" s="158"/>
      <c r="J298" s="178">
        <f t="shared" si="58"/>
        <v>0</v>
      </c>
      <c r="K298" s="178">
        <f t="shared" si="59"/>
        <v>0</v>
      </c>
      <c r="L298" s="157">
        <f>SUM(L299:L301)</f>
        <v>19.114000000000001</v>
      </c>
      <c r="M298" s="157"/>
      <c r="N298" s="157"/>
      <c r="O298" s="157"/>
      <c r="P298" s="157"/>
      <c r="Q298" s="157"/>
      <c r="R298" s="157"/>
      <c r="S298" s="157"/>
      <c r="T298" s="157"/>
      <c r="U298" s="157"/>
      <c r="V298" s="157"/>
      <c r="W298" s="157"/>
      <c r="X298" s="157"/>
      <c r="Y298" s="157"/>
      <c r="Z298" s="157"/>
      <c r="AA298" s="160"/>
      <c r="AB298" s="176">
        <f>SUM(AB299:AB300)</f>
        <v>-1362.492</v>
      </c>
      <c r="AC298" s="160">
        <f>SUM(AC299:AC301)</f>
        <v>-1431.9179999999999</v>
      </c>
      <c r="AD298" s="157"/>
      <c r="AE298" s="157"/>
      <c r="AF298" s="157"/>
      <c r="AG298" s="157"/>
      <c r="AH298" s="157"/>
      <c r="AI298" s="161"/>
      <c r="AJ298" s="162"/>
      <c r="AK298" s="162"/>
      <c r="AL298" s="157"/>
      <c r="AM298" s="157"/>
      <c r="AN298" s="157"/>
      <c r="AO298" s="157"/>
      <c r="AP298" s="157"/>
      <c r="AQ298" s="157"/>
      <c r="AR298" s="157"/>
      <c r="AS298" s="157"/>
      <c r="AT298" s="157"/>
      <c r="AU298" s="157"/>
      <c r="AV298" s="157"/>
      <c r="AW298" s="157"/>
      <c r="AX298" s="157"/>
      <c r="AY298" s="157"/>
      <c r="AZ298" s="157"/>
      <c r="BA298" s="157"/>
      <c r="BB298" s="157"/>
      <c r="BC298" s="157"/>
      <c r="BD298" s="173"/>
      <c r="BE298" s="171"/>
      <c r="BF298" s="171"/>
      <c r="BG298" s="171"/>
      <c r="BH298" s="174"/>
      <c r="BI298" s="174"/>
      <c r="BJ298" s="174"/>
      <c r="BK298" s="175"/>
      <c r="BL298" s="175"/>
      <c r="BM298" s="175"/>
      <c r="BN298" s="175"/>
      <c r="BO298" s="175"/>
      <c r="BP298" s="175"/>
      <c r="BQ298" s="175" t="s">
        <v>820</v>
      </c>
      <c r="BR298" s="175">
        <v>2</v>
      </c>
      <c r="BS298" s="235"/>
      <c r="BT298" s="237"/>
      <c r="BU298" s="237"/>
      <c r="BV298" s="237"/>
      <c r="BW298" s="237"/>
      <c r="BX298" s="237"/>
      <c r="BY298" s="237"/>
      <c r="BZ298" s="168"/>
      <c r="CA298" s="235"/>
    </row>
    <row r="299" spans="1:81" s="239" customFormat="1" ht="409.5">
      <c r="A299" s="301"/>
      <c r="B299" s="301" t="s">
        <v>303</v>
      </c>
      <c r="C299" s="301" t="s">
        <v>1763</v>
      </c>
      <c r="D299" s="301" t="s">
        <v>568</v>
      </c>
      <c r="E299" s="185">
        <v>997.82899999999995</v>
      </c>
      <c r="F299" s="185">
        <v>1011.776</v>
      </c>
      <c r="G299" s="301" t="s">
        <v>604</v>
      </c>
      <c r="H299" s="185">
        <v>206.74</v>
      </c>
      <c r="I299" s="185">
        <v>220.68700000000001</v>
      </c>
      <c r="J299" s="178">
        <f t="shared" si="58"/>
        <v>13.947000000000003</v>
      </c>
      <c r="K299" s="178">
        <f t="shared" si="59"/>
        <v>13.947000000000003</v>
      </c>
      <c r="L299" s="301">
        <v>13.946999999999999</v>
      </c>
      <c r="M299" s="301"/>
      <c r="N299" s="301" t="s">
        <v>871</v>
      </c>
      <c r="O299" s="301" t="s">
        <v>935</v>
      </c>
      <c r="P299" s="301" t="s">
        <v>873</v>
      </c>
      <c r="Q299" s="301">
        <v>16</v>
      </c>
      <c r="R299" s="301"/>
      <c r="S299" s="301">
        <v>18</v>
      </c>
      <c r="T299" s="301"/>
      <c r="U299" s="301"/>
      <c r="V299" s="301"/>
      <c r="W299" s="301"/>
      <c r="X299" s="301"/>
      <c r="Y299" s="301"/>
      <c r="Z299" s="301" t="s">
        <v>1272</v>
      </c>
      <c r="AA299" s="163">
        <v>-60</v>
      </c>
      <c r="AB299" s="186">
        <f t="shared" si="57"/>
        <v>-1338.912</v>
      </c>
      <c r="AC299" s="163">
        <f>IF(AL299="中修",AB299*AG299,IF(AL299="预防性养护",AB299,AB299*AE299))</f>
        <v>-1338.912</v>
      </c>
      <c r="AD299" s="301"/>
      <c r="AE299" s="301"/>
      <c r="AF299" s="301"/>
      <c r="AG299" s="301"/>
      <c r="AH299" s="301"/>
      <c r="AI299" s="187" t="s">
        <v>1764</v>
      </c>
      <c r="AJ299" s="188"/>
      <c r="AK299" s="188"/>
      <c r="AL299" s="301" t="s">
        <v>814</v>
      </c>
      <c r="AM299" s="301"/>
      <c r="AN299" s="301" t="s">
        <v>1726</v>
      </c>
      <c r="AO299" s="301" t="s">
        <v>1765</v>
      </c>
      <c r="AP299" s="301"/>
      <c r="AQ299" s="301" t="s">
        <v>1766</v>
      </c>
      <c r="AR299" s="301" t="s">
        <v>1767</v>
      </c>
      <c r="AS299" s="301" t="s">
        <v>1768</v>
      </c>
      <c r="AT299" s="301" t="s">
        <v>1769</v>
      </c>
      <c r="AU299" s="301" t="s">
        <v>1770</v>
      </c>
      <c r="AV299" s="301" t="s">
        <v>1771</v>
      </c>
      <c r="AW299" s="301" t="s">
        <v>1772</v>
      </c>
      <c r="AX299" s="301" t="s">
        <v>844</v>
      </c>
      <c r="AY299" s="301"/>
      <c r="AZ299" s="301"/>
      <c r="BA299" s="301"/>
      <c r="BB299" s="301"/>
      <c r="BC299" s="301"/>
      <c r="BD299" s="193"/>
      <c r="BE299" s="174"/>
      <c r="BF299" s="174"/>
      <c r="BG299" s="174"/>
      <c r="BH299" s="174"/>
      <c r="BI299" s="174"/>
      <c r="BJ299" s="174"/>
      <c r="BK299" s="175"/>
      <c r="BL299" s="175"/>
      <c r="BM299" s="175"/>
      <c r="BN299" s="175"/>
      <c r="BO299" s="175"/>
      <c r="BP299" s="175"/>
      <c r="BQ299" s="175"/>
      <c r="BR299" s="175">
        <v>3</v>
      </c>
      <c r="BS299" s="235"/>
      <c r="BT299" s="237"/>
      <c r="BU299" s="237"/>
      <c r="BV299" s="237"/>
      <c r="BW299" s="237"/>
      <c r="BX299" s="237"/>
      <c r="BY299" s="237"/>
      <c r="BZ299" s="168"/>
      <c r="CA299" s="235"/>
    </row>
    <row r="300" spans="1:81" s="239" customFormat="1" ht="60">
      <c r="A300" s="301"/>
      <c r="B300" s="301" t="s">
        <v>303</v>
      </c>
      <c r="C300" s="301" t="s">
        <v>559</v>
      </c>
      <c r="D300" s="301" t="s">
        <v>562</v>
      </c>
      <c r="E300" s="185">
        <v>163</v>
      </c>
      <c r="F300" s="185">
        <v>164.31</v>
      </c>
      <c r="G300" s="301" t="s">
        <v>1735</v>
      </c>
      <c r="H300" s="185">
        <v>206.94300000000001</v>
      </c>
      <c r="I300" s="185">
        <v>205.63300000000001</v>
      </c>
      <c r="J300" s="178">
        <f t="shared" si="58"/>
        <v>1.3100000000000023</v>
      </c>
      <c r="K300" s="178">
        <f t="shared" si="59"/>
        <v>-1.3100000000000023</v>
      </c>
      <c r="L300" s="301">
        <v>1.31</v>
      </c>
      <c r="M300" s="301"/>
      <c r="N300" s="301" t="s">
        <v>871</v>
      </c>
      <c r="O300" s="301" t="s">
        <v>893</v>
      </c>
      <c r="P300" s="301" t="s">
        <v>873</v>
      </c>
      <c r="Q300" s="301">
        <v>15</v>
      </c>
      <c r="R300" s="301"/>
      <c r="S300" s="301">
        <v>17</v>
      </c>
      <c r="T300" s="301"/>
      <c r="U300" s="301"/>
      <c r="V300" s="301"/>
      <c r="W300" s="301"/>
      <c r="X300" s="301"/>
      <c r="Y300" s="301"/>
      <c r="Z300" s="301" t="s">
        <v>1024</v>
      </c>
      <c r="AA300" s="163">
        <v>-12</v>
      </c>
      <c r="AB300" s="186">
        <f t="shared" si="57"/>
        <v>-23.580000000000002</v>
      </c>
      <c r="AC300" s="163">
        <f>IF(AL300="中修",AB300*AG300,IF(AL300="预防性养护",AB300,AB300*AE300))</f>
        <v>-23.580000000000002</v>
      </c>
      <c r="AD300" s="301"/>
      <c r="AE300" s="301"/>
      <c r="AF300" s="301"/>
      <c r="AG300" s="301"/>
      <c r="AH300" s="301"/>
      <c r="AI300" s="187" t="s">
        <v>1188</v>
      </c>
      <c r="AJ300" s="188"/>
      <c r="AK300" s="188"/>
      <c r="AL300" s="301" t="s">
        <v>814</v>
      </c>
      <c r="AM300" s="301"/>
      <c r="AN300" s="301" t="s">
        <v>1726</v>
      </c>
      <c r="AO300" s="301" t="s">
        <v>1773</v>
      </c>
      <c r="AP300" s="301"/>
      <c r="AQ300" s="301" t="s">
        <v>1774</v>
      </c>
      <c r="AR300" s="301"/>
      <c r="AS300" s="301" t="s">
        <v>1775</v>
      </c>
      <c r="AT300" s="301" t="s">
        <v>1776</v>
      </c>
      <c r="AU300" s="301" t="s">
        <v>1777</v>
      </c>
      <c r="AV300" s="301" t="s">
        <v>1777</v>
      </c>
      <c r="AW300" s="301" t="s">
        <v>1778</v>
      </c>
      <c r="AX300" s="301" t="s">
        <v>844</v>
      </c>
      <c r="AY300" s="301" t="s">
        <v>1779</v>
      </c>
      <c r="AZ300" s="301"/>
      <c r="BA300" s="301"/>
      <c r="BB300" s="301"/>
      <c r="BC300" s="301"/>
      <c r="BD300" s="193"/>
      <c r="BE300" s="174"/>
      <c r="BF300" s="174"/>
      <c r="BG300" s="174"/>
      <c r="BH300" s="174"/>
      <c r="BI300" s="174"/>
      <c r="BJ300" s="174"/>
      <c r="BK300" s="175"/>
      <c r="BL300" s="175"/>
      <c r="BM300" s="175"/>
      <c r="BN300" s="175"/>
      <c r="BO300" s="175"/>
      <c r="BP300" s="175"/>
      <c r="BQ300" s="175"/>
      <c r="BR300" s="175">
        <v>3</v>
      </c>
      <c r="BS300" s="235"/>
      <c r="BT300" s="237"/>
      <c r="BU300" s="237"/>
      <c r="BV300" s="237"/>
      <c r="BW300" s="237"/>
      <c r="BX300" s="237"/>
      <c r="BY300" s="237"/>
      <c r="BZ300" s="168"/>
      <c r="CA300" s="235"/>
    </row>
    <row r="301" spans="1:81" s="239" customFormat="1" ht="14.25" customHeight="1">
      <c r="A301" s="301"/>
      <c r="B301" s="301" t="s">
        <v>303</v>
      </c>
      <c r="C301" s="301" t="s">
        <v>559</v>
      </c>
      <c r="D301" s="301" t="s">
        <v>562</v>
      </c>
      <c r="E301" s="185">
        <v>165.31</v>
      </c>
      <c r="F301" s="185">
        <v>169.167</v>
      </c>
      <c r="G301" s="301" t="s">
        <v>1735</v>
      </c>
      <c r="H301" s="185">
        <v>211.8</v>
      </c>
      <c r="I301" s="185">
        <v>207.94300000000001</v>
      </c>
      <c r="J301" s="178">
        <f t="shared" si="58"/>
        <v>3.8569999999999993</v>
      </c>
      <c r="K301" s="178">
        <f t="shared" si="59"/>
        <v>-3.8569999999999993</v>
      </c>
      <c r="L301" s="301">
        <v>3.8570000000000002</v>
      </c>
      <c r="M301" s="301"/>
      <c r="N301" s="301" t="s">
        <v>871</v>
      </c>
      <c r="O301" s="301" t="s">
        <v>893</v>
      </c>
      <c r="P301" s="301" t="s">
        <v>873</v>
      </c>
      <c r="Q301" s="301">
        <v>15</v>
      </c>
      <c r="R301" s="301"/>
      <c r="S301" s="301">
        <v>17</v>
      </c>
      <c r="T301" s="301"/>
      <c r="U301" s="301"/>
      <c r="V301" s="301"/>
      <c r="W301" s="301"/>
      <c r="X301" s="301"/>
      <c r="Y301" s="301"/>
      <c r="Z301" s="301" t="s">
        <v>1024</v>
      </c>
      <c r="AA301" s="163">
        <v>-12</v>
      </c>
      <c r="AB301" s="186">
        <f t="shared" si="57"/>
        <v>-69.426000000000002</v>
      </c>
      <c r="AC301" s="163">
        <f>IF(AL301="中修",AB301*AG301,IF(AL301="预防性养护",AB301,AB301*AE301))</f>
        <v>-69.426000000000002</v>
      </c>
      <c r="AD301" s="301"/>
      <c r="AE301" s="301"/>
      <c r="AF301" s="301"/>
      <c r="AG301" s="301"/>
      <c r="AH301" s="301"/>
      <c r="AI301" s="187" t="s">
        <v>1188</v>
      </c>
      <c r="AJ301" s="188"/>
      <c r="AK301" s="188"/>
      <c r="AL301" s="301" t="s">
        <v>814</v>
      </c>
      <c r="AM301" s="301"/>
      <c r="AN301" s="301" t="s">
        <v>1726</v>
      </c>
      <c r="AO301" s="301" t="s">
        <v>1773</v>
      </c>
      <c r="AP301" s="301"/>
      <c r="AQ301" s="301" t="s">
        <v>1774</v>
      </c>
      <c r="AR301" s="301"/>
      <c r="AS301" s="301" t="s">
        <v>1775</v>
      </c>
      <c r="AT301" s="301" t="s">
        <v>1776</v>
      </c>
      <c r="AU301" s="301" t="s">
        <v>1777</v>
      </c>
      <c r="AV301" s="301" t="s">
        <v>1777</v>
      </c>
      <c r="AW301" s="301" t="s">
        <v>1778</v>
      </c>
      <c r="AX301" s="301" t="s">
        <v>844</v>
      </c>
      <c r="AY301" s="301" t="s">
        <v>1779</v>
      </c>
      <c r="AZ301" s="301"/>
      <c r="BA301" s="301"/>
      <c r="BB301" s="301"/>
      <c r="BC301" s="301"/>
      <c r="BD301" s="193"/>
      <c r="BE301" s="174"/>
      <c r="BF301" s="174"/>
      <c r="BG301" s="174"/>
      <c r="BH301" s="174"/>
      <c r="BI301" s="174"/>
      <c r="BJ301" s="174"/>
      <c r="BK301" s="175"/>
      <c r="BL301" s="175"/>
      <c r="BM301" s="175"/>
      <c r="BN301" s="175"/>
      <c r="BO301" s="175"/>
      <c r="BP301" s="175"/>
      <c r="BQ301" s="175"/>
      <c r="BR301" s="175">
        <v>3</v>
      </c>
      <c r="BS301" s="235"/>
      <c r="BT301" s="237"/>
      <c r="BU301" s="237"/>
      <c r="BV301" s="237"/>
      <c r="BW301" s="237"/>
      <c r="BX301" s="237"/>
      <c r="BY301" s="237"/>
      <c r="BZ301" s="168"/>
      <c r="CA301" s="235"/>
    </row>
    <row r="302" spans="1:81" s="238" customFormat="1">
      <c r="A302" s="466" t="s">
        <v>1038</v>
      </c>
      <c r="B302" s="466"/>
      <c r="C302" s="466"/>
      <c r="D302" s="466"/>
      <c r="E302" s="158"/>
      <c r="F302" s="158"/>
      <c r="G302" s="157"/>
      <c r="H302" s="158"/>
      <c r="I302" s="158"/>
      <c r="J302" s="178">
        <f t="shared" si="58"/>
        <v>0</v>
      </c>
      <c r="K302" s="178">
        <f t="shared" si="59"/>
        <v>0</v>
      </c>
      <c r="L302" s="157">
        <f>SUM(L303:L308)</f>
        <v>22.664999999999999</v>
      </c>
      <c r="M302" s="157"/>
      <c r="N302" s="157"/>
      <c r="O302" s="157"/>
      <c r="P302" s="157"/>
      <c r="Q302" s="157"/>
      <c r="R302" s="157"/>
      <c r="S302" s="157"/>
      <c r="T302" s="157"/>
      <c r="U302" s="157"/>
      <c r="V302" s="157"/>
      <c r="W302" s="157"/>
      <c r="X302" s="157"/>
      <c r="Y302" s="157"/>
      <c r="Z302" s="157"/>
      <c r="AA302" s="160"/>
      <c r="AB302" s="176">
        <f>SUM(AB303:AB308)</f>
        <v>-268.54200000000003</v>
      </c>
      <c r="AC302" s="160">
        <f>SUM(AC303:AC308)</f>
        <v>-268.54200000000003</v>
      </c>
      <c r="AD302" s="157"/>
      <c r="AE302" s="157"/>
      <c r="AF302" s="157"/>
      <c r="AG302" s="157"/>
      <c r="AH302" s="157"/>
      <c r="AI302" s="161"/>
      <c r="AJ302" s="162"/>
      <c r="AK302" s="162"/>
      <c r="AL302" s="157"/>
      <c r="AM302" s="157"/>
      <c r="AN302" s="157"/>
      <c r="AO302" s="157"/>
      <c r="AP302" s="157"/>
      <c r="AQ302" s="157"/>
      <c r="AR302" s="157"/>
      <c r="AS302" s="157"/>
      <c r="AT302" s="157"/>
      <c r="AU302" s="157"/>
      <c r="AV302" s="157"/>
      <c r="AW302" s="157"/>
      <c r="AX302" s="157"/>
      <c r="AY302" s="157"/>
      <c r="AZ302" s="157"/>
      <c r="BA302" s="157"/>
      <c r="BB302" s="157"/>
      <c r="BC302" s="157"/>
      <c r="BD302" s="173"/>
      <c r="BE302" s="171"/>
      <c r="BF302" s="171"/>
      <c r="BG302" s="171"/>
      <c r="BH302" s="174"/>
      <c r="BI302" s="174"/>
      <c r="BJ302" s="174"/>
      <c r="BK302" s="175"/>
      <c r="BL302" s="175"/>
      <c r="BM302" s="175"/>
      <c r="BN302" s="175"/>
      <c r="BO302" s="175"/>
      <c r="BP302" s="175"/>
      <c r="BQ302" s="175" t="s">
        <v>820</v>
      </c>
      <c r="BR302" s="175">
        <v>2</v>
      </c>
      <c r="BS302" s="235"/>
      <c r="BT302" s="237"/>
      <c r="BU302" s="237"/>
      <c r="BV302" s="237"/>
      <c r="BW302" s="237"/>
      <c r="BX302" s="237"/>
      <c r="BY302" s="237"/>
      <c r="BZ302" s="168"/>
      <c r="CA302" s="235"/>
    </row>
    <row r="303" spans="1:81" s="239" customFormat="1" ht="84">
      <c r="A303" s="301"/>
      <c r="B303" s="301" t="s">
        <v>303</v>
      </c>
      <c r="C303" s="301" t="s">
        <v>1780</v>
      </c>
      <c r="D303" s="301" t="s">
        <v>489</v>
      </c>
      <c r="E303" s="185">
        <v>2137.0079999999998</v>
      </c>
      <c r="F303" s="185">
        <v>2138.0079999999998</v>
      </c>
      <c r="G303" s="301" t="s">
        <v>489</v>
      </c>
      <c r="H303" s="185">
        <v>2037.7619999999999</v>
      </c>
      <c r="I303" s="185">
        <v>2038.7619999999999</v>
      </c>
      <c r="J303" s="178">
        <f t="shared" si="58"/>
        <v>1</v>
      </c>
      <c r="K303" s="178">
        <f t="shared" si="59"/>
        <v>1</v>
      </c>
      <c r="L303" s="301">
        <v>1</v>
      </c>
      <c r="M303" s="301" t="s">
        <v>887</v>
      </c>
      <c r="N303" s="301" t="s">
        <v>871</v>
      </c>
      <c r="O303" s="301" t="s">
        <v>875</v>
      </c>
      <c r="P303" s="301" t="s">
        <v>828</v>
      </c>
      <c r="Q303" s="301">
        <v>12</v>
      </c>
      <c r="R303" s="301"/>
      <c r="S303" s="301">
        <v>14</v>
      </c>
      <c r="T303" s="301"/>
      <c r="U303" s="301"/>
      <c r="V303" s="301"/>
      <c r="W303" s="301"/>
      <c r="X303" s="301"/>
      <c r="Y303" s="301"/>
      <c r="Z303" s="301" t="s">
        <v>1040</v>
      </c>
      <c r="AA303" s="163">
        <v>-12</v>
      </c>
      <c r="AB303" s="186">
        <f t="shared" ref="AB303:AB308" si="60">L303*Q303*AA303*0.1</f>
        <v>-14.4</v>
      </c>
      <c r="AC303" s="163">
        <f t="shared" ref="AC303:AC308" si="61">IF(AL303="中修",AB303*AG303,IF(AL303="预防性养护",AB303,AB303*AE303))</f>
        <v>-14.4</v>
      </c>
      <c r="AD303" s="301"/>
      <c r="AE303" s="301"/>
      <c r="AF303" s="301"/>
      <c r="AG303" s="301"/>
      <c r="AH303" s="301"/>
      <c r="AI303" s="187" t="s">
        <v>1056</v>
      </c>
      <c r="AJ303" s="188"/>
      <c r="AK303" s="188"/>
      <c r="AL303" s="301" t="s">
        <v>814</v>
      </c>
      <c r="AM303" s="301"/>
      <c r="AN303" s="301" t="s">
        <v>1726</v>
      </c>
      <c r="AO303" s="301" t="s">
        <v>1781</v>
      </c>
      <c r="AP303" s="301"/>
      <c r="AQ303" s="301" t="s">
        <v>1782</v>
      </c>
      <c r="AR303" s="301"/>
      <c r="AS303" s="301"/>
      <c r="AT303" s="301" t="s">
        <v>1783</v>
      </c>
      <c r="AU303" s="301" t="s">
        <v>1784</v>
      </c>
      <c r="AV303" s="301" t="s">
        <v>1784</v>
      </c>
      <c r="AW303" s="301" t="s">
        <v>1784</v>
      </c>
      <c r="AX303" s="301" t="s">
        <v>844</v>
      </c>
      <c r="AY303" s="301"/>
      <c r="AZ303" s="301"/>
      <c r="BA303" s="301"/>
      <c r="BB303" s="301"/>
      <c r="BC303" s="301"/>
      <c r="BD303" s="193"/>
      <c r="BE303" s="174"/>
      <c r="BF303" s="174"/>
      <c r="BG303" s="174"/>
      <c r="BH303" s="174"/>
      <c r="BI303" s="174"/>
      <c r="BJ303" s="174"/>
      <c r="BK303" s="175"/>
      <c r="BL303" s="175"/>
      <c r="BM303" s="175"/>
      <c r="BN303" s="175"/>
      <c r="BO303" s="175"/>
      <c r="BP303" s="175"/>
      <c r="BQ303" s="175"/>
      <c r="BR303" s="175">
        <v>3</v>
      </c>
      <c r="BS303" s="235"/>
      <c r="BT303" s="237"/>
      <c r="BU303" s="237"/>
      <c r="BV303" s="237"/>
      <c r="BW303" s="237"/>
      <c r="BX303" s="237"/>
      <c r="BY303" s="237"/>
      <c r="BZ303" s="168"/>
      <c r="CA303" s="235"/>
    </row>
    <row r="304" spans="1:81" s="239" customFormat="1" ht="324">
      <c r="A304" s="301"/>
      <c r="B304" s="301" t="s">
        <v>303</v>
      </c>
      <c r="C304" s="301" t="s">
        <v>1744</v>
      </c>
      <c r="D304" s="301" t="s">
        <v>469</v>
      </c>
      <c r="E304" s="185">
        <v>1155.5409999999999</v>
      </c>
      <c r="F304" s="185">
        <v>1159.941</v>
      </c>
      <c r="G304" s="301" t="s">
        <v>1065</v>
      </c>
      <c r="H304" s="185">
        <v>71.599999999999994</v>
      </c>
      <c r="I304" s="185">
        <v>76</v>
      </c>
      <c r="J304" s="178">
        <f t="shared" si="58"/>
        <v>4.4000000000000909</v>
      </c>
      <c r="K304" s="178">
        <f t="shared" si="59"/>
        <v>4.4000000000000057</v>
      </c>
      <c r="L304" s="301">
        <v>4.4000000000000004</v>
      </c>
      <c r="M304" s="301"/>
      <c r="N304" s="301" t="s">
        <v>871</v>
      </c>
      <c r="O304" s="301" t="s">
        <v>892</v>
      </c>
      <c r="P304" s="301" t="s">
        <v>828</v>
      </c>
      <c r="Q304" s="301">
        <v>10.5</v>
      </c>
      <c r="R304" s="301"/>
      <c r="S304" s="301">
        <v>12</v>
      </c>
      <c r="T304" s="301"/>
      <c r="U304" s="301"/>
      <c r="V304" s="301"/>
      <c r="W304" s="301"/>
      <c r="X304" s="301"/>
      <c r="Y304" s="301"/>
      <c r="Z304" s="301" t="s">
        <v>1040</v>
      </c>
      <c r="AA304" s="163">
        <v>-12</v>
      </c>
      <c r="AB304" s="186">
        <f t="shared" si="60"/>
        <v>-55.440000000000012</v>
      </c>
      <c r="AC304" s="163">
        <f t="shared" si="61"/>
        <v>-55.440000000000012</v>
      </c>
      <c r="AD304" s="301"/>
      <c r="AE304" s="301"/>
      <c r="AF304" s="301"/>
      <c r="AG304" s="301"/>
      <c r="AH304" s="301"/>
      <c r="AI304" s="187" t="s">
        <v>1785</v>
      </c>
      <c r="AJ304" s="188"/>
      <c r="AK304" s="188"/>
      <c r="AL304" s="301" t="s">
        <v>814</v>
      </c>
      <c r="AM304" s="301"/>
      <c r="AN304" s="301" t="s">
        <v>1726</v>
      </c>
      <c r="AO304" s="301" t="s">
        <v>1786</v>
      </c>
      <c r="AP304" s="301"/>
      <c r="AQ304" s="301" t="s">
        <v>1787</v>
      </c>
      <c r="AR304" s="301" t="s">
        <v>1788</v>
      </c>
      <c r="AS304" s="301"/>
      <c r="AT304" s="301" t="s">
        <v>1789</v>
      </c>
      <c r="AU304" s="301" t="s">
        <v>1790</v>
      </c>
      <c r="AV304" s="301" t="s">
        <v>1790</v>
      </c>
      <c r="AW304" s="301" t="s">
        <v>1791</v>
      </c>
      <c r="AX304" s="301" t="s">
        <v>844</v>
      </c>
      <c r="AY304" s="301" t="s">
        <v>1792</v>
      </c>
      <c r="AZ304" s="301"/>
      <c r="BA304" s="301"/>
      <c r="BB304" s="301"/>
      <c r="BC304" s="301"/>
      <c r="BD304" s="193"/>
      <c r="BE304" s="174"/>
      <c r="BF304" s="174"/>
      <c r="BG304" s="174"/>
      <c r="BH304" s="174"/>
      <c r="BI304" s="174"/>
      <c r="BJ304" s="174"/>
      <c r="BK304" s="175"/>
      <c r="BL304" s="175"/>
      <c r="BM304" s="175"/>
      <c r="BN304" s="175"/>
      <c r="BO304" s="175"/>
      <c r="BP304" s="175"/>
      <c r="BQ304" s="175"/>
      <c r="BR304" s="175">
        <v>3</v>
      </c>
      <c r="BS304" s="235"/>
      <c r="BT304" s="237"/>
      <c r="BU304" s="237"/>
      <c r="BV304" s="237"/>
      <c r="BW304" s="237"/>
      <c r="BX304" s="237"/>
      <c r="BY304" s="237"/>
      <c r="BZ304" s="168"/>
      <c r="CA304" s="235"/>
    </row>
    <row r="305" spans="1:81" s="437" customFormat="1" ht="216">
      <c r="A305" s="417"/>
      <c r="B305" s="417" t="s">
        <v>303</v>
      </c>
      <c r="C305" s="417" t="s">
        <v>1721</v>
      </c>
      <c r="D305" s="417" t="s">
        <v>568</v>
      </c>
      <c r="E305" s="435">
        <v>917.846</v>
      </c>
      <c r="F305" s="435">
        <v>922.846</v>
      </c>
      <c r="G305" s="417" t="s">
        <v>604</v>
      </c>
      <c r="H305" s="418">
        <v>127.947</v>
      </c>
      <c r="I305" s="418">
        <v>132.947</v>
      </c>
      <c r="J305" s="178">
        <f t="shared" si="58"/>
        <v>5</v>
      </c>
      <c r="K305" s="178">
        <f t="shared" si="59"/>
        <v>5</v>
      </c>
      <c r="L305" s="417">
        <v>5</v>
      </c>
      <c r="M305" s="301"/>
      <c r="N305" s="417" t="s">
        <v>871</v>
      </c>
      <c r="O305" s="417" t="s">
        <v>832</v>
      </c>
      <c r="P305" s="417" t="s">
        <v>828</v>
      </c>
      <c r="Q305" s="417">
        <v>9</v>
      </c>
      <c r="R305" s="301"/>
      <c r="S305" s="301">
        <v>12</v>
      </c>
      <c r="T305" s="417"/>
      <c r="U305" s="417"/>
      <c r="V305" s="417"/>
      <c r="W305" s="417"/>
      <c r="X305" s="417"/>
      <c r="Y305" s="417"/>
      <c r="Z305" s="417" t="s">
        <v>1040</v>
      </c>
      <c r="AA305" s="420">
        <v>-12</v>
      </c>
      <c r="AB305" s="186">
        <f t="shared" si="60"/>
        <v>-54</v>
      </c>
      <c r="AC305" s="420">
        <f t="shared" si="61"/>
        <v>-54</v>
      </c>
      <c r="AD305" s="417"/>
      <c r="AE305" s="417"/>
      <c r="AF305" s="417"/>
      <c r="AG305" s="417"/>
      <c r="AH305" s="301"/>
      <c r="AI305" s="422" t="s">
        <v>1785</v>
      </c>
      <c r="AJ305" s="188"/>
      <c r="AK305" s="188"/>
      <c r="AL305" s="301" t="s">
        <v>814</v>
      </c>
      <c r="AM305" s="301"/>
      <c r="AN305" s="301" t="s">
        <v>1726</v>
      </c>
      <c r="AO305" s="301" t="s">
        <v>1793</v>
      </c>
      <c r="AP305" s="301"/>
      <c r="AQ305" s="301" t="s">
        <v>1794</v>
      </c>
      <c r="AR305" s="301" t="s">
        <v>1795</v>
      </c>
      <c r="AS305" s="301" t="s">
        <v>1796</v>
      </c>
      <c r="AT305" s="301" t="s">
        <v>1797</v>
      </c>
      <c r="AU305" s="301" t="s">
        <v>1798</v>
      </c>
      <c r="AV305" s="301" t="s">
        <v>1799</v>
      </c>
      <c r="AW305" s="301" t="s">
        <v>1799</v>
      </c>
      <c r="AX305" s="301" t="s">
        <v>844</v>
      </c>
      <c r="AY305" s="301" t="s">
        <v>997</v>
      </c>
      <c r="AZ305" s="301"/>
      <c r="BA305" s="417"/>
      <c r="BB305" s="417"/>
      <c r="BC305" s="417"/>
      <c r="BD305" s="193"/>
      <c r="BE305" s="174"/>
      <c r="BF305" s="174"/>
      <c r="BG305" s="174"/>
      <c r="BH305" s="174"/>
      <c r="BI305" s="174"/>
      <c r="BJ305" s="174"/>
      <c r="BK305" s="175"/>
      <c r="BL305" s="175"/>
      <c r="BM305" s="175"/>
      <c r="BN305" s="175"/>
      <c r="BO305" s="175"/>
      <c r="BP305" s="175"/>
      <c r="BQ305" s="175"/>
      <c r="BR305" s="175">
        <v>3</v>
      </c>
      <c r="BS305" s="235"/>
      <c r="BT305" s="237"/>
      <c r="BU305" s="436"/>
      <c r="BV305" s="436"/>
      <c r="BW305" s="436"/>
      <c r="BX305" s="237"/>
      <c r="BY305" s="237"/>
      <c r="BZ305" s="168"/>
      <c r="CA305" s="235"/>
      <c r="CB305" s="239"/>
      <c r="CC305" s="239"/>
    </row>
    <row r="306" spans="1:81" s="239" customFormat="1" ht="120">
      <c r="A306" s="301"/>
      <c r="B306" s="301" t="s">
        <v>303</v>
      </c>
      <c r="C306" s="301" t="s">
        <v>1763</v>
      </c>
      <c r="D306" s="301" t="s">
        <v>1720</v>
      </c>
      <c r="E306" s="185">
        <v>98</v>
      </c>
      <c r="F306" s="185">
        <v>103.065</v>
      </c>
      <c r="G306" s="301" t="s">
        <v>1800</v>
      </c>
      <c r="H306" s="185">
        <v>203.24100000000001</v>
      </c>
      <c r="I306" s="185">
        <v>208.30600000000001</v>
      </c>
      <c r="J306" s="178">
        <f t="shared" si="58"/>
        <v>5.0649999999999977</v>
      </c>
      <c r="K306" s="178">
        <f t="shared" si="59"/>
        <v>5.0649999999999977</v>
      </c>
      <c r="L306" s="301">
        <v>5.0650000000000004</v>
      </c>
      <c r="M306" s="301"/>
      <c r="N306" s="301" t="s">
        <v>871</v>
      </c>
      <c r="O306" s="301" t="s">
        <v>832</v>
      </c>
      <c r="P306" s="301" t="s">
        <v>828</v>
      </c>
      <c r="Q306" s="301">
        <v>9</v>
      </c>
      <c r="R306" s="301"/>
      <c r="S306" s="301">
        <v>11</v>
      </c>
      <c r="T306" s="301"/>
      <c r="U306" s="301"/>
      <c r="V306" s="301"/>
      <c r="W306" s="301"/>
      <c r="X306" s="301"/>
      <c r="Y306" s="301"/>
      <c r="Z306" s="301" t="s">
        <v>1040</v>
      </c>
      <c r="AA306" s="163">
        <v>-12</v>
      </c>
      <c r="AB306" s="186">
        <f t="shared" si="60"/>
        <v>-54.701999999999998</v>
      </c>
      <c r="AC306" s="163">
        <f t="shared" si="61"/>
        <v>-54.701999999999998</v>
      </c>
      <c r="AD306" s="301"/>
      <c r="AE306" s="301"/>
      <c r="AF306" s="301"/>
      <c r="AG306" s="301"/>
      <c r="AH306" s="301"/>
      <c r="AI306" s="187" t="s">
        <v>1801</v>
      </c>
      <c r="AJ306" s="188"/>
      <c r="AK306" s="188"/>
      <c r="AL306" s="301" t="s">
        <v>814</v>
      </c>
      <c r="AM306" s="301"/>
      <c r="AN306" s="301" t="s">
        <v>1726</v>
      </c>
      <c r="AO306" s="301" t="s">
        <v>1802</v>
      </c>
      <c r="AP306" s="301"/>
      <c r="AQ306" s="301" t="s">
        <v>1803</v>
      </c>
      <c r="AR306" s="301" t="s">
        <v>1804</v>
      </c>
      <c r="AS306" s="301"/>
      <c r="AT306" s="301" t="s">
        <v>1805</v>
      </c>
      <c r="AU306" s="301" t="s">
        <v>1806</v>
      </c>
      <c r="AV306" s="301" t="s">
        <v>1806</v>
      </c>
      <c r="AW306" s="301" t="s">
        <v>1807</v>
      </c>
      <c r="AX306" s="301" t="s">
        <v>844</v>
      </c>
      <c r="AY306" s="301"/>
      <c r="AZ306" s="301"/>
      <c r="BA306" s="301"/>
      <c r="BB306" s="301"/>
      <c r="BC306" s="301"/>
      <c r="BD306" s="193"/>
      <c r="BE306" s="174"/>
      <c r="BF306" s="174"/>
      <c r="BG306" s="174"/>
      <c r="BH306" s="174"/>
      <c r="BI306" s="174"/>
      <c r="BJ306" s="174"/>
      <c r="BK306" s="175"/>
      <c r="BL306" s="175"/>
      <c r="BM306" s="175"/>
      <c r="BN306" s="175"/>
      <c r="BO306" s="175"/>
      <c r="BP306" s="175"/>
      <c r="BQ306" s="175"/>
      <c r="BR306" s="175">
        <v>3</v>
      </c>
      <c r="BS306" s="235"/>
      <c r="BT306" s="237"/>
      <c r="BU306" s="237"/>
      <c r="BV306" s="237"/>
      <c r="BW306" s="237"/>
      <c r="BX306" s="237"/>
      <c r="BY306" s="237"/>
      <c r="BZ306" s="168"/>
      <c r="CA306" s="235"/>
    </row>
    <row r="307" spans="1:81" s="239" customFormat="1" ht="144">
      <c r="A307" s="301"/>
      <c r="B307" s="301" t="s">
        <v>303</v>
      </c>
      <c r="C307" s="301" t="s">
        <v>377</v>
      </c>
      <c r="D307" s="301" t="s">
        <v>1268</v>
      </c>
      <c r="E307" s="185">
        <v>388.5</v>
      </c>
      <c r="F307" s="185">
        <v>394.5</v>
      </c>
      <c r="G307" s="301" t="s">
        <v>1808</v>
      </c>
      <c r="H307" s="185">
        <v>275.06400000000002</v>
      </c>
      <c r="I307" s="185">
        <v>281.06400000000002</v>
      </c>
      <c r="J307" s="178">
        <f t="shared" si="58"/>
        <v>6</v>
      </c>
      <c r="K307" s="178">
        <f t="shared" si="59"/>
        <v>6</v>
      </c>
      <c r="L307" s="301">
        <v>6</v>
      </c>
      <c r="M307" s="301"/>
      <c r="N307" s="301" t="s">
        <v>871</v>
      </c>
      <c r="O307" s="301" t="s">
        <v>832</v>
      </c>
      <c r="P307" s="301" t="s">
        <v>828</v>
      </c>
      <c r="Q307" s="301">
        <v>9</v>
      </c>
      <c r="R307" s="301"/>
      <c r="S307" s="301">
        <v>12</v>
      </c>
      <c r="T307" s="301"/>
      <c r="U307" s="301"/>
      <c r="V307" s="301"/>
      <c r="W307" s="301"/>
      <c r="X307" s="301"/>
      <c r="Y307" s="301"/>
      <c r="Z307" s="301" t="s">
        <v>1040</v>
      </c>
      <c r="AA307" s="163">
        <v>-12</v>
      </c>
      <c r="AB307" s="186">
        <f t="shared" si="60"/>
        <v>-64.8</v>
      </c>
      <c r="AC307" s="163">
        <f t="shared" si="61"/>
        <v>-64.8</v>
      </c>
      <c r="AD307" s="301"/>
      <c r="AE307" s="301"/>
      <c r="AF307" s="301"/>
      <c r="AG307" s="301"/>
      <c r="AH307" s="301"/>
      <c r="AI307" s="187" t="s">
        <v>1785</v>
      </c>
      <c r="AJ307" s="188"/>
      <c r="AK307" s="188"/>
      <c r="AL307" s="301" t="s">
        <v>814</v>
      </c>
      <c r="AM307" s="301"/>
      <c r="AN307" s="301" t="s">
        <v>1726</v>
      </c>
      <c r="AO307" s="301" t="s">
        <v>1809</v>
      </c>
      <c r="AP307" s="301"/>
      <c r="AQ307" s="301" t="s">
        <v>1810</v>
      </c>
      <c r="AR307" s="301"/>
      <c r="AS307" s="301"/>
      <c r="AT307" s="301"/>
      <c r="AU307" s="301"/>
      <c r="AV307" s="301"/>
      <c r="AW307" s="301"/>
      <c r="AX307" s="301" t="s">
        <v>844</v>
      </c>
      <c r="AY307" s="301"/>
      <c r="AZ307" s="301"/>
      <c r="BA307" s="301"/>
      <c r="BB307" s="301"/>
      <c r="BC307" s="301"/>
      <c r="BD307" s="193"/>
      <c r="BE307" s="174"/>
      <c r="BF307" s="174"/>
      <c r="BG307" s="174"/>
      <c r="BH307" s="174"/>
      <c r="BI307" s="174"/>
      <c r="BJ307" s="174"/>
      <c r="BK307" s="175"/>
      <c r="BL307" s="175"/>
      <c r="BM307" s="175"/>
      <c r="BN307" s="175"/>
      <c r="BO307" s="175"/>
      <c r="BP307" s="175"/>
      <c r="BQ307" s="175"/>
      <c r="BR307" s="175">
        <v>3</v>
      </c>
      <c r="BS307" s="235"/>
      <c r="BT307" s="237"/>
      <c r="BU307" s="237"/>
      <c r="BV307" s="237"/>
      <c r="BW307" s="237"/>
      <c r="BX307" s="237"/>
      <c r="BY307" s="237"/>
      <c r="BZ307" s="168"/>
      <c r="CA307" s="235"/>
    </row>
    <row r="308" spans="1:81" s="239" customFormat="1" ht="14.25" customHeight="1">
      <c r="A308" s="301"/>
      <c r="B308" s="301" t="s">
        <v>303</v>
      </c>
      <c r="C308" s="301" t="s">
        <v>1728</v>
      </c>
      <c r="D308" s="301" t="s">
        <v>562</v>
      </c>
      <c r="E308" s="185">
        <v>19.8</v>
      </c>
      <c r="F308" s="185">
        <v>21</v>
      </c>
      <c r="G308" s="301" t="s">
        <v>1735</v>
      </c>
      <c r="H308" s="185">
        <v>65.3</v>
      </c>
      <c r="I308" s="185">
        <v>66.5</v>
      </c>
      <c r="J308" s="178">
        <f t="shared" si="58"/>
        <v>1.1999999999999993</v>
      </c>
      <c r="K308" s="178">
        <f t="shared" si="59"/>
        <v>1.2000000000000028</v>
      </c>
      <c r="L308" s="301">
        <v>1.2</v>
      </c>
      <c r="M308" s="301"/>
      <c r="N308" s="301" t="s">
        <v>826</v>
      </c>
      <c r="O308" s="301" t="s">
        <v>827</v>
      </c>
      <c r="P308" s="301" t="s">
        <v>828</v>
      </c>
      <c r="Q308" s="301">
        <v>7</v>
      </c>
      <c r="R308" s="301"/>
      <c r="S308" s="301">
        <v>7.5</v>
      </c>
      <c r="T308" s="301"/>
      <c r="U308" s="301"/>
      <c r="V308" s="301"/>
      <c r="W308" s="301"/>
      <c r="X308" s="301"/>
      <c r="Y308" s="301"/>
      <c r="Z308" s="301" t="s">
        <v>1111</v>
      </c>
      <c r="AA308" s="163">
        <v>-30</v>
      </c>
      <c r="AB308" s="186">
        <f t="shared" si="60"/>
        <v>-25.200000000000003</v>
      </c>
      <c r="AC308" s="163">
        <f t="shared" si="61"/>
        <v>-25.200000000000003</v>
      </c>
      <c r="AD308" s="301"/>
      <c r="AE308" s="301"/>
      <c r="AF308" s="301"/>
      <c r="AG308" s="301"/>
      <c r="AH308" s="301"/>
      <c r="AI308" s="187" t="s">
        <v>1811</v>
      </c>
      <c r="AJ308" s="188"/>
      <c r="AK308" s="188"/>
      <c r="AL308" s="301" t="s">
        <v>814</v>
      </c>
      <c r="AM308" s="301"/>
      <c r="AN308" s="301" t="s">
        <v>1726</v>
      </c>
      <c r="AO308" s="301" t="s">
        <v>1812</v>
      </c>
      <c r="AP308" s="301" t="s">
        <v>1813</v>
      </c>
      <c r="AQ308" s="301" t="s">
        <v>1814</v>
      </c>
      <c r="AR308" s="301"/>
      <c r="AS308" s="301" t="s">
        <v>1815</v>
      </c>
      <c r="AT308" s="301" t="s">
        <v>1816</v>
      </c>
      <c r="AU308" s="301" t="s">
        <v>1817</v>
      </c>
      <c r="AV308" s="301" t="s">
        <v>1817</v>
      </c>
      <c r="AW308" s="301" t="s">
        <v>1817</v>
      </c>
      <c r="AX308" s="301" t="s">
        <v>844</v>
      </c>
      <c r="AY308" s="301"/>
      <c r="AZ308" s="301"/>
      <c r="BA308" s="301"/>
      <c r="BB308" s="301"/>
      <c r="BC308" s="301"/>
      <c r="BD308" s="193"/>
      <c r="BE308" s="174"/>
      <c r="BF308" s="174"/>
      <c r="BG308" s="174"/>
      <c r="BH308" s="174"/>
      <c r="BI308" s="174"/>
      <c r="BJ308" s="174"/>
      <c r="BK308" s="175"/>
      <c r="BL308" s="175"/>
      <c r="BM308" s="175"/>
      <c r="BN308" s="175"/>
      <c r="BO308" s="175"/>
      <c r="BP308" s="175"/>
      <c r="BQ308" s="175"/>
      <c r="BR308" s="175">
        <v>3</v>
      </c>
      <c r="BS308" s="235"/>
      <c r="BT308" s="237"/>
      <c r="BU308" s="237"/>
      <c r="BV308" s="237"/>
      <c r="BW308" s="237"/>
      <c r="BX308" s="237"/>
      <c r="BY308" s="237"/>
      <c r="BZ308" s="168"/>
      <c r="CA308" s="235"/>
    </row>
    <row r="309" spans="1:81" s="238" customFormat="1" ht="14.25" customHeight="1">
      <c r="A309" s="466" t="s">
        <v>1818</v>
      </c>
      <c r="B309" s="466"/>
      <c r="C309" s="466"/>
      <c r="D309" s="466"/>
      <c r="E309" s="158"/>
      <c r="F309" s="158"/>
      <c r="G309" s="157"/>
      <c r="H309" s="158"/>
      <c r="I309" s="158"/>
      <c r="J309" s="178">
        <f t="shared" si="58"/>
        <v>0</v>
      </c>
      <c r="K309" s="178">
        <f t="shared" si="59"/>
        <v>0</v>
      </c>
      <c r="L309" s="157">
        <f>SUM(L310,L311,L312,L326)</f>
        <v>33.502000000000002</v>
      </c>
      <c r="M309" s="157"/>
      <c r="N309" s="157"/>
      <c r="O309" s="157"/>
      <c r="P309" s="157"/>
      <c r="Q309" s="157"/>
      <c r="R309" s="157"/>
      <c r="S309" s="157"/>
      <c r="T309" s="157"/>
      <c r="U309" s="157"/>
      <c r="V309" s="157"/>
      <c r="W309" s="157"/>
      <c r="X309" s="157"/>
      <c r="Y309" s="157"/>
      <c r="Z309" s="157"/>
      <c r="AA309" s="160"/>
      <c r="AB309" s="157" t="e">
        <f>SUM(AB310,AB311,AB312,AB326)</f>
        <v>#REF!</v>
      </c>
      <c r="AC309" s="172">
        <f>SUM(AC310,AC311,AC312,AC326)</f>
        <v>6223.9603999999999</v>
      </c>
      <c r="AD309" s="157"/>
      <c r="AE309" s="157"/>
      <c r="AF309" s="157"/>
      <c r="AG309" s="157"/>
      <c r="AH309" s="157"/>
      <c r="AI309" s="161"/>
      <c r="AJ309" s="162"/>
      <c r="AK309" s="162"/>
      <c r="AL309" s="157"/>
      <c r="AM309" s="157"/>
      <c r="AN309" s="157"/>
      <c r="AO309" s="157"/>
      <c r="AP309" s="157"/>
      <c r="AQ309" s="157"/>
      <c r="AR309" s="157"/>
      <c r="AS309" s="157"/>
      <c r="AT309" s="157"/>
      <c r="AU309" s="157"/>
      <c r="AV309" s="157"/>
      <c r="AW309" s="157"/>
      <c r="AX309" s="157"/>
      <c r="AY309" s="157"/>
      <c r="AZ309" s="157"/>
      <c r="BA309" s="157"/>
      <c r="BB309" s="157"/>
      <c r="BC309" s="157"/>
      <c r="BD309" s="173"/>
      <c r="BE309" s="171"/>
      <c r="BF309" s="171"/>
      <c r="BG309" s="171"/>
      <c r="BH309" s="174"/>
      <c r="BI309" s="174"/>
      <c r="BJ309" s="174"/>
      <c r="BK309" s="175"/>
      <c r="BL309" s="175"/>
      <c r="BM309" s="175"/>
      <c r="BN309" s="175"/>
      <c r="BO309" s="175"/>
      <c r="BP309" s="175"/>
      <c r="BQ309" s="175" t="s">
        <v>820</v>
      </c>
      <c r="BR309" s="175">
        <v>2</v>
      </c>
      <c r="BS309" s="235"/>
      <c r="BT309" s="237"/>
      <c r="BU309" s="237"/>
      <c r="BV309" s="237"/>
      <c r="BW309" s="237"/>
      <c r="BX309" s="237"/>
      <c r="BY309" s="237"/>
      <c r="BZ309" s="168"/>
      <c r="CA309" s="235"/>
    </row>
    <row r="310" spans="1:81" s="238" customFormat="1" ht="14.25" customHeight="1">
      <c r="A310" s="466" t="s">
        <v>821</v>
      </c>
      <c r="B310" s="466"/>
      <c r="C310" s="466"/>
      <c r="D310" s="466"/>
      <c r="E310" s="158"/>
      <c r="F310" s="158"/>
      <c r="G310" s="157"/>
      <c r="H310" s="158"/>
      <c r="I310" s="158"/>
      <c r="J310" s="178">
        <f t="shared" si="58"/>
        <v>0</v>
      </c>
      <c r="K310" s="178">
        <f t="shared" si="59"/>
        <v>0</v>
      </c>
      <c r="L310" s="157">
        <v>0</v>
      </c>
      <c r="M310" s="157"/>
      <c r="N310" s="157"/>
      <c r="O310" s="157"/>
      <c r="P310" s="157"/>
      <c r="Q310" s="157"/>
      <c r="R310" s="157"/>
      <c r="S310" s="157"/>
      <c r="T310" s="157"/>
      <c r="U310" s="157"/>
      <c r="V310" s="157"/>
      <c r="W310" s="157"/>
      <c r="X310" s="157"/>
      <c r="Y310" s="157"/>
      <c r="Z310" s="157"/>
      <c r="AA310" s="160"/>
      <c r="AB310" s="160">
        <v>0</v>
      </c>
      <c r="AC310" s="160">
        <v>0</v>
      </c>
      <c r="AD310" s="157"/>
      <c r="AE310" s="157"/>
      <c r="AF310" s="157"/>
      <c r="AG310" s="157"/>
      <c r="AH310" s="157"/>
      <c r="AI310" s="161"/>
      <c r="AJ310" s="162"/>
      <c r="AK310" s="162"/>
      <c r="AL310" s="157"/>
      <c r="AM310" s="157"/>
      <c r="AN310" s="157"/>
      <c r="AO310" s="157"/>
      <c r="AP310" s="157"/>
      <c r="AQ310" s="157"/>
      <c r="AR310" s="157"/>
      <c r="AS310" s="157"/>
      <c r="AT310" s="157"/>
      <c r="AU310" s="157"/>
      <c r="AV310" s="157"/>
      <c r="AW310" s="157"/>
      <c r="AX310" s="157"/>
      <c r="AY310" s="157"/>
      <c r="AZ310" s="157"/>
      <c r="BA310" s="157"/>
      <c r="BB310" s="157"/>
      <c r="BC310" s="157"/>
      <c r="BD310" s="173"/>
      <c r="BE310" s="171"/>
      <c r="BF310" s="171"/>
      <c r="BG310" s="171"/>
      <c r="BH310" s="174"/>
      <c r="BI310" s="174"/>
      <c r="BJ310" s="174"/>
      <c r="BK310" s="175"/>
      <c r="BL310" s="175"/>
      <c r="BM310" s="175"/>
      <c r="BN310" s="175"/>
      <c r="BO310" s="175"/>
      <c r="BP310" s="175"/>
      <c r="BQ310" s="175" t="s">
        <v>820</v>
      </c>
      <c r="BR310" s="175">
        <v>2</v>
      </c>
      <c r="BS310" s="235"/>
      <c r="BT310" s="237"/>
      <c r="BU310" s="237"/>
      <c r="BV310" s="237"/>
      <c r="BW310" s="237"/>
      <c r="BX310" s="237"/>
      <c r="BY310" s="237"/>
      <c r="BZ310" s="168"/>
      <c r="CA310" s="235"/>
    </row>
    <row r="311" spans="1:81" s="238" customFormat="1" ht="14.25" customHeight="1">
      <c r="A311" s="466" t="s">
        <v>822</v>
      </c>
      <c r="B311" s="466"/>
      <c r="C311" s="466"/>
      <c r="D311" s="466"/>
      <c r="E311" s="158"/>
      <c r="F311" s="158"/>
      <c r="G311" s="157"/>
      <c r="H311" s="158"/>
      <c r="I311" s="158"/>
      <c r="J311" s="178">
        <f t="shared" si="58"/>
        <v>0</v>
      </c>
      <c r="K311" s="178">
        <f t="shared" si="59"/>
        <v>0</v>
      </c>
      <c r="L311" s="157">
        <v>0</v>
      </c>
      <c r="M311" s="157"/>
      <c r="N311" s="157"/>
      <c r="O311" s="157"/>
      <c r="P311" s="157"/>
      <c r="Q311" s="157"/>
      <c r="R311" s="157"/>
      <c r="S311" s="157"/>
      <c r="T311" s="157"/>
      <c r="U311" s="157"/>
      <c r="V311" s="157"/>
      <c r="W311" s="157"/>
      <c r="X311" s="157"/>
      <c r="Y311" s="157"/>
      <c r="Z311" s="157"/>
      <c r="AA311" s="160"/>
      <c r="AB311" s="160">
        <v>0</v>
      </c>
      <c r="AC311" s="160">
        <v>0</v>
      </c>
      <c r="AD311" s="157"/>
      <c r="AE311" s="157"/>
      <c r="AF311" s="157"/>
      <c r="AG311" s="157"/>
      <c r="AH311" s="157"/>
      <c r="AI311" s="161"/>
      <c r="AJ311" s="162"/>
      <c r="AK311" s="162"/>
      <c r="AL311" s="157"/>
      <c r="AM311" s="157"/>
      <c r="AN311" s="157"/>
      <c r="AO311" s="157"/>
      <c r="AP311" s="157"/>
      <c r="AQ311" s="157"/>
      <c r="AR311" s="157"/>
      <c r="AS311" s="157"/>
      <c r="AT311" s="157"/>
      <c r="AU311" s="157"/>
      <c r="AV311" s="157"/>
      <c r="AW311" s="157"/>
      <c r="AX311" s="157"/>
      <c r="AY311" s="157"/>
      <c r="AZ311" s="157"/>
      <c r="BA311" s="157"/>
      <c r="BB311" s="157"/>
      <c r="BC311" s="157"/>
      <c r="BD311" s="173"/>
      <c r="BE311" s="171"/>
      <c r="BF311" s="171"/>
      <c r="BG311" s="171"/>
      <c r="BH311" s="174"/>
      <c r="BI311" s="174"/>
      <c r="BJ311" s="174"/>
      <c r="BK311" s="175"/>
      <c r="BL311" s="175"/>
      <c r="BM311" s="175"/>
      <c r="BN311" s="175"/>
      <c r="BO311" s="175"/>
      <c r="BP311" s="175"/>
      <c r="BQ311" s="175" t="s">
        <v>820</v>
      </c>
      <c r="BR311" s="175">
        <v>2</v>
      </c>
      <c r="BS311" s="235"/>
      <c r="BT311" s="237"/>
      <c r="BU311" s="237"/>
      <c r="BV311" s="237"/>
      <c r="BW311" s="237"/>
      <c r="BX311" s="237"/>
      <c r="BY311" s="237"/>
      <c r="BZ311" s="168"/>
      <c r="CA311" s="235"/>
    </row>
    <row r="312" spans="1:81" s="238" customFormat="1" ht="14.25" customHeight="1">
      <c r="A312" s="466" t="s">
        <v>869</v>
      </c>
      <c r="B312" s="466"/>
      <c r="C312" s="466"/>
      <c r="D312" s="466"/>
      <c r="E312" s="158"/>
      <c r="F312" s="158"/>
      <c r="G312" s="157"/>
      <c r="H312" s="158"/>
      <c r="I312" s="158"/>
      <c r="J312" s="178">
        <f t="shared" si="58"/>
        <v>0</v>
      </c>
      <c r="K312" s="178">
        <f t="shared" si="59"/>
        <v>0</v>
      </c>
      <c r="L312" s="157">
        <f>SUM(L313,L321,L322)</f>
        <v>28.502000000000002</v>
      </c>
      <c r="M312" s="157"/>
      <c r="N312" s="157"/>
      <c r="O312" s="157"/>
      <c r="P312" s="157"/>
      <c r="Q312" s="157"/>
      <c r="R312" s="157"/>
      <c r="S312" s="157"/>
      <c r="T312" s="157"/>
      <c r="U312" s="157"/>
      <c r="V312" s="157"/>
      <c r="W312" s="157"/>
      <c r="X312" s="157"/>
      <c r="Y312" s="157"/>
      <c r="Z312" s="157"/>
      <c r="AA312" s="160"/>
      <c r="AB312" s="176">
        <f>SUM(AB313,AB321,AB322)</f>
        <v>5039.0604000000003</v>
      </c>
      <c r="AC312" s="160">
        <f>SUM(AC313,AC321,AC322)</f>
        <v>4993.9603999999999</v>
      </c>
      <c r="AD312" s="157"/>
      <c r="AE312" s="176"/>
      <c r="AF312" s="157"/>
      <c r="AG312" s="157"/>
      <c r="AH312" s="157"/>
      <c r="AI312" s="161"/>
      <c r="AJ312" s="162"/>
      <c r="AK312" s="162"/>
      <c r="AL312" s="157"/>
      <c r="AM312" s="157"/>
      <c r="AN312" s="157"/>
      <c r="AO312" s="157"/>
      <c r="AP312" s="157"/>
      <c r="AQ312" s="157"/>
      <c r="AR312" s="157"/>
      <c r="AS312" s="157"/>
      <c r="AT312" s="157"/>
      <c r="AU312" s="157"/>
      <c r="AV312" s="157"/>
      <c r="AW312" s="157"/>
      <c r="AX312" s="157"/>
      <c r="AY312" s="157"/>
      <c r="AZ312" s="157"/>
      <c r="BA312" s="157"/>
      <c r="BB312" s="157"/>
      <c r="BC312" s="157"/>
      <c r="BD312" s="173"/>
      <c r="BE312" s="171"/>
      <c r="BF312" s="171"/>
      <c r="BG312" s="171"/>
      <c r="BH312" s="174"/>
      <c r="BI312" s="174"/>
      <c r="BJ312" s="174"/>
      <c r="BK312" s="175"/>
      <c r="BL312" s="175"/>
      <c r="BM312" s="175"/>
      <c r="BN312" s="175"/>
      <c r="BO312" s="175"/>
      <c r="BP312" s="175"/>
      <c r="BQ312" s="175" t="s">
        <v>820</v>
      </c>
      <c r="BR312" s="175">
        <v>2</v>
      </c>
      <c r="BS312" s="235"/>
      <c r="BT312" s="237"/>
      <c r="BU312" s="237"/>
      <c r="BV312" s="237"/>
      <c r="BW312" s="237"/>
      <c r="BX312" s="237"/>
      <c r="BY312" s="237"/>
      <c r="BZ312" s="168"/>
      <c r="CA312" s="235"/>
    </row>
    <row r="313" spans="1:81" s="238" customFormat="1">
      <c r="A313" s="466" t="s">
        <v>823</v>
      </c>
      <c r="B313" s="466"/>
      <c r="C313" s="466"/>
      <c r="D313" s="466"/>
      <c r="E313" s="158"/>
      <c r="F313" s="158"/>
      <c r="G313" s="157"/>
      <c r="H313" s="158"/>
      <c r="I313" s="158"/>
      <c r="J313" s="178">
        <f t="shared" si="58"/>
        <v>0</v>
      </c>
      <c r="K313" s="178">
        <f t="shared" si="59"/>
        <v>0</v>
      </c>
      <c r="L313" s="157">
        <f>SUM(L314:L320)</f>
        <v>25.504000000000001</v>
      </c>
      <c r="M313" s="157"/>
      <c r="N313" s="157"/>
      <c r="O313" s="157"/>
      <c r="P313" s="157"/>
      <c r="Q313" s="157"/>
      <c r="R313" s="157"/>
      <c r="S313" s="157"/>
      <c r="T313" s="157"/>
      <c r="U313" s="157"/>
      <c r="V313" s="157"/>
      <c r="W313" s="157"/>
      <c r="X313" s="157"/>
      <c r="Y313" s="157"/>
      <c r="Z313" s="157"/>
      <c r="AA313" s="160"/>
      <c r="AB313" s="176">
        <f>SUM(AB314:AB320)</f>
        <v>4952.7179999999998</v>
      </c>
      <c r="AC313" s="160">
        <f>SUM(AC314:AC320)</f>
        <v>4907.6180000000004</v>
      </c>
      <c r="AD313" s="157"/>
      <c r="AE313" s="157"/>
      <c r="AF313" s="157"/>
      <c r="AG313" s="157"/>
      <c r="AH313" s="157"/>
      <c r="AI313" s="161"/>
      <c r="AJ313" s="162"/>
      <c r="AK313" s="162"/>
      <c r="AL313" s="157"/>
      <c r="AM313" s="157"/>
      <c r="AN313" s="157"/>
      <c r="AO313" s="157"/>
      <c r="AP313" s="157"/>
      <c r="AQ313" s="157"/>
      <c r="AR313" s="157"/>
      <c r="AS313" s="157"/>
      <c r="AT313" s="157"/>
      <c r="AU313" s="157"/>
      <c r="AV313" s="157"/>
      <c r="AW313" s="157"/>
      <c r="AX313" s="157"/>
      <c r="AY313" s="157"/>
      <c r="AZ313" s="157"/>
      <c r="BA313" s="157"/>
      <c r="BB313" s="157"/>
      <c r="BC313" s="157"/>
      <c r="BD313" s="173"/>
      <c r="BE313" s="171"/>
      <c r="BF313" s="171"/>
      <c r="BG313" s="171"/>
      <c r="BH313" s="174"/>
      <c r="BI313" s="174"/>
      <c r="BJ313" s="174"/>
      <c r="BK313" s="175"/>
      <c r="BL313" s="175"/>
      <c r="BM313" s="175"/>
      <c r="BN313" s="175"/>
      <c r="BO313" s="175"/>
      <c r="BP313" s="175"/>
      <c r="BQ313" s="175" t="s">
        <v>820</v>
      </c>
      <c r="BR313" s="175">
        <v>2</v>
      </c>
      <c r="BS313" s="235"/>
      <c r="BT313" s="237"/>
      <c r="BU313" s="237"/>
      <c r="BV313" s="237"/>
      <c r="BW313" s="237"/>
      <c r="BX313" s="237"/>
      <c r="BY313" s="237"/>
      <c r="BZ313" s="168"/>
      <c r="CA313" s="235"/>
    </row>
    <row r="314" spans="1:81" s="239" customFormat="1" ht="276">
      <c r="A314" s="301">
        <v>1</v>
      </c>
      <c r="B314" s="301" t="s">
        <v>303</v>
      </c>
      <c r="C314" s="301" t="s">
        <v>1819</v>
      </c>
      <c r="D314" s="301" t="s">
        <v>583</v>
      </c>
      <c r="E314" s="185">
        <f>F314-L314</f>
        <v>60.615999999999993</v>
      </c>
      <c r="F314" s="185">
        <v>65.941999999999993</v>
      </c>
      <c r="G314" s="301" t="s">
        <v>1820</v>
      </c>
      <c r="H314" s="185">
        <v>160.16200000000001</v>
      </c>
      <c r="I314" s="185">
        <v>165.488</v>
      </c>
      <c r="J314" s="178">
        <f t="shared" si="58"/>
        <v>5.3260000000000005</v>
      </c>
      <c r="K314" s="178">
        <f t="shared" si="59"/>
        <v>5.3259999999999934</v>
      </c>
      <c r="L314" s="185">
        <v>5.3259999999999996</v>
      </c>
      <c r="M314" s="301"/>
      <c r="N314" s="301" t="s">
        <v>871</v>
      </c>
      <c r="O314" s="438">
        <v>12</v>
      </c>
      <c r="P314" s="438" t="s">
        <v>828</v>
      </c>
      <c r="Q314" s="438">
        <v>12</v>
      </c>
      <c r="R314" s="438"/>
      <c r="S314" s="438">
        <v>12</v>
      </c>
      <c r="T314" s="438"/>
      <c r="U314" s="438" t="s">
        <v>830</v>
      </c>
      <c r="V314" s="438" t="s">
        <v>829</v>
      </c>
      <c r="W314" s="438" t="s">
        <v>876</v>
      </c>
      <c r="X314" s="438" t="s">
        <v>828</v>
      </c>
      <c r="Y314" s="438" t="s">
        <v>1821</v>
      </c>
      <c r="Z314" s="438"/>
      <c r="AA314" s="439">
        <v>205</v>
      </c>
      <c r="AB314" s="186">
        <f t="shared" ref="AB314:AB320" si="62">L314*Q314*AA314*0.1</f>
        <v>1310.1959999999999</v>
      </c>
      <c r="AC314" s="163">
        <f t="shared" ref="AC314:AC320" si="63">IF(AL314="中修",AB314*AG314,IF(AL314="预防性养护",AB314,AB314*AE314))</f>
        <v>1310.1959999999999</v>
      </c>
      <c r="AD314" s="301" t="s">
        <v>1259</v>
      </c>
      <c r="AE314" s="301">
        <v>1</v>
      </c>
      <c r="AF314" s="301"/>
      <c r="AG314" s="301"/>
      <c r="AH314" s="301" t="s">
        <v>1822</v>
      </c>
      <c r="AI314" s="187" t="s">
        <v>1056</v>
      </c>
      <c r="AJ314" s="188" t="s">
        <v>1823</v>
      </c>
      <c r="AK314" s="188"/>
      <c r="AL314" s="301" t="s">
        <v>837</v>
      </c>
      <c r="AM314" s="301" t="s">
        <v>828</v>
      </c>
      <c r="AN314" s="301" t="s">
        <v>1824</v>
      </c>
      <c r="AO314" s="301" t="s">
        <v>1825</v>
      </c>
      <c r="AP314" s="301"/>
      <c r="AQ314" s="301" t="s">
        <v>1826</v>
      </c>
      <c r="AR314" s="301"/>
      <c r="AS314" s="301"/>
      <c r="AT314" s="301" t="s">
        <v>1827</v>
      </c>
      <c r="AU314" s="301" t="s">
        <v>1828</v>
      </c>
      <c r="AV314" s="301" t="s">
        <v>1829</v>
      </c>
      <c r="AW314" s="301" t="s">
        <v>1829</v>
      </c>
      <c r="AX314" s="301" t="s">
        <v>844</v>
      </c>
      <c r="AY314" s="301" t="s">
        <v>1734</v>
      </c>
      <c r="AZ314" s="301" t="s">
        <v>1830</v>
      </c>
      <c r="BA314" s="301">
        <v>0.61599999999999999</v>
      </c>
      <c r="BB314" s="301">
        <v>4.7099999999999902</v>
      </c>
      <c r="BC314" s="301"/>
      <c r="BD314" s="174" t="s">
        <v>1831</v>
      </c>
      <c r="BE314" s="174" t="s">
        <v>1095</v>
      </c>
      <c r="BF314" s="174"/>
      <c r="BG314" s="174"/>
      <c r="BH314" s="174"/>
      <c r="BI314" s="174"/>
      <c r="BJ314" s="174"/>
      <c r="BK314" s="175">
        <v>1</v>
      </c>
      <c r="BL314" s="175"/>
      <c r="BM314" s="175"/>
      <c r="BN314" s="175"/>
      <c r="BO314" s="175"/>
      <c r="BP314" s="175"/>
      <c r="BQ314" s="175" t="s">
        <v>904</v>
      </c>
      <c r="BR314" s="175">
        <v>1</v>
      </c>
      <c r="BS314" s="235"/>
      <c r="BT314" s="237"/>
      <c r="BU314" s="237"/>
      <c r="BV314" s="237"/>
      <c r="BW314" s="237"/>
      <c r="BX314" s="237"/>
      <c r="BY314" s="237"/>
      <c r="BZ314" s="190" t="s">
        <v>1832</v>
      </c>
      <c r="CA314" s="235">
        <v>1</v>
      </c>
      <c r="CC314" s="239">
        <v>1</v>
      </c>
    </row>
    <row r="315" spans="1:81" s="239" customFormat="1" ht="132">
      <c r="A315" s="301">
        <v>2</v>
      </c>
      <c r="B315" s="301" t="s">
        <v>303</v>
      </c>
      <c r="C315" s="301" t="s">
        <v>1833</v>
      </c>
      <c r="D315" s="301" t="s">
        <v>469</v>
      </c>
      <c r="E315" s="185">
        <v>1410.0730000000001</v>
      </c>
      <c r="F315" s="185">
        <f>E315+L315</f>
        <v>1412.0730000000001</v>
      </c>
      <c r="G315" s="301" t="s">
        <v>469</v>
      </c>
      <c r="H315" s="185">
        <v>128</v>
      </c>
      <c r="I315" s="185">
        <f>H315+L315</f>
        <v>130</v>
      </c>
      <c r="J315" s="178">
        <f t="shared" si="58"/>
        <v>2</v>
      </c>
      <c r="K315" s="178">
        <f t="shared" si="59"/>
        <v>2</v>
      </c>
      <c r="L315" s="301">
        <v>2</v>
      </c>
      <c r="M315" s="301"/>
      <c r="N315" s="301" t="s">
        <v>871</v>
      </c>
      <c r="O315" s="301">
        <v>11</v>
      </c>
      <c r="P315" s="301" t="s">
        <v>828</v>
      </c>
      <c r="Q315" s="301">
        <v>11</v>
      </c>
      <c r="R315" s="301"/>
      <c r="S315" s="301">
        <v>14</v>
      </c>
      <c r="T315" s="301"/>
      <c r="U315" s="301" t="s">
        <v>830</v>
      </c>
      <c r="V315" s="301" t="s">
        <v>829</v>
      </c>
      <c r="W315" s="301" t="s">
        <v>894</v>
      </c>
      <c r="X315" s="301" t="s">
        <v>831</v>
      </c>
      <c r="Y315" s="301" t="s">
        <v>832</v>
      </c>
      <c r="Z315" s="301"/>
      <c r="AA315" s="163" t="s">
        <v>833</v>
      </c>
      <c r="AB315" s="186">
        <f t="shared" si="62"/>
        <v>451</v>
      </c>
      <c r="AC315" s="163">
        <f t="shared" si="63"/>
        <v>405.90000000000003</v>
      </c>
      <c r="AD315" s="301">
        <v>2010</v>
      </c>
      <c r="AE315" s="301">
        <v>0.9</v>
      </c>
      <c r="AF315" s="301"/>
      <c r="AG315" s="301"/>
      <c r="AH315" s="301" t="s">
        <v>887</v>
      </c>
      <c r="AI315" s="187" t="s">
        <v>1834</v>
      </c>
      <c r="AJ315" s="188" t="s">
        <v>1835</v>
      </c>
      <c r="AK315" s="188"/>
      <c r="AL315" s="301" t="s">
        <v>837</v>
      </c>
      <c r="AM315" s="301" t="s">
        <v>828</v>
      </c>
      <c r="AN315" s="301" t="s">
        <v>1824</v>
      </c>
      <c r="AO315" s="301" t="s">
        <v>1836</v>
      </c>
      <c r="AP315" s="301" t="s">
        <v>1837</v>
      </c>
      <c r="AQ315" s="301" t="s">
        <v>1838</v>
      </c>
      <c r="AR315" s="301"/>
      <c r="AS315" s="301" t="s">
        <v>1839</v>
      </c>
      <c r="AT315" s="301" t="s">
        <v>1840</v>
      </c>
      <c r="AU315" s="301" t="s">
        <v>1841</v>
      </c>
      <c r="AV315" s="301" t="s">
        <v>1842</v>
      </c>
      <c r="AW315" s="301" t="s">
        <v>1842</v>
      </c>
      <c r="AX315" s="301" t="s">
        <v>844</v>
      </c>
      <c r="AY315" s="301" t="s">
        <v>1843</v>
      </c>
      <c r="AZ315" s="301" t="s">
        <v>1844</v>
      </c>
      <c r="BA315" s="301">
        <v>1</v>
      </c>
      <c r="BB315" s="301">
        <v>1</v>
      </c>
      <c r="BC315" s="301"/>
      <c r="BD315" s="174"/>
      <c r="BE315" s="174" t="s">
        <v>870</v>
      </c>
      <c r="BF315" s="174"/>
      <c r="BG315" s="174"/>
      <c r="BH315" s="174"/>
      <c r="BI315" s="174"/>
      <c r="BJ315" s="174"/>
      <c r="BK315" s="175">
        <v>1</v>
      </c>
      <c r="BL315" s="175"/>
      <c r="BM315" s="175"/>
      <c r="BN315" s="175"/>
      <c r="BO315" s="175"/>
      <c r="BP315" s="175"/>
      <c r="BQ315" s="175" t="s">
        <v>904</v>
      </c>
      <c r="BR315" s="175">
        <v>1</v>
      </c>
      <c r="BS315" s="235"/>
      <c r="BT315" s="237"/>
      <c r="BU315" s="237"/>
      <c r="BV315" s="237"/>
      <c r="BW315" s="237"/>
      <c r="BX315" s="237"/>
      <c r="BY315" s="237"/>
      <c r="BZ315" s="168"/>
      <c r="CA315" s="235"/>
      <c r="CC315" s="239">
        <v>1</v>
      </c>
    </row>
    <row r="316" spans="1:81" s="325" customFormat="1" ht="108">
      <c r="A316" s="301">
        <v>3</v>
      </c>
      <c r="B316" s="301"/>
      <c r="C316" s="301" t="s">
        <v>1845</v>
      </c>
      <c r="D316" s="301" t="s">
        <v>568</v>
      </c>
      <c r="E316" s="301">
        <v>1075.854</v>
      </c>
      <c r="F316" s="301">
        <f>E316+L316</f>
        <v>1076.9870000000001</v>
      </c>
      <c r="G316" s="301" t="s">
        <v>1846</v>
      </c>
      <c r="H316" s="301">
        <v>37.701000000000001</v>
      </c>
      <c r="I316" s="301">
        <v>38.834000000000003</v>
      </c>
      <c r="J316" s="178">
        <f t="shared" si="58"/>
        <v>1.1330000000000382</v>
      </c>
      <c r="K316" s="178">
        <f t="shared" si="59"/>
        <v>1.1330000000000027</v>
      </c>
      <c r="L316" s="301">
        <v>1.133</v>
      </c>
      <c r="M316" s="301"/>
      <c r="N316" s="301" t="s">
        <v>871</v>
      </c>
      <c r="O316" s="301">
        <v>8</v>
      </c>
      <c r="P316" s="301" t="s">
        <v>828</v>
      </c>
      <c r="Q316" s="301">
        <v>12</v>
      </c>
      <c r="R316" s="301"/>
      <c r="S316" s="301">
        <v>12</v>
      </c>
      <c r="T316" s="301"/>
      <c r="U316" s="301" t="s">
        <v>830</v>
      </c>
      <c r="V316" s="301" t="s">
        <v>829</v>
      </c>
      <c r="W316" s="301" t="s">
        <v>894</v>
      </c>
      <c r="X316" s="301" t="s">
        <v>831</v>
      </c>
      <c r="Y316" s="301" t="s">
        <v>832</v>
      </c>
      <c r="Z316" s="301"/>
      <c r="AA316" s="301" t="s">
        <v>833</v>
      </c>
      <c r="AB316" s="186">
        <f t="shared" si="62"/>
        <v>278.71800000000002</v>
      </c>
      <c r="AC316" s="163">
        <f t="shared" si="63"/>
        <v>278.71800000000002</v>
      </c>
      <c r="AD316" s="301" t="s">
        <v>1192</v>
      </c>
      <c r="AE316" s="301" t="s">
        <v>1084</v>
      </c>
      <c r="AF316" s="301"/>
      <c r="AG316" s="301"/>
      <c r="AH316" s="301" t="s">
        <v>887</v>
      </c>
      <c r="AI316" s="187" t="s">
        <v>1194</v>
      </c>
      <c r="AJ316" s="188" t="s">
        <v>1835</v>
      </c>
      <c r="AK316" s="188"/>
      <c r="AL316" s="301" t="s">
        <v>837</v>
      </c>
      <c r="AM316" s="301" t="s">
        <v>828</v>
      </c>
      <c r="AN316" s="301" t="s">
        <v>1824</v>
      </c>
      <c r="AO316" s="301" t="s">
        <v>1847</v>
      </c>
      <c r="AP316" s="301" t="s">
        <v>1848</v>
      </c>
      <c r="AQ316" s="301" t="s">
        <v>1849</v>
      </c>
      <c r="AR316" s="301"/>
      <c r="AS316" s="301"/>
      <c r="AT316" s="301" t="s">
        <v>1850</v>
      </c>
      <c r="AU316" s="301" t="s">
        <v>1851</v>
      </c>
      <c r="AV316" s="301" t="s">
        <v>1851</v>
      </c>
      <c r="AW316" s="301" t="s">
        <v>1851</v>
      </c>
      <c r="AX316" s="301" t="s">
        <v>844</v>
      </c>
      <c r="AY316" s="301"/>
      <c r="AZ316" s="301" t="s">
        <v>887</v>
      </c>
      <c r="BA316" s="301"/>
      <c r="BB316" s="301">
        <v>1.133</v>
      </c>
      <c r="BC316" s="301"/>
      <c r="BD316" s="301"/>
      <c r="BE316" s="301"/>
      <c r="BF316" s="301"/>
      <c r="BG316" s="301"/>
      <c r="BH316" s="301"/>
      <c r="BI316" s="301"/>
      <c r="BJ316" s="301"/>
      <c r="BK316" s="174">
        <v>1</v>
      </c>
      <c r="BL316" s="174"/>
      <c r="BM316" s="174"/>
      <c r="BN316" s="174"/>
      <c r="BO316" s="175">
        <v>2</v>
      </c>
      <c r="BP316" s="174"/>
      <c r="BQ316" s="175" t="s">
        <v>904</v>
      </c>
      <c r="BR316" s="174"/>
      <c r="BS316" s="174"/>
      <c r="BT316" s="324"/>
      <c r="BU316" s="324"/>
      <c r="BV316" s="324"/>
      <c r="BW316" s="324"/>
      <c r="BX316" s="324"/>
      <c r="BY316" s="324"/>
      <c r="BZ316" s="309"/>
      <c r="CA316" s="174">
        <v>1</v>
      </c>
      <c r="CB316" s="325" t="s">
        <v>1852</v>
      </c>
    </row>
    <row r="317" spans="1:81" s="325" customFormat="1" ht="108">
      <c r="A317" s="301">
        <v>3</v>
      </c>
      <c r="B317" s="301"/>
      <c r="C317" s="301" t="s">
        <v>1845</v>
      </c>
      <c r="D317" s="301" t="s">
        <v>568</v>
      </c>
      <c r="E317" s="301">
        <v>1076.9870000000001</v>
      </c>
      <c r="F317" s="301">
        <f>E317+L317</f>
        <v>1077.8000000000002</v>
      </c>
      <c r="G317" s="301" t="s">
        <v>1846</v>
      </c>
      <c r="H317" s="301">
        <v>38.834000000000003</v>
      </c>
      <c r="I317" s="301">
        <v>39.646999999999998</v>
      </c>
      <c r="J317" s="178">
        <f t="shared" si="58"/>
        <v>0.81300000000010186</v>
      </c>
      <c r="K317" s="178">
        <f t="shared" si="59"/>
        <v>0.81299999999999528</v>
      </c>
      <c r="L317" s="301">
        <v>0.81299999999999994</v>
      </c>
      <c r="M317" s="301"/>
      <c r="N317" s="301" t="s">
        <v>871</v>
      </c>
      <c r="O317" s="301" t="s">
        <v>832</v>
      </c>
      <c r="P317" s="301" t="s">
        <v>828</v>
      </c>
      <c r="Q317" s="301" t="s">
        <v>875</v>
      </c>
      <c r="R317" s="301"/>
      <c r="S317" s="301">
        <v>12</v>
      </c>
      <c r="T317" s="301"/>
      <c r="U317" s="301" t="s">
        <v>830</v>
      </c>
      <c r="V317" s="301" t="s">
        <v>829</v>
      </c>
      <c r="W317" s="301" t="s">
        <v>894</v>
      </c>
      <c r="X317" s="301" t="s">
        <v>831</v>
      </c>
      <c r="Y317" s="301" t="s">
        <v>832</v>
      </c>
      <c r="Z317" s="301"/>
      <c r="AA317" s="301" t="s">
        <v>833</v>
      </c>
      <c r="AB317" s="186">
        <f t="shared" si="62"/>
        <v>199.99800000000002</v>
      </c>
      <c r="AC317" s="163">
        <f t="shared" si="63"/>
        <v>199.99800000000002</v>
      </c>
      <c r="AD317" s="301" t="s">
        <v>1192</v>
      </c>
      <c r="AE317" s="301" t="s">
        <v>1084</v>
      </c>
      <c r="AF317" s="301"/>
      <c r="AG317" s="301"/>
      <c r="AH317" s="301" t="s">
        <v>887</v>
      </c>
      <c r="AI317" s="187" t="s">
        <v>1194</v>
      </c>
      <c r="AJ317" s="188" t="s">
        <v>1835</v>
      </c>
      <c r="AK317" s="188"/>
      <c r="AL317" s="301" t="s">
        <v>837</v>
      </c>
      <c r="AM317" s="301" t="s">
        <v>828</v>
      </c>
      <c r="AN317" s="301" t="s">
        <v>1824</v>
      </c>
      <c r="AO317" s="301" t="s">
        <v>1847</v>
      </c>
      <c r="AP317" s="301" t="s">
        <v>1848</v>
      </c>
      <c r="AQ317" s="301" t="s">
        <v>1849</v>
      </c>
      <c r="AR317" s="301"/>
      <c r="AS317" s="301"/>
      <c r="AT317" s="301" t="s">
        <v>1850</v>
      </c>
      <c r="AU317" s="301" t="s">
        <v>1851</v>
      </c>
      <c r="AV317" s="301" t="s">
        <v>1851</v>
      </c>
      <c r="AW317" s="301" t="s">
        <v>1851</v>
      </c>
      <c r="AX317" s="301" t="s">
        <v>844</v>
      </c>
      <c r="AY317" s="301"/>
      <c r="AZ317" s="301" t="s">
        <v>887</v>
      </c>
      <c r="BA317" s="301"/>
      <c r="BB317" s="301">
        <v>0.81299999999999495</v>
      </c>
      <c r="BC317" s="301"/>
      <c r="BD317" s="301" t="s">
        <v>1853</v>
      </c>
      <c r="BE317" s="301"/>
      <c r="BF317" s="301"/>
      <c r="BG317" s="301"/>
      <c r="BH317" s="301"/>
      <c r="BI317" s="301"/>
      <c r="BJ317" s="301"/>
      <c r="BK317" s="174">
        <v>1</v>
      </c>
      <c r="BL317" s="174"/>
      <c r="BM317" s="174"/>
      <c r="BN317" s="174"/>
      <c r="BO317" s="175">
        <v>2</v>
      </c>
      <c r="BP317" s="174"/>
      <c r="BQ317" s="175" t="s">
        <v>904</v>
      </c>
      <c r="BR317" s="174"/>
      <c r="BS317" s="174"/>
      <c r="BT317" s="324"/>
      <c r="BU317" s="324"/>
      <c r="BV317" s="324"/>
      <c r="BW317" s="324"/>
      <c r="BX317" s="324"/>
      <c r="BY317" s="324"/>
      <c r="BZ317" s="309"/>
      <c r="CA317" s="174">
        <v>1</v>
      </c>
      <c r="CB317" s="325" t="s">
        <v>1852</v>
      </c>
    </row>
    <row r="318" spans="1:81" s="327" customFormat="1" ht="132">
      <c r="A318" s="301">
        <v>3</v>
      </c>
      <c r="B318" s="301"/>
      <c r="C318" s="301" t="s">
        <v>1845</v>
      </c>
      <c r="D318" s="301" t="s">
        <v>568</v>
      </c>
      <c r="E318" s="301">
        <v>1079.885</v>
      </c>
      <c r="F318" s="301">
        <f>E318+L318</f>
        <v>1084.239</v>
      </c>
      <c r="G318" s="301" t="s">
        <v>1846</v>
      </c>
      <c r="H318" s="301">
        <v>31.262</v>
      </c>
      <c r="I318" s="301">
        <v>35.616</v>
      </c>
      <c r="J318" s="178">
        <f t="shared" si="58"/>
        <v>4.3540000000000418</v>
      </c>
      <c r="K318" s="178">
        <f t="shared" si="59"/>
        <v>4.3539999999999992</v>
      </c>
      <c r="L318" s="301">
        <v>4.3540000000000001</v>
      </c>
      <c r="M318" s="301"/>
      <c r="N318" s="301" t="s">
        <v>826</v>
      </c>
      <c r="O318" s="301" t="s">
        <v>832</v>
      </c>
      <c r="P318" s="301" t="s">
        <v>828</v>
      </c>
      <c r="Q318" s="301">
        <v>9</v>
      </c>
      <c r="R318" s="301"/>
      <c r="S318" s="301">
        <v>9</v>
      </c>
      <c r="T318" s="301"/>
      <c r="U318" s="301" t="s">
        <v>830</v>
      </c>
      <c r="V318" s="301" t="s">
        <v>829</v>
      </c>
      <c r="W318" s="301" t="s">
        <v>894</v>
      </c>
      <c r="X318" s="301" t="s">
        <v>831</v>
      </c>
      <c r="Y318" s="301" t="s">
        <v>832</v>
      </c>
      <c r="Z318" s="301"/>
      <c r="AA318" s="301" t="s">
        <v>833</v>
      </c>
      <c r="AB318" s="186">
        <f t="shared" si="62"/>
        <v>803.3130000000001</v>
      </c>
      <c r="AC318" s="163">
        <f t="shared" si="63"/>
        <v>803.3130000000001</v>
      </c>
      <c r="AD318" s="301" t="s">
        <v>1192</v>
      </c>
      <c r="AE318" s="301" t="s">
        <v>1084</v>
      </c>
      <c r="AF318" s="301"/>
      <c r="AG318" s="301"/>
      <c r="AH318" s="301" t="s">
        <v>1183</v>
      </c>
      <c r="AI318" s="187" t="s">
        <v>1194</v>
      </c>
      <c r="AJ318" s="188" t="s">
        <v>1823</v>
      </c>
      <c r="AK318" s="188"/>
      <c r="AL318" s="301" t="s">
        <v>837</v>
      </c>
      <c r="AM318" s="301" t="s">
        <v>828</v>
      </c>
      <c r="AN318" s="301" t="s">
        <v>1824</v>
      </c>
      <c r="AO318" s="301" t="s">
        <v>1854</v>
      </c>
      <c r="AP318" s="301"/>
      <c r="AQ318" s="301" t="s">
        <v>1855</v>
      </c>
      <c r="AR318" s="301" t="s">
        <v>1856</v>
      </c>
      <c r="AS318" s="301"/>
      <c r="AT318" s="301" t="s">
        <v>1857</v>
      </c>
      <c r="AU318" s="301" t="s">
        <v>1858</v>
      </c>
      <c r="AV318" s="301" t="s">
        <v>1858</v>
      </c>
      <c r="AW318" s="301" t="s">
        <v>1858</v>
      </c>
      <c r="AX318" s="301" t="s">
        <v>844</v>
      </c>
      <c r="AY318" s="301" t="s">
        <v>1859</v>
      </c>
      <c r="AZ318" s="301" t="s">
        <v>867</v>
      </c>
      <c r="BA318" s="301">
        <v>0.35399999999999998</v>
      </c>
      <c r="BB318" s="301">
        <v>2</v>
      </c>
      <c r="BC318" s="301">
        <v>2</v>
      </c>
      <c r="BD318" s="301"/>
      <c r="BE318" s="301"/>
      <c r="BF318" s="301"/>
      <c r="BG318" s="326"/>
      <c r="BH318" s="326"/>
      <c r="BI318" s="326"/>
      <c r="BJ318" s="301"/>
      <c r="BK318" s="301">
        <v>1</v>
      </c>
      <c r="BL318" s="301"/>
      <c r="BM318" s="301"/>
      <c r="BN318" s="301"/>
      <c r="BO318" s="175">
        <v>2</v>
      </c>
      <c r="BP318" s="301"/>
      <c r="BQ318" s="175" t="s">
        <v>904</v>
      </c>
      <c r="BR318" s="301"/>
      <c r="BS318" s="301"/>
      <c r="BT318" s="309"/>
      <c r="BU318" s="309"/>
      <c r="BV318" s="309"/>
      <c r="BW318" s="309"/>
      <c r="BX318" s="309"/>
      <c r="BY318" s="309"/>
      <c r="BZ318" s="309"/>
      <c r="CA318" s="301">
        <v>1</v>
      </c>
      <c r="CB318" s="325" t="s">
        <v>1852</v>
      </c>
      <c r="CC318" s="327">
        <v>1</v>
      </c>
    </row>
    <row r="319" spans="1:81" s="259" customFormat="1" ht="108">
      <c r="A319" s="301">
        <v>4</v>
      </c>
      <c r="B319" s="301"/>
      <c r="C319" s="301" t="s">
        <v>1845</v>
      </c>
      <c r="D319" s="301" t="s">
        <v>1860</v>
      </c>
      <c r="E319" s="185">
        <v>97.69</v>
      </c>
      <c r="F319" s="185">
        <v>99.69</v>
      </c>
      <c r="G319" s="301" t="s">
        <v>1820</v>
      </c>
      <c r="H319" s="185">
        <v>97.69</v>
      </c>
      <c r="I319" s="185">
        <v>99.69</v>
      </c>
      <c r="J319" s="178">
        <f t="shared" si="58"/>
        <v>2</v>
      </c>
      <c r="K319" s="178">
        <f t="shared" si="59"/>
        <v>2</v>
      </c>
      <c r="L319" s="301">
        <v>2</v>
      </c>
      <c r="M319" s="301"/>
      <c r="N319" s="301" t="s">
        <v>871</v>
      </c>
      <c r="O319" s="301">
        <v>9</v>
      </c>
      <c r="P319" s="301" t="s">
        <v>828</v>
      </c>
      <c r="Q319" s="301" t="s">
        <v>875</v>
      </c>
      <c r="R319" s="301"/>
      <c r="S319" s="301">
        <v>12</v>
      </c>
      <c r="T319" s="301"/>
      <c r="U319" s="301" t="s">
        <v>830</v>
      </c>
      <c r="V319" s="301" t="s">
        <v>829</v>
      </c>
      <c r="W319" s="301" t="s">
        <v>894</v>
      </c>
      <c r="X319" s="301" t="s">
        <v>831</v>
      </c>
      <c r="Y319" s="301" t="s">
        <v>832</v>
      </c>
      <c r="Z319" s="301"/>
      <c r="AA319" s="163" t="s">
        <v>833</v>
      </c>
      <c r="AB319" s="186">
        <f t="shared" si="62"/>
        <v>492</v>
      </c>
      <c r="AC319" s="163">
        <f t="shared" si="63"/>
        <v>492</v>
      </c>
      <c r="AD319" s="301" t="s">
        <v>1259</v>
      </c>
      <c r="AE319" s="301">
        <v>1</v>
      </c>
      <c r="AF319" s="301"/>
      <c r="AG319" s="301"/>
      <c r="AH319" s="301"/>
      <c r="AI319" s="187" t="s">
        <v>1056</v>
      </c>
      <c r="AJ319" s="188" t="s">
        <v>1861</v>
      </c>
      <c r="AK319" s="188"/>
      <c r="AL319" s="301" t="s">
        <v>837</v>
      </c>
      <c r="AM319" s="301" t="s">
        <v>828</v>
      </c>
      <c r="AN319" s="301" t="s">
        <v>1824</v>
      </c>
      <c r="AO319" s="301" t="s">
        <v>1862</v>
      </c>
      <c r="AP319" s="301" t="s">
        <v>1863</v>
      </c>
      <c r="AQ319" s="301" t="s">
        <v>1864</v>
      </c>
      <c r="AR319" s="301" t="s">
        <v>1865</v>
      </c>
      <c r="AS319" s="301"/>
      <c r="AT319" s="301" t="s">
        <v>1866</v>
      </c>
      <c r="AU319" s="301" t="s">
        <v>1867</v>
      </c>
      <c r="AV319" s="301" t="s">
        <v>1867</v>
      </c>
      <c r="AW319" s="301" t="s">
        <v>1867</v>
      </c>
      <c r="AX319" s="301" t="s">
        <v>844</v>
      </c>
      <c r="AY319" s="301" t="s">
        <v>1868</v>
      </c>
      <c r="AZ319" s="301"/>
      <c r="BA319" s="301">
        <f>L319</f>
        <v>2</v>
      </c>
      <c r="BB319" s="301"/>
      <c r="BC319" s="301"/>
      <c r="BD319" s="174" t="s">
        <v>901</v>
      </c>
      <c r="BE319" s="174" t="s">
        <v>1280</v>
      </c>
      <c r="BF319" s="174"/>
      <c r="BG319" s="174"/>
      <c r="BH319" s="174"/>
      <c r="BI319" s="174"/>
      <c r="BJ319" s="174"/>
      <c r="BK319" s="175"/>
      <c r="BL319" s="175"/>
      <c r="BM319" s="175"/>
      <c r="BN319" s="175">
        <v>1</v>
      </c>
      <c r="BO319" s="175"/>
      <c r="BP319" s="175">
        <v>1</v>
      </c>
      <c r="BQ319" s="175" t="s">
        <v>904</v>
      </c>
      <c r="BR319" s="175"/>
      <c r="BS319" s="175"/>
      <c r="BT319" s="256"/>
      <c r="BU319" s="257">
        <v>1</v>
      </c>
      <c r="BV319" s="256"/>
      <c r="BW319" s="256"/>
      <c r="BX319" s="256"/>
      <c r="BY319" s="256"/>
      <c r="BZ319" s="309" t="s">
        <v>1869</v>
      </c>
      <c r="CA319" s="175"/>
    </row>
    <row r="320" spans="1:81" s="259" customFormat="1" ht="14.25" customHeight="1">
      <c r="A320" s="301">
        <v>5</v>
      </c>
      <c r="B320" s="301" t="s">
        <v>303</v>
      </c>
      <c r="C320" s="301" t="s">
        <v>1870</v>
      </c>
      <c r="D320" s="301" t="s">
        <v>1871</v>
      </c>
      <c r="E320" s="185">
        <v>140.19499999999999</v>
      </c>
      <c r="F320" s="185">
        <v>150.07300000000001</v>
      </c>
      <c r="G320" s="301" t="s">
        <v>1872</v>
      </c>
      <c r="H320" s="185">
        <v>16</v>
      </c>
      <c r="I320" s="185">
        <v>25.878</v>
      </c>
      <c r="J320" s="178">
        <f t="shared" si="58"/>
        <v>9.8780000000000143</v>
      </c>
      <c r="K320" s="178">
        <f t="shared" si="59"/>
        <v>9.8780000000000001</v>
      </c>
      <c r="L320" s="301">
        <v>9.8780000000000001</v>
      </c>
      <c r="M320" s="301"/>
      <c r="N320" s="301" t="s">
        <v>1110</v>
      </c>
      <c r="O320" s="301" t="s">
        <v>858</v>
      </c>
      <c r="P320" s="301" t="s">
        <v>828</v>
      </c>
      <c r="Q320" s="301">
        <v>7</v>
      </c>
      <c r="R320" s="301"/>
      <c r="S320" s="301">
        <v>7</v>
      </c>
      <c r="T320" s="301"/>
      <c r="U320" s="301" t="s">
        <v>830</v>
      </c>
      <c r="V320" s="301" t="s">
        <v>829</v>
      </c>
      <c r="W320" s="301" t="s">
        <v>894</v>
      </c>
      <c r="X320" s="301" t="s">
        <v>831</v>
      </c>
      <c r="Y320" s="301" t="s">
        <v>832</v>
      </c>
      <c r="Z320" s="301"/>
      <c r="AA320" s="163" t="s">
        <v>833</v>
      </c>
      <c r="AB320" s="186">
        <f t="shared" si="62"/>
        <v>1417.4930000000002</v>
      </c>
      <c r="AC320" s="163">
        <f t="shared" si="63"/>
        <v>1417.4930000000002</v>
      </c>
      <c r="AD320" s="301" t="s">
        <v>1873</v>
      </c>
      <c r="AE320" s="301">
        <v>1</v>
      </c>
      <c r="AF320" s="301"/>
      <c r="AG320" s="301"/>
      <c r="AH320" s="301"/>
      <c r="AI320" s="187" t="s">
        <v>1874</v>
      </c>
      <c r="AJ320" s="188" t="s">
        <v>1875</v>
      </c>
      <c r="AK320" s="188"/>
      <c r="AL320" s="301" t="s">
        <v>837</v>
      </c>
      <c r="AM320" s="301" t="s">
        <v>828</v>
      </c>
      <c r="AN320" s="301" t="s">
        <v>1824</v>
      </c>
      <c r="AO320" s="301" t="s">
        <v>1876</v>
      </c>
      <c r="AP320" s="301"/>
      <c r="AQ320" s="301" t="s">
        <v>1877</v>
      </c>
      <c r="AR320" s="301" t="s">
        <v>1878</v>
      </c>
      <c r="AS320" s="301"/>
      <c r="AT320" s="301" t="s">
        <v>1879</v>
      </c>
      <c r="AU320" s="301" t="s">
        <v>1880</v>
      </c>
      <c r="AV320" s="301" t="s">
        <v>1881</v>
      </c>
      <c r="AW320" s="301" t="s">
        <v>1881</v>
      </c>
      <c r="AX320" s="301" t="s">
        <v>844</v>
      </c>
      <c r="AY320" s="301" t="s">
        <v>1882</v>
      </c>
      <c r="AZ320" s="301"/>
      <c r="BA320" s="301">
        <f>L320</f>
        <v>9.8780000000000001</v>
      </c>
      <c r="BB320" s="301"/>
      <c r="BC320" s="301"/>
      <c r="BD320" s="174" t="s">
        <v>901</v>
      </c>
      <c r="BE320" s="174" t="s">
        <v>1883</v>
      </c>
      <c r="BF320" s="174"/>
      <c r="BG320" s="174"/>
      <c r="BH320" s="174"/>
      <c r="BI320" s="174"/>
      <c r="BJ320" s="174"/>
      <c r="BK320" s="175"/>
      <c r="BL320" s="175"/>
      <c r="BM320" s="175">
        <v>1</v>
      </c>
      <c r="BN320" s="175"/>
      <c r="BO320" s="175">
        <v>1</v>
      </c>
      <c r="BP320" s="175">
        <v>1</v>
      </c>
      <c r="BQ320" s="175" t="s">
        <v>904</v>
      </c>
      <c r="BR320" s="175"/>
      <c r="BS320" s="175"/>
      <c r="BT320" s="256"/>
      <c r="BU320" s="257">
        <v>1</v>
      </c>
      <c r="BV320" s="256"/>
      <c r="BW320" s="256"/>
      <c r="BX320" s="256"/>
      <c r="BY320" s="256"/>
      <c r="BZ320" s="309" t="s">
        <v>1884</v>
      </c>
      <c r="CA320" s="175"/>
    </row>
    <row r="321" spans="1:79" s="238" customFormat="1" ht="14.25" customHeight="1">
      <c r="A321" s="466" t="s">
        <v>868</v>
      </c>
      <c r="B321" s="466"/>
      <c r="C321" s="466"/>
      <c r="D321" s="466"/>
      <c r="E321" s="158"/>
      <c r="F321" s="158"/>
      <c r="G321" s="157"/>
      <c r="H321" s="158"/>
      <c r="I321" s="158"/>
      <c r="J321" s="178">
        <f t="shared" si="58"/>
        <v>0</v>
      </c>
      <c r="K321" s="178">
        <f t="shared" si="59"/>
        <v>0</v>
      </c>
      <c r="L321" s="157">
        <v>0</v>
      </c>
      <c r="M321" s="157"/>
      <c r="N321" s="157"/>
      <c r="O321" s="157"/>
      <c r="P321" s="157"/>
      <c r="Q321" s="157"/>
      <c r="R321" s="157"/>
      <c r="S321" s="157"/>
      <c r="T321" s="157"/>
      <c r="U321" s="157"/>
      <c r="V321" s="157"/>
      <c r="W321" s="157"/>
      <c r="X321" s="157"/>
      <c r="Y321" s="157"/>
      <c r="Z321" s="157"/>
      <c r="AA321" s="160"/>
      <c r="AB321" s="157">
        <v>0</v>
      </c>
      <c r="AC321" s="160">
        <v>0</v>
      </c>
      <c r="AD321" s="157"/>
      <c r="AE321" s="157"/>
      <c r="AF321" s="157"/>
      <c r="AG321" s="157"/>
      <c r="AH321" s="157"/>
      <c r="AI321" s="161"/>
      <c r="AJ321" s="162"/>
      <c r="AK321" s="162"/>
      <c r="AL321" s="157"/>
      <c r="AM321" s="157"/>
      <c r="AN321" s="157"/>
      <c r="AO321" s="157"/>
      <c r="AP321" s="157"/>
      <c r="AQ321" s="157"/>
      <c r="AR321" s="157"/>
      <c r="AS321" s="157"/>
      <c r="AT321" s="157"/>
      <c r="AU321" s="157"/>
      <c r="AV321" s="157"/>
      <c r="AW321" s="157"/>
      <c r="AX321" s="157"/>
      <c r="AY321" s="157"/>
      <c r="AZ321" s="157"/>
      <c r="BA321" s="157"/>
      <c r="BB321" s="157"/>
      <c r="BC321" s="157"/>
      <c r="BD321" s="173"/>
      <c r="BE321" s="171"/>
      <c r="BF321" s="171"/>
      <c r="BG321" s="171"/>
      <c r="BH321" s="174"/>
      <c r="BI321" s="174"/>
      <c r="BJ321" s="174"/>
      <c r="BK321" s="175"/>
      <c r="BL321" s="175"/>
      <c r="BM321" s="175"/>
      <c r="BN321" s="175"/>
      <c r="BO321" s="175"/>
      <c r="BP321" s="175"/>
      <c r="BQ321" s="175" t="s">
        <v>820</v>
      </c>
      <c r="BR321" s="175">
        <v>2</v>
      </c>
      <c r="BS321" s="235"/>
      <c r="BT321" s="237"/>
      <c r="BU321" s="237"/>
      <c r="BV321" s="237"/>
      <c r="BW321" s="237"/>
      <c r="BX321" s="237"/>
      <c r="BY321" s="237"/>
      <c r="BZ321" s="168"/>
      <c r="CA321" s="235"/>
    </row>
    <row r="322" spans="1:79" s="238" customFormat="1">
      <c r="A322" s="466" t="s">
        <v>978</v>
      </c>
      <c r="B322" s="466"/>
      <c r="C322" s="466"/>
      <c r="D322" s="466"/>
      <c r="E322" s="158"/>
      <c r="F322" s="158"/>
      <c r="G322" s="157"/>
      <c r="H322" s="158"/>
      <c r="I322" s="158"/>
      <c r="J322" s="178">
        <f t="shared" si="58"/>
        <v>0</v>
      </c>
      <c r="K322" s="178">
        <f t="shared" si="59"/>
        <v>0</v>
      </c>
      <c r="L322" s="159">
        <f>SUM(L323:L325)</f>
        <v>2.9980000000000002</v>
      </c>
      <c r="M322" s="157"/>
      <c r="N322" s="157"/>
      <c r="O322" s="157"/>
      <c r="P322" s="157"/>
      <c r="Q322" s="157"/>
      <c r="R322" s="157"/>
      <c r="S322" s="157"/>
      <c r="T322" s="157"/>
      <c r="U322" s="157"/>
      <c r="V322" s="157"/>
      <c r="W322" s="157"/>
      <c r="X322" s="157"/>
      <c r="Y322" s="157"/>
      <c r="Z322" s="157"/>
      <c r="AA322" s="160"/>
      <c r="AB322" s="176">
        <f>SUM(AB323:AB325)</f>
        <v>86.342399999999998</v>
      </c>
      <c r="AC322" s="160">
        <f>SUM(AC323:AC325)</f>
        <v>86.342399999999998</v>
      </c>
      <c r="AD322" s="157"/>
      <c r="AE322" s="157"/>
      <c r="AF322" s="157"/>
      <c r="AG322" s="157"/>
      <c r="AH322" s="157"/>
      <c r="AI322" s="161"/>
      <c r="AJ322" s="162"/>
      <c r="AK322" s="162"/>
      <c r="AL322" s="157"/>
      <c r="AM322" s="157"/>
      <c r="AN322" s="157"/>
      <c r="AO322" s="157"/>
      <c r="AP322" s="157"/>
      <c r="AQ322" s="157"/>
      <c r="AR322" s="157"/>
      <c r="AS322" s="157"/>
      <c r="AT322" s="157"/>
      <c r="AU322" s="157"/>
      <c r="AV322" s="157"/>
      <c r="AW322" s="157"/>
      <c r="AX322" s="157"/>
      <c r="AY322" s="157"/>
      <c r="AZ322" s="157"/>
      <c r="BA322" s="157"/>
      <c r="BB322" s="157"/>
      <c r="BC322" s="157"/>
      <c r="BD322" s="173"/>
      <c r="BE322" s="171"/>
      <c r="BF322" s="171"/>
      <c r="BG322" s="171"/>
      <c r="BH322" s="174"/>
      <c r="BI322" s="174"/>
      <c r="BJ322" s="174"/>
      <c r="BK322" s="175"/>
      <c r="BL322" s="175"/>
      <c r="BM322" s="175"/>
      <c r="BN322" s="175"/>
      <c r="BO322" s="175"/>
      <c r="BP322" s="175"/>
      <c r="BQ322" s="175" t="s">
        <v>820</v>
      </c>
      <c r="BR322" s="175">
        <v>2</v>
      </c>
      <c r="BS322" s="235"/>
      <c r="BT322" s="237"/>
      <c r="BU322" s="237"/>
      <c r="BV322" s="237"/>
      <c r="BW322" s="237"/>
      <c r="BX322" s="237"/>
      <c r="BY322" s="237"/>
      <c r="BZ322" s="168"/>
      <c r="CA322" s="235"/>
    </row>
    <row r="323" spans="1:79" s="239" customFormat="1" ht="24">
      <c r="A323" s="301">
        <v>3</v>
      </c>
      <c r="B323" s="301" t="s">
        <v>303</v>
      </c>
      <c r="C323" s="301" t="s">
        <v>1885</v>
      </c>
      <c r="D323" s="301" t="s">
        <v>469</v>
      </c>
      <c r="E323" s="328">
        <v>1401.126</v>
      </c>
      <c r="F323" s="328">
        <v>1402.126</v>
      </c>
      <c r="G323" s="328" t="s">
        <v>469</v>
      </c>
      <c r="H323" s="328">
        <v>116.69799999999999</v>
      </c>
      <c r="I323" s="328">
        <v>117.69799999999999</v>
      </c>
      <c r="J323" s="178">
        <f t="shared" si="58"/>
        <v>1</v>
      </c>
      <c r="K323" s="178">
        <f t="shared" si="59"/>
        <v>1</v>
      </c>
      <c r="L323" s="329">
        <v>1</v>
      </c>
      <c r="M323" s="301"/>
      <c r="N323" s="330" t="s">
        <v>871</v>
      </c>
      <c r="O323" s="330">
        <v>12</v>
      </c>
      <c r="P323" s="330" t="s">
        <v>873</v>
      </c>
      <c r="Q323" s="330">
        <v>12</v>
      </c>
      <c r="R323" s="331"/>
      <c r="S323" s="331"/>
      <c r="T323" s="331"/>
      <c r="U323" s="331"/>
      <c r="V323" s="331"/>
      <c r="W323" s="301"/>
      <c r="X323" s="301"/>
      <c r="Y323" s="301"/>
      <c r="Z323" s="331" t="s">
        <v>2317</v>
      </c>
      <c r="AA323" s="332">
        <v>24</v>
      </c>
      <c r="AB323" s="186">
        <f t="shared" ref="AB323:AB325" si="64">L323*Q323*AA323*0.1</f>
        <v>28.8</v>
      </c>
      <c r="AC323" s="163">
        <f>IF(AL323="中修",AB323*AG323,IF(AL323="预防性养护",AB323,AB323*AE323))</f>
        <v>28.8</v>
      </c>
      <c r="AD323" s="157"/>
      <c r="AE323" s="157"/>
      <c r="AF323" s="157"/>
      <c r="AG323" s="157"/>
      <c r="AH323" s="157"/>
      <c r="AI323" s="187" t="s">
        <v>1886</v>
      </c>
      <c r="AJ323" s="188"/>
      <c r="AK323" s="188"/>
      <c r="AL323" s="301" t="s">
        <v>814</v>
      </c>
      <c r="AM323" s="301"/>
      <c r="AN323" s="301">
        <v>4311</v>
      </c>
      <c r="AO323" s="301"/>
      <c r="AP323" s="301"/>
      <c r="AQ323" s="301"/>
      <c r="AR323" s="301"/>
      <c r="AS323" s="301"/>
      <c r="AT323" s="301"/>
      <c r="AU323" s="301"/>
      <c r="AV323" s="301"/>
      <c r="AW323" s="301"/>
      <c r="AX323" s="301"/>
      <c r="AY323" s="301" t="s">
        <v>1014</v>
      </c>
      <c r="AZ323" s="301"/>
      <c r="BA323" s="301">
        <f>L323</f>
        <v>1</v>
      </c>
      <c r="BB323" s="301"/>
      <c r="BC323" s="301"/>
      <c r="BD323" s="174"/>
      <c r="BE323" s="174"/>
      <c r="BF323" s="174"/>
      <c r="BG323" s="174"/>
      <c r="BH323" s="174"/>
      <c r="BI323" s="174"/>
      <c r="BJ323" s="174"/>
      <c r="BK323" s="175"/>
      <c r="BL323" s="175">
        <v>1</v>
      </c>
      <c r="BM323" s="175"/>
      <c r="BN323" s="175"/>
      <c r="BO323" s="175"/>
      <c r="BP323" s="175">
        <v>1</v>
      </c>
      <c r="BQ323" s="175" t="s">
        <v>904</v>
      </c>
      <c r="BR323" s="175">
        <v>1</v>
      </c>
      <c r="BS323" s="235"/>
      <c r="BT323" s="237"/>
      <c r="BU323" s="237"/>
      <c r="BV323" s="237">
        <v>1</v>
      </c>
      <c r="BW323" s="237"/>
      <c r="BX323" s="237"/>
      <c r="BY323" s="237"/>
      <c r="BZ323" s="168"/>
      <c r="CA323" s="235"/>
    </row>
    <row r="324" spans="1:79" s="239" customFormat="1" ht="96">
      <c r="A324" s="301" t="s">
        <v>1136</v>
      </c>
      <c r="B324" s="301" t="s">
        <v>303</v>
      </c>
      <c r="C324" s="301" t="s">
        <v>1885</v>
      </c>
      <c r="D324" s="301" t="s">
        <v>469</v>
      </c>
      <c r="E324" s="185">
        <v>1403.307</v>
      </c>
      <c r="F324" s="185">
        <v>1404.307</v>
      </c>
      <c r="G324" s="301" t="s">
        <v>469</v>
      </c>
      <c r="H324" s="185">
        <v>121</v>
      </c>
      <c r="I324" s="185">
        <v>122</v>
      </c>
      <c r="J324" s="178">
        <f t="shared" si="58"/>
        <v>1</v>
      </c>
      <c r="K324" s="178">
        <f t="shared" si="59"/>
        <v>1</v>
      </c>
      <c r="L324" s="192">
        <v>1</v>
      </c>
      <c r="M324" s="301"/>
      <c r="N324" s="301" t="s">
        <v>871</v>
      </c>
      <c r="O324" s="301" t="s">
        <v>875</v>
      </c>
      <c r="P324" s="330" t="s">
        <v>873</v>
      </c>
      <c r="Q324" s="301" t="s">
        <v>875</v>
      </c>
      <c r="R324" s="301"/>
      <c r="S324" s="301">
        <v>14</v>
      </c>
      <c r="T324" s="301"/>
      <c r="U324" s="301"/>
      <c r="V324" s="301"/>
      <c r="W324" s="301"/>
      <c r="X324" s="301"/>
      <c r="Y324" s="301"/>
      <c r="Z324" s="331" t="s">
        <v>2317</v>
      </c>
      <c r="AA324" s="332">
        <v>24</v>
      </c>
      <c r="AB324" s="186">
        <f t="shared" si="64"/>
        <v>28.8</v>
      </c>
      <c r="AC324" s="163">
        <f>IF(AL324="中修",AB324*AG324,IF(AL324="预防性养护",AB324,AB324*AE324))</f>
        <v>28.8</v>
      </c>
      <c r="AD324" s="157"/>
      <c r="AE324" s="301"/>
      <c r="AF324" s="301"/>
      <c r="AG324" s="301"/>
      <c r="AH324" s="301"/>
      <c r="AI324" s="187" t="s">
        <v>1887</v>
      </c>
      <c r="AJ324" s="188"/>
      <c r="AK324" s="188"/>
      <c r="AL324" s="301" t="s">
        <v>814</v>
      </c>
      <c r="AM324" s="301"/>
      <c r="AN324" s="301" t="s">
        <v>1824</v>
      </c>
      <c r="AO324" s="301" t="s">
        <v>1888</v>
      </c>
      <c r="AP324" s="301" t="s">
        <v>1889</v>
      </c>
      <c r="AQ324" s="301"/>
      <c r="AR324" s="301"/>
      <c r="AS324" s="301" t="s">
        <v>1890</v>
      </c>
      <c r="AT324" s="301" t="s">
        <v>1891</v>
      </c>
      <c r="AU324" s="301" t="s">
        <v>1892</v>
      </c>
      <c r="AV324" s="301" t="s">
        <v>1893</v>
      </c>
      <c r="AW324" s="301" t="s">
        <v>1893</v>
      </c>
      <c r="AX324" s="301" t="s">
        <v>844</v>
      </c>
      <c r="AY324" s="301" t="s">
        <v>1014</v>
      </c>
      <c r="AZ324" s="301"/>
      <c r="BA324" s="301">
        <f>L324</f>
        <v>1</v>
      </c>
      <c r="BB324" s="301"/>
      <c r="BC324" s="301"/>
      <c r="BD324" s="174"/>
      <c r="BE324" s="174"/>
      <c r="BF324" s="174"/>
      <c r="BG324" s="174"/>
      <c r="BH324" s="174"/>
      <c r="BI324" s="174"/>
      <c r="BJ324" s="174"/>
      <c r="BK324" s="175"/>
      <c r="BL324" s="175">
        <v>1</v>
      </c>
      <c r="BM324" s="175"/>
      <c r="BN324" s="175"/>
      <c r="BO324" s="175"/>
      <c r="BP324" s="175">
        <v>1</v>
      </c>
      <c r="BQ324" s="175" t="s">
        <v>904</v>
      </c>
      <c r="BR324" s="175">
        <v>1</v>
      </c>
      <c r="BS324" s="235"/>
      <c r="BT324" s="237"/>
      <c r="BU324" s="237"/>
      <c r="BV324" s="237">
        <v>1</v>
      </c>
      <c r="BW324" s="237"/>
      <c r="BX324" s="237"/>
      <c r="BY324" s="237"/>
      <c r="BZ324" s="168"/>
      <c r="CA324" s="235"/>
    </row>
    <row r="325" spans="1:79" s="239" customFormat="1" ht="14.25" customHeight="1">
      <c r="A325" s="301">
        <v>3</v>
      </c>
      <c r="B325" s="301" t="s">
        <v>303</v>
      </c>
      <c r="C325" s="301" t="s">
        <v>1885</v>
      </c>
      <c r="D325" s="301" t="s">
        <v>469</v>
      </c>
      <c r="E325" s="328">
        <v>1408.81</v>
      </c>
      <c r="F325" s="328">
        <v>1409.808</v>
      </c>
      <c r="G325" s="328" t="s">
        <v>469</v>
      </c>
      <c r="H325" s="328">
        <v>124.38200000000001</v>
      </c>
      <c r="I325" s="328">
        <v>125.38</v>
      </c>
      <c r="J325" s="178">
        <f t="shared" si="58"/>
        <v>0.99800000000004729</v>
      </c>
      <c r="K325" s="178">
        <f t="shared" si="59"/>
        <v>0.99799999999999045</v>
      </c>
      <c r="L325" s="329">
        <v>0.998</v>
      </c>
      <c r="M325" s="301"/>
      <c r="N325" s="330" t="s">
        <v>871</v>
      </c>
      <c r="O325" s="330">
        <v>12</v>
      </c>
      <c r="P325" s="330" t="s">
        <v>873</v>
      </c>
      <c r="Q325" s="330">
        <v>12</v>
      </c>
      <c r="R325" s="331"/>
      <c r="S325" s="331"/>
      <c r="T325" s="331"/>
      <c r="U325" s="331"/>
      <c r="V325" s="331"/>
      <c r="W325" s="331"/>
      <c r="X325" s="301"/>
      <c r="Y325" s="301"/>
      <c r="Z325" s="331" t="s">
        <v>2317</v>
      </c>
      <c r="AA325" s="332">
        <v>24</v>
      </c>
      <c r="AB325" s="186">
        <f t="shared" si="64"/>
        <v>28.7424</v>
      </c>
      <c r="AC325" s="163">
        <f>IF(AL325="中修",AB325*AG325,IF(AL325="预防性养护",AB325,AB325*AE325))</f>
        <v>28.7424</v>
      </c>
      <c r="AD325" s="157"/>
      <c r="AE325" s="301"/>
      <c r="AF325" s="301"/>
      <c r="AG325" s="301"/>
      <c r="AH325" s="301"/>
      <c r="AI325" s="187" t="s">
        <v>1894</v>
      </c>
      <c r="AJ325" s="188"/>
      <c r="AK325" s="188"/>
      <c r="AL325" s="301" t="s">
        <v>814</v>
      </c>
      <c r="AM325" s="301"/>
      <c r="AN325" s="301">
        <v>4311</v>
      </c>
      <c r="AO325" s="301"/>
      <c r="AP325" s="301"/>
      <c r="AQ325" s="301"/>
      <c r="AR325" s="301"/>
      <c r="AS325" s="301"/>
      <c r="AT325" s="301"/>
      <c r="AU325" s="301"/>
      <c r="AV325" s="301"/>
      <c r="AW325" s="301"/>
      <c r="AX325" s="301"/>
      <c r="AY325" s="301" t="s">
        <v>1014</v>
      </c>
      <c r="AZ325" s="301"/>
      <c r="BA325" s="301">
        <v>0.998</v>
      </c>
      <c r="BB325" s="301"/>
      <c r="BC325" s="301"/>
      <c r="BD325" s="174"/>
      <c r="BE325" s="174"/>
      <c r="BF325" s="174"/>
      <c r="BG325" s="174"/>
      <c r="BH325" s="174"/>
      <c r="BI325" s="174"/>
      <c r="BJ325" s="174"/>
      <c r="BK325" s="175"/>
      <c r="BL325" s="175">
        <v>1</v>
      </c>
      <c r="BM325" s="175"/>
      <c r="BN325" s="175"/>
      <c r="BO325" s="175"/>
      <c r="BP325" s="175">
        <v>1</v>
      </c>
      <c r="BQ325" s="175" t="s">
        <v>904</v>
      </c>
      <c r="BR325" s="175">
        <v>1</v>
      </c>
      <c r="BS325" s="235"/>
      <c r="BT325" s="237"/>
      <c r="BU325" s="237"/>
      <c r="BV325" s="237">
        <v>1</v>
      </c>
      <c r="BW325" s="237"/>
      <c r="BX325" s="237"/>
      <c r="BY325" s="237"/>
      <c r="BZ325" s="168"/>
      <c r="CA325" s="235"/>
    </row>
    <row r="326" spans="1:79" s="238" customFormat="1" ht="14.25" customHeight="1">
      <c r="A326" s="466" t="s">
        <v>1015</v>
      </c>
      <c r="B326" s="466"/>
      <c r="C326" s="466"/>
      <c r="D326" s="466"/>
      <c r="E326" s="158"/>
      <c r="F326" s="158"/>
      <c r="G326" s="157"/>
      <c r="H326" s="158"/>
      <c r="I326" s="158"/>
      <c r="J326" s="178">
        <f t="shared" si="58"/>
        <v>0</v>
      </c>
      <c r="K326" s="178">
        <f t="shared" si="59"/>
        <v>0</v>
      </c>
      <c r="L326" s="157">
        <f>L327</f>
        <v>5</v>
      </c>
      <c r="M326" s="157"/>
      <c r="N326" s="157"/>
      <c r="O326" s="157"/>
      <c r="P326" s="157"/>
      <c r="Q326" s="157"/>
      <c r="R326" s="157"/>
      <c r="S326" s="157"/>
      <c r="T326" s="157"/>
      <c r="U326" s="157"/>
      <c r="V326" s="157"/>
      <c r="W326" s="157"/>
      <c r="X326" s="157"/>
      <c r="Y326" s="157"/>
      <c r="Z326" s="157"/>
      <c r="AA326" s="160"/>
      <c r="AB326" s="176" t="e">
        <f>AB327+#REF!</f>
        <v>#REF!</v>
      </c>
      <c r="AC326" s="160">
        <f>AC327</f>
        <v>1230</v>
      </c>
      <c r="AD326" s="157"/>
      <c r="AE326" s="176"/>
      <c r="AF326" s="157"/>
      <c r="AG326" s="157"/>
      <c r="AH326" s="157"/>
      <c r="AI326" s="161"/>
      <c r="AJ326" s="157"/>
      <c r="AK326" s="157"/>
      <c r="AL326" s="157"/>
      <c r="AM326" s="157"/>
      <c r="AN326" s="157"/>
      <c r="AO326" s="157"/>
      <c r="AP326" s="157"/>
      <c r="AQ326" s="157"/>
      <c r="AR326" s="157"/>
      <c r="AS326" s="157"/>
      <c r="AT326" s="157"/>
      <c r="AU326" s="157"/>
      <c r="AV326" s="157"/>
      <c r="AW326" s="157"/>
      <c r="AX326" s="157"/>
      <c r="AY326" s="157"/>
      <c r="AZ326" s="157"/>
      <c r="BA326" s="157"/>
      <c r="BB326" s="157"/>
      <c r="BC326" s="157"/>
      <c r="BD326" s="173"/>
      <c r="BE326" s="171"/>
      <c r="BF326" s="171"/>
      <c r="BG326" s="171"/>
      <c r="BH326" s="174"/>
      <c r="BI326" s="174"/>
      <c r="BJ326" s="174"/>
      <c r="BK326" s="175"/>
      <c r="BL326" s="175"/>
      <c r="BM326" s="175"/>
      <c r="BN326" s="175"/>
      <c r="BO326" s="175"/>
      <c r="BP326" s="175"/>
      <c r="BQ326" s="175" t="s">
        <v>820</v>
      </c>
      <c r="BR326" s="175">
        <v>2</v>
      </c>
      <c r="BS326" s="235"/>
      <c r="BT326" s="237"/>
      <c r="BU326" s="237"/>
      <c r="BV326" s="237"/>
      <c r="BW326" s="237"/>
      <c r="BX326" s="237"/>
      <c r="BY326" s="237"/>
      <c r="BZ326" s="168"/>
      <c r="CA326" s="235"/>
    </row>
    <row r="327" spans="1:79" s="238" customFormat="1">
      <c r="A327" s="466" t="s">
        <v>823</v>
      </c>
      <c r="B327" s="466"/>
      <c r="C327" s="466"/>
      <c r="D327" s="466"/>
      <c r="E327" s="158"/>
      <c r="F327" s="158"/>
      <c r="G327" s="157"/>
      <c r="H327" s="158"/>
      <c r="I327" s="158"/>
      <c r="J327" s="178">
        <f t="shared" si="58"/>
        <v>0</v>
      </c>
      <c r="K327" s="178">
        <f t="shared" si="59"/>
        <v>0</v>
      </c>
      <c r="L327" s="157">
        <f>SUM(L328:L329)</f>
        <v>5</v>
      </c>
      <c r="M327" s="157"/>
      <c r="N327" s="157"/>
      <c r="O327" s="157"/>
      <c r="P327" s="157"/>
      <c r="Q327" s="157"/>
      <c r="R327" s="157"/>
      <c r="S327" s="157"/>
      <c r="T327" s="157"/>
      <c r="U327" s="157"/>
      <c r="V327" s="157"/>
      <c r="W327" s="157"/>
      <c r="X327" s="157"/>
      <c r="Y327" s="157"/>
      <c r="Z327" s="157"/>
      <c r="AA327" s="160"/>
      <c r="AB327" s="176">
        <f>SUM(AB328:AB329)</f>
        <v>1230</v>
      </c>
      <c r="AC327" s="160">
        <f>SUM(AC328:AC329)</f>
        <v>1230</v>
      </c>
      <c r="AD327" s="157"/>
      <c r="AE327" s="157"/>
      <c r="AF327" s="157"/>
      <c r="AG327" s="157"/>
      <c r="AH327" s="157"/>
      <c r="AI327" s="161"/>
      <c r="AJ327" s="157"/>
      <c r="AK327" s="157"/>
      <c r="AL327" s="157"/>
      <c r="AM327" s="157"/>
      <c r="AN327" s="157"/>
      <c r="AO327" s="157"/>
      <c r="AP327" s="157"/>
      <c r="AQ327" s="157"/>
      <c r="AR327" s="157"/>
      <c r="AS327" s="157"/>
      <c r="AT327" s="157"/>
      <c r="AU327" s="157"/>
      <c r="AV327" s="157"/>
      <c r="AW327" s="157"/>
      <c r="AX327" s="157"/>
      <c r="AY327" s="157"/>
      <c r="AZ327" s="157"/>
      <c r="BA327" s="157"/>
      <c r="BB327" s="157"/>
      <c r="BC327" s="157"/>
      <c r="BD327" s="173"/>
      <c r="BE327" s="171"/>
      <c r="BF327" s="171"/>
      <c r="BG327" s="171"/>
      <c r="BH327" s="174"/>
      <c r="BI327" s="174"/>
      <c r="BJ327" s="174"/>
      <c r="BK327" s="175"/>
      <c r="BL327" s="175"/>
      <c r="BM327" s="175"/>
      <c r="BN327" s="175"/>
      <c r="BO327" s="175"/>
      <c r="BP327" s="175"/>
      <c r="BQ327" s="175" t="s">
        <v>820</v>
      </c>
      <c r="BR327" s="175">
        <v>2</v>
      </c>
      <c r="BS327" s="235"/>
      <c r="BT327" s="237"/>
      <c r="BU327" s="237"/>
      <c r="BV327" s="237"/>
      <c r="BW327" s="237"/>
      <c r="BX327" s="237"/>
      <c r="BY327" s="237"/>
      <c r="BZ327" s="168"/>
      <c r="CA327" s="235"/>
    </row>
    <row r="328" spans="1:79" s="238" customFormat="1" ht="27">
      <c r="A328" s="304">
        <v>2</v>
      </c>
      <c r="B328" s="333" t="s">
        <v>303</v>
      </c>
      <c r="C328" s="304" t="s">
        <v>1895</v>
      </c>
      <c r="D328" s="304" t="s">
        <v>1860</v>
      </c>
      <c r="E328" s="334">
        <v>42</v>
      </c>
      <c r="F328" s="334">
        <v>45</v>
      </c>
      <c r="G328" s="304" t="s">
        <v>1820</v>
      </c>
      <c r="H328" s="334">
        <v>41.982999999999997</v>
      </c>
      <c r="I328" s="334">
        <v>44.982999999999997</v>
      </c>
      <c r="J328" s="335"/>
      <c r="K328" s="335"/>
      <c r="L328" s="336">
        <v>3</v>
      </c>
      <c r="M328" s="335"/>
      <c r="N328" s="304" t="s">
        <v>871</v>
      </c>
      <c r="O328" s="304" t="s">
        <v>875</v>
      </c>
      <c r="P328" s="304" t="s">
        <v>828</v>
      </c>
      <c r="Q328" s="304" t="s">
        <v>875</v>
      </c>
      <c r="R328" s="335"/>
      <c r="S328" s="335"/>
      <c r="T328" s="335"/>
      <c r="U328" s="304" t="s">
        <v>830</v>
      </c>
      <c r="V328" s="304" t="s">
        <v>829</v>
      </c>
      <c r="W328" s="304" t="s">
        <v>894</v>
      </c>
      <c r="X328" s="304" t="s">
        <v>831</v>
      </c>
      <c r="Y328" s="304" t="s">
        <v>832</v>
      </c>
      <c r="Z328" s="304"/>
      <c r="AA328" s="337">
        <v>205</v>
      </c>
      <c r="AB328" s="338">
        <f>L328*Q328*AA328*0.1</f>
        <v>738</v>
      </c>
      <c r="AC328" s="339">
        <f>L328*Q328*20.5</f>
        <v>738</v>
      </c>
      <c r="AD328" s="304">
        <v>2008</v>
      </c>
      <c r="AE328" s="304">
        <v>1</v>
      </c>
      <c r="AF328" s="304"/>
      <c r="AG328" s="304"/>
      <c r="AH328" s="335"/>
      <c r="AI328" s="340" t="s">
        <v>1067</v>
      </c>
      <c r="AJ328" s="304" t="s">
        <v>1896</v>
      </c>
      <c r="AK328" s="304"/>
      <c r="AL328" s="304" t="s">
        <v>837</v>
      </c>
      <c r="AM328" s="304" t="s">
        <v>828</v>
      </c>
      <c r="AN328" s="304" t="s">
        <v>1824</v>
      </c>
      <c r="AO328" s="304"/>
      <c r="AP328" s="335"/>
      <c r="AQ328" s="157"/>
      <c r="AR328" s="335"/>
      <c r="AS328" s="157"/>
      <c r="AT328" s="157"/>
      <c r="AU328" s="157"/>
      <c r="AV328" s="157"/>
      <c r="AW328" s="157"/>
      <c r="AX328" s="157"/>
      <c r="AY328" s="157"/>
      <c r="AZ328" s="157"/>
      <c r="BA328" s="157"/>
      <c r="BB328" s="157"/>
      <c r="BC328" s="304">
        <v>3</v>
      </c>
      <c r="BD328" s="173"/>
      <c r="BE328" s="171"/>
      <c r="BF328" s="171"/>
      <c r="BG328" s="171"/>
      <c r="BH328" s="174"/>
      <c r="BI328" s="174"/>
      <c r="BJ328" s="174"/>
      <c r="BK328" s="175"/>
      <c r="BL328" s="175"/>
      <c r="BM328" s="175"/>
      <c r="BN328" s="175"/>
      <c r="BO328" s="175"/>
      <c r="BP328" s="175"/>
      <c r="BQ328" s="175"/>
      <c r="BR328" s="175"/>
      <c r="BS328" s="235"/>
      <c r="BT328" s="237"/>
      <c r="BU328" s="237"/>
      <c r="BV328" s="237"/>
      <c r="BW328" s="237"/>
      <c r="BX328" s="237"/>
      <c r="BY328" s="237"/>
      <c r="BZ328" s="168"/>
      <c r="CA328" s="235"/>
    </row>
    <row r="329" spans="1:79" s="238" customFormat="1" ht="14.25" customHeight="1">
      <c r="A329" s="304">
        <v>3</v>
      </c>
      <c r="B329" s="333" t="s">
        <v>303</v>
      </c>
      <c r="C329" s="304" t="s">
        <v>1833</v>
      </c>
      <c r="D329" s="304" t="s">
        <v>1897</v>
      </c>
      <c r="E329" s="334">
        <v>39</v>
      </c>
      <c r="F329" s="334">
        <v>41</v>
      </c>
      <c r="G329" s="304" t="s">
        <v>1898</v>
      </c>
      <c r="H329" s="334">
        <v>2.2130000000000001</v>
      </c>
      <c r="I329" s="334">
        <v>4.2130000000000001</v>
      </c>
      <c r="J329" s="335"/>
      <c r="K329" s="335"/>
      <c r="L329" s="336">
        <v>2</v>
      </c>
      <c r="M329" s="335"/>
      <c r="N329" s="304" t="s">
        <v>871</v>
      </c>
      <c r="O329" s="304">
        <v>9</v>
      </c>
      <c r="P329" s="304" t="s">
        <v>828</v>
      </c>
      <c r="Q329" s="304" t="s">
        <v>875</v>
      </c>
      <c r="R329" s="335"/>
      <c r="S329" s="335"/>
      <c r="T329" s="335"/>
      <c r="U329" s="304" t="s">
        <v>830</v>
      </c>
      <c r="V329" s="304" t="s">
        <v>829</v>
      </c>
      <c r="W329" s="304" t="s">
        <v>894</v>
      </c>
      <c r="X329" s="304" t="s">
        <v>831</v>
      </c>
      <c r="Y329" s="304" t="s">
        <v>832</v>
      </c>
      <c r="Z329" s="304"/>
      <c r="AA329" s="337">
        <v>205</v>
      </c>
      <c r="AB329" s="338">
        <f>L329*Q329*AA329*0.1</f>
        <v>492</v>
      </c>
      <c r="AC329" s="339">
        <f>AB329*AE329</f>
        <v>492</v>
      </c>
      <c r="AD329" s="304">
        <v>2009</v>
      </c>
      <c r="AE329" s="304">
        <v>1</v>
      </c>
      <c r="AF329" s="304"/>
      <c r="AG329" s="304"/>
      <c r="AH329" s="335"/>
      <c r="AI329" s="304" t="s">
        <v>1455</v>
      </c>
      <c r="AJ329" s="341" t="s">
        <v>1194</v>
      </c>
      <c r="AK329" s="342"/>
      <c r="AL329" s="342" t="s">
        <v>837</v>
      </c>
      <c r="AM329" s="342" t="s">
        <v>828</v>
      </c>
      <c r="AN329" s="342" t="s">
        <v>1824</v>
      </c>
      <c r="AO329" s="343"/>
      <c r="AP329" s="335"/>
      <c r="AQ329" s="157"/>
      <c r="AR329" s="335"/>
      <c r="AS329" s="157"/>
      <c r="AT329" s="157"/>
      <c r="AU329" s="157"/>
      <c r="AV329" s="157"/>
      <c r="AW329" s="157"/>
      <c r="AX329" s="157"/>
      <c r="AY329" s="157"/>
      <c r="AZ329" s="157"/>
      <c r="BA329" s="157"/>
      <c r="BB329" s="157"/>
      <c r="BC329" s="344">
        <v>2</v>
      </c>
      <c r="BD329" s="173"/>
      <c r="BE329" s="171"/>
      <c r="BF329" s="171"/>
      <c r="BG329" s="171"/>
      <c r="BH329" s="174"/>
      <c r="BI329" s="174"/>
      <c r="BJ329" s="174"/>
      <c r="BK329" s="175"/>
      <c r="BL329" s="175"/>
      <c r="BM329" s="175"/>
      <c r="BN329" s="175"/>
      <c r="BO329" s="175"/>
      <c r="BP329" s="175"/>
      <c r="BQ329" s="175"/>
      <c r="BR329" s="175"/>
      <c r="BS329" s="235"/>
      <c r="BT329" s="237"/>
      <c r="BU329" s="237"/>
      <c r="BV329" s="237"/>
      <c r="BW329" s="237"/>
      <c r="BX329" s="237"/>
      <c r="BY329" s="237"/>
      <c r="BZ329" s="168"/>
      <c r="CA329" s="235"/>
    </row>
    <row r="330" spans="1:79" s="238" customFormat="1" ht="14.25" customHeight="1">
      <c r="A330" s="466" t="s">
        <v>1018</v>
      </c>
      <c r="B330" s="466"/>
      <c r="C330" s="466"/>
      <c r="D330" s="466"/>
      <c r="E330" s="158"/>
      <c r="F330" s="158"/>
      <c r="G330" s="157"/>
      <c r="H330" s="158"/>
      <c r="I330" s="158"/>
      <c r="J330" s="178">
        <f t="shared" ref="J330:J392" si="65">F330-E330</f>
        <v>0</v>
      </c>
      <c r="K330" s="178">
        <f t="shared" ref="K330:K392" si="66">I330-H330</f>
        <v>0</v>
      </c>
      <c r="L330" s="157"/>
      <c r="M330" s="157"/>
      <c r="N330" s="157"/>
      <c r="O330" s="157"/>
      <c r="P330" s="157"/>
      <c r="Q330" s="157"/>
      <c r="R330" s="157"/>
      <c r="S330" s="157"/>
      <c r="T330" s="157"/>
      <c r="U330" s="157"/>
      <c r="V330" s="157"/>
      <c r="W330" s="157"/>
      <c r="X330" s="157"/>
      <c r="Y330" s="157"/>
      <c r="Z330" s="157"/>
      <c r="AA330" s="160"/>
      <c r="AB330" s="176"/>
      <c r="AC330" s="160"/>
      <c r="AD330" s="157"/>
      <c r="AE330" s="157"/>
      <c r="AF330" s="157"/>
      <c r="AG330" s="157"/>
      <c r="AH330" s="157"/>
      <c r="AI330" s="161"/>
      <c r="AJ330" s="162"/>
      <c r="AK330" s="162"/>
      <c r="AL330" s="157"/>
      <c r="AM330" s="157"/>
      <c r="AN330" s="157"/>
      <c r="AO330" s="157"/>
      <c r="AP330" s="157"/>
      <c r="AQ330" s="157"/>
      <c r="AR330" s="157"/>
      <c r="AS330" s="157"/>
      <c r="AT330" s="157"/>
      <c r="AU330" s="157"/>
      <c r="AV330" s="157"/>
      <c r="AW330" s="157"/>
      <c r="AX330" s="157"/>
      <c r="AY330" s="157"/>
      <c r="AZ330" s="157"/>
      <c r="BA330" s="157"/>
      <c r="BB330" s="157"/>
      <c r="BC330" s="157"/>
      <c r="BD330" s="173"/>
      <c r="BE330" s="171"/>
      <c r="BF330" s="171"/>
      <c r="BG330" s="171"/>
      <c r="BH330" s="174"/>
      <c r="BI330" s="174"/>
      <c r="BJ330" s="174"/>
      <c r="BK330" s="175"/>
      <c r="BL330" s="175"/>
      <c r="BM330" s="175"/>
      <c r="BN330" s="175"/>
      <c r="BO330" s="175"/>
      <c r="BP330" s="175"/>
      <c r="BQ330" s="175" t="s">
        <v>820</v>
      </c>
      <c r="BR330" s="175">
        <v>2</v>
      </c>
      <c r="BS330" s="235"/>
      <c r="BT330" s="237"/>
      <c r="BU330" s="237"/>
      <c r="BV330" s="237"/>
      <c r="BW330" s="237"/>
      <c r="BX330" s="237"/>
      <c r="BY330" s="237"/>
      <c r="BZ330" s="168"/>
      <c r="CA330" s="235"/>
    </row>
    <row r="331" spans="1:79" s="238" customFormat="1" ht="14.25" customHeight="1">
      <c r="A331" s="466" t="s">
        <v>1019</v>
      </c>
      <c r="B331" s="466"/>
      <c r="C331" s="466"/>
      <c r="D331" s="466"/>
      <c r="E331" s="158"/>
      <c r="F331" s="158"/>
      <c r="G331" s="157"/>
      <c r="H331" s="158"/>
      <c r="I331" s="158"/>
      <c r="J331" s="178">
        <f t="shared" si="65"/>
        <v>0</v>
      </c>
      <c r="K331" s="178">
        <f t="shared" si="66"/>
        <v>0</v>
      </c>
      <c r="L331" s="157">
        <f>SUM(L332,L336)</f>
        <v>53.508000000000003</v>
      </c>
      <c r="M331" s="157"/>
      <c r="N331" s="157"/>
      <c r="O331" s="157"/>
      <c r="P331" s="157"/>
      <c r="Q331" s="157"/>
      <c r="R331" s="157"/>
      <c r="S331" s="157"/>
      <c r="T331" s="157"/>
      <c r="U331" s="157"/>
      <c r="V331" s="157"/>
      <c r="W331" s="157"/>
      <c r="X331" s="157"/>
      <c r="Y331" s="157"/>
      <c r="Z331" s="157"/>
      <c r="AA331" s="160"/>
      <c r="AB331" s="176">
        <f>SUM(AB332,AB336)</f>
        <v>-681.1332000000001</v>
      </c>
      <c r="AC331" s="160">
        <f>SUM(AC332,AC336)</f>
        <v>-681.1332000000001</v>
      </c>
      <c r="AD331" s="157"/>
      <c r="AE331" s="157"/>
      <c r="AF331" s="157"/>
      <c r="AG331" s="157"/>
      <c r="AH331" s="157"/>
      <c r="AI331" s="161"/>
      <c r="AJ331" s="162"/>
      <c r="AK331" s="162"/>
      <c r="AL331" s="157"/>
      <c r="AM331" s="157"/>
      <c r="AN331" s="157"/>
      <c r="AO331" s="157"/>
      <c r="AP331" s="157"/>
      <c r="AQ331" s="157"/>
      <c r="AR331" s="157"/>
      <c r="AS331" s="157"/>
      <c r="AT331" s="157"/>
      <c r="AU331" s="157"/>
      <c r="AV331" s="157"/>
      <c r="AW331" s="157"/>
      <c r="AX331" s="157"/>
      <c r="AY331" s="157"/>
      <c r="AZ331" s="157"/>
      <c r="BA331" s="157"/>
      <c r="BB331" s="157"/>
      <c r="BC331" s="157"/>
      <c r="BD331" s="173"/>
      <c r="BE331" s="171"/>
      <c r="BF331" s="171"/>
      <c r="BG331" s="171"/>
      <c r="BH331" s="174"/>
      <c r="BI331" s="174"/>
      <c r="BJ331" s="174"/>
      <c r="BK331" s="175"/>
      <c r="BL331" s="175"/>
      <c r="BM331" s="175"/>
      <c r="BN331" s="175"/>
      <c r="BO331" s="175"/>
      <c r="BP331" s="175"/>
      <c r="BQ331" s="175" t="s">
        <v>820</v>
      </c>
      <c r="BR331" s="175">
        <v>2</v>
      </c>
      <c r="BS331" s="235"/>
      <c r="BT331" s="237"/>
      <c r="BU331" s="237"/>
      <c r="BV331" s="237"/>
      <c r="BW331" s="237"/>
      <c r="BX331" s="237"/>
      <c r="BY331" s="237"/>
      <c r="BZ331" s="168"/>
      <c r="CA331" s="235"/>
    </row>
    <row r="332" spans="1:79" s="238" customFormat="1">
      <c r="A332" s="466" t="s">
        <v>1020</v>
      </c>
      <c r="B332" s="466"/>
      <c r="C332" s="466"/>
      <c r="D332" s="466"/>
      <c r="E332" s="158"/>
      <c r="F332" s="158"/>
      <c r="G332" s="157"/>
      <c r="H332" s="158"/>
      <c r="I332" s="158"/>
      <c r="J332" s="178">
        <f t="shared" si="65"/>
        <v>0</v>
      </c>
      <c r="K332" s="178">
        <f t="shared" si="66"/>
        <v>0</v>
      </c>
      <c r="L332" s="157">
        <f>SUM(L333:L335)</f>
        <v>7.585</v>
      </c>
      <c r="M332" s="157"/>
      <c r="N332" s="157"/>
      <c r="O332" s="157"/>
      <c r="P332" s="157"/>
      <c r="Q332" s="157"/>
      <c r="R332" s="157"/>
      <c r="S332" s="157"/>
      <c r="T332" s="157"/>
      <c r="U332" s="157"/>
      <c r="V332" s="157"/>
      <c r="W332" s="157"/>
      <c r="X332" s="157"/>
      <c r="Y332" s="157"/>
      <c r="Z332" s="157"/>
      <c r="AA332" s="160"/>
      <c r="AB332" s="176">
        <f>SUM(AB333:AB335)</f>
        <v>-104.23800000000001</v>
      </c>
      <c r="AC332" s="160">
        <f>SUM(AC333:AC335)</f>
        <v>-104.23800000000001</v>
      </c>
      <c r="AD332" s="157"/>
      <c r="AE332" s="157"/>
      <c r="AF332" s="157"/>
      <c r="AG332" s="157"/>
      <c r="AH332" s="157"/>
      <c r="AI332" s="161"/>
      <c r="AJ332" s="162"/>
      <c r="AK332" s="162"/>
      <c r="AL332" s="157"/>
      <c r="AM332" s="157"/>
      <c r="AN332" s="157"/>
      <c r="AO332" s="157"/>
      <c r="AP332" s="157"/>
      <c r="AQ332" s="157"/>
      <c r="AR332" s="157"/>
      <c r="AS332" s="157"/>
      <c r="AT332" s="157"/>
      <c r="AU332" s="157"/>
      <c r="AV332" s="157"/>
      <c r="AW332" s="157"/>
      <c r="AX332" s="157"/>
      <c r="AY332" s="157"/>
      <c r="AZ332" s="157"/>
      <c r="BA332" s="157"/>
      <c r="BB332" s="157"/>
      <c r="BC332" s="157"/>
      <c r="BD332" s="173"/>
      <c r="BE332" s="171"/>
      <c r="BF332" s="171"/>
      <c r="BG332" s="171"/>
      <c r="BH332" s="174"/>
      <c r="BI332" s="174"/>
      <c r="BJ332" s="174"/>
      <c r="BK332" s="175"/>
      <c r="BL332" s="175"/>
      <c r="BM332" s="175"/>
      <c r="BN332" s="175"/>
      <c r="BO332" s="175"/>
      <c r="BP332" s="175"/>
      <c r="BQ332" s="175" t="s">
        <v>820</v>
      </c>
      <c r="BR332" s="175">
        <v>2</v>
      </c>
      <c r="BS332" s="235"/>
      <c r="BT332" s="237"/>
      <c r="BU332" s="237"/>
      <c r="BV332" s="237"/>
      <c r="BW332" s="237"/>
      <c r="BX332" s="237"/>
      <c r="BY332" s="237"/>
      <c r="BZ332" s="168"/>
      <c r="CA332" s="235"/>
    </row>
    <row r="333" spans="1:79" s="239" customFormat="1" ht="396">
      <c r="A333" s="301" t="s">
        <v>1624</v>
      </c>
      <c r="B333" s="301" t="s">
        <v>303</v>
      </c>
      <c r="C333" s="301" t="s">
        <v>1895</v>
      </c>
      <c r="D333" s="301" t="s">
        <v>556</v>
      </c>
      <c r="E333" s="185">
        <v>3362.6</v>
      </c>
      <c r="F333" s="185">
        <v>3363.9850000000001</v>
      </c>
      <c r="G333" s="301" t="s">
        <v>556</v>
      </c>
      <c r="H333" s="185">
        <v>2811.1379999999999</v>
      </c>
      <c r="I333" s="185">
        <v>2812.5230000000001</v>
      </c>
      <c r="J333" s="178">
        <f t="shared" si="65"/>
        <v>1.3850000000002183</v>
      </c>
      <c r="K333" s="178">
        <f t="shared" si="66"/>
        <v>1.3850000000002183</v>
      </c>
      <c r="L333" s="301">
        <v>1.385</v>
      </c>
      <c r="M333" s="301"/>
      <c r="N333" s="301" t="s">
        <v>871</v>
      </c>
      <c r="O333" s="301" t="s">
        <v>832</v>
      </c>
      <c r="P333" s="301" t="s">
        <v>828</v>
      </c>
      <c r="Q333" s="301" t="s">
        <v>832</v>
      </c>
      <c r="R333" s="301"/>
      <c r="S333" s="301">
        <v>12</v>
      </c>
      <c r="T333" s="301"/>
      <c r="U333" s="301"/>
      <c r="V333" s="301"/>
      <c r="W333" s="301"/>
      <c r="X333" s="301"/>
      <c r="Y333" s="301"/>
      <c r="Z333" s="301" t="s">
        <v>1040</v>
      </c>
      <c r="AA333" s="163">
        <v>-12</v>
      </c>
      <c r="AB333" s="186">
        <f t="shared" ref="AB333:AB335" si="67">L333*Q333*AA333*0.1</f>
        <v>-14.957999999999998</v>
      </c>
      <c r="AC333" s="163">
        <f>IF(AL333="中修",AB333*AG333,IF(AL333="预防性养护",AB333,AB333*AE333))</f>
        <v>-14.957999999999998</v>
      </c>
      <c r="AD333" s="301"/>
      <c r="AE333" s="301"/>
      <c r="AF333" s="301"/>
      <c r="AG333" s="301"/>
      <c r="AH333" s="301"/>
      <c r="AI333" s="187" t="s">
        <v>1099</v>
      </c>
      <c r="AJ333" s="188"/>
      <c r="AK333" s="188"/>
      <c r="AL333" s="301" t="s">
        <v>814</v>
      </c>
      <c r="AM333" s="301"/>
      <c r="AN333" s="301" t="s">
        <v>1824</v>
      </c>
      <c r="AO333" s="301" t="s">
        <v>1899</v>
      </c>
      <c r="AP333" s="301" t="s">
        <v>1900</v>
      </c>
      <c r="AQ333" s="301" t="s">
        <v>1901</v>
      </c>
      <c r="AR333" s="301" t="s">
        <v>1902</v>
      </c>
      <c r="AS333" s="301" t="s">
        <v>1903</v>
      </c>
      <c r="AT333" s="301" t="s">
        <v>1904</v>
      </c>
      <c r="AU333" s="301" t="s">
        <v>1905</v>
      </c>
      <c r="AV333" s="301" t="s">
        <v>1905</v>
      </c>
      <c r="AW333" s="301" t="s">
        <v>1906</v>
      </c>
      <c r="AX333" s="301" t="s">
        <v>844</v>
      </c>
      <c r="AY333" s="301"/>
      <c r="AZ333" s="301"/>
      <c r="BA333" s="301"/>
      <c r="BB333" s="301"/>
      <c r="BC333" s="301"/>
      <c r="BD333" s="174"/>
      <c r="BE333" s="174"/>
      <c r="BF333" s="174"/>
      <c r="BG333" s="174"/>
      <c r="BH333" s="174"/>
      <c r="BI333" s="174"/>
      <c r="BJ333" s="174"/>
      <c r="BK333" s="175"/>
      <c r="BL333" s="175"/>
      <c r="BM333" s="175"/>
      <c r="BN333" s="175"/>
      <c r="BO333" s="175"/>
      <c r="BP333" s="175"/>
      <c r="BQ333" s="175"/>
      <c r="BR333" s="175">
        <v>3</v>
      </c>
      <c r="BS333" s="235"/>
      <c r="BT333" s="237"/>
      <c r="BU333" s="237"/>
      <c r="BV333" s="237"/>
      <c r="BW333" s="237"/>
      <c r="BX333" s="237"/>
      <c r="BY333" s="237"/>
      <c r="BZ333" s="168"/>
      <c r="CA333" s="235"/>
    </row>
    <row r="334" spans="1:79" s="239" customFormat="1" ht="228">
      <c r="A334" s="301" t="s">
        <v>1128</v>
      </c>
      <c r="B334" s="301" t="s">
        <v>303</v>
      </c>
      <c r="C334" s="301" t="s">
        <v>1907</v>
      </c>
      <c r="D334" s="301" t="s">
        <v>556</v>
      </c>
      <c r="E334" s="185">
        <v>3439.1840000000002</v>
      </c>
      <c r="F334" s="185">
        <v>3443.384</v>
      </c>
      <c r="G334" s="301" t="s">
        <v>556</v>
      </c>
      <c r="H334" s="185">
        <v>2897</v>
      </c>
      <c r="I334" s="185">
        <v>2901.2</v>
      </c>
      <c r="J334" s="178">
        <f t="shared" si="65"/>
        <v>4.1999999999998181</v>
      </c>
      <c r="K334" s="178">
        <f t="shared" si="66"/>
        <v>4.1999999999998181</v>
      </c>
      <c r="L334" s="301">
        <v>4.2</v>
      </c>
      <c r="M334" s="301"/>
      <c r="N334" s="301" t="s">
        <v>871</v>
      </c>
      <c r="O334" s="301" t="s">
        <v>875</v>
      </c>
      <c r="P334" s="301" t="s">
        <v>828</v>
      </c>
      <c r="Q334" s="301" t="s">
        <v>875</v>
      </c>
      <c r="R334" s="301"/>
      <c r="S334" s="301">
        <v>12</v>
      </c>
      <c r="T334" s="301"/>
      <c r="U334" s="301"/>
      <c r="V334" s="301"/>
      <c r="W334" s="301"/>
      <c r="X334" s="301"/>
      <c r="Y334" s="301"/>
      <c r="Z334" s="301" t="s">
        <v>1040</v>
      </c>
      <c r="AA334" s="163">
        <v>-12</v>
      </c>
      <c r="AB334" s="186">
        <f t="shared" si="67"/>
        <v>-60.480000000000011</v>
      </c>
      <c r="AC334" s="163">
        <f>IF(AL334="中修",AB334*AG334,IF(AL334="预防性养护",AB334,AB334*AE334))</f>
        <v>-60.480000000000011</v>
      </c>
      <c r="AD334" s="301"/>
      <c r="AE334" s="301"/>
      <c r="AF334" s="301"/>
      <c r="AG334" s="301"/>
      <c r="AH334" s="301"/>
      <c r="AI334" s="187" t="s">
        <v>1908</v>
      </c>
      <c r="AJ334" s="188"/>
      <c r="AK334" s="188"/>
      <c r="AL334" s="301" t="s">
        <v>814</v>
      </c>
      <c r="AM334" s="301"/>
      <c r="AN334" s="301" t="s">
        <v>1824</v>
      </c>
      <c r="AO334" s="301" t="s">
        <v>1909</v>
      </c>
      <c r="AP334" s="301" t="s">
        <v>1910</v>
      </c>
      <c r="AQ334" s="301"/>
      <c r="AR334" s="301"/>
      <c r="AS334" s="301"/>
      <c r="AT334" s="301" t="s">
        <v>1911</v>
      </c>
      <c r="AU334" s="301" t="s">
        <v>1912</v>
      </c>
      <c r="AV334" s="301" t="s">
        <v>1912</v>
      </c>
      <c r="AW334" s="301" t="s">
        <v>1913</v>
      </c>
      <c r="AX334" s="301" t="s">
        <v>844</v>
      </c>
      <c r="AY334" s="301"/>
      <c r="AZ334" s="301"/>
      <c r="BA334" s="301"/>
      <c r="BB334" s="301"/>
      <c r="BC334" s="301"/>
      <c r="BD334" s="174"/>
      <c r="BE334" s="174"/>
      <c r="BF334" s="174"/>
      <c r="BG334" s="174"/>
      <c r="BH334" s="174"/>
      <c r="BI334" s="174"/>
      <c r="BJ334" s="174"/>
      <c r="BK334" s="175"/>
      <c r="BL334" s="175"/>
      <c r="BM334" s="175"/>
      <c r="BN334" s="175"/>
      <c r="BO334" s="175"/>
      <c r="BP334" s="175"/>
      <c r="BQ334" s="175"/>
      <c r="BR334" s="175">
        <v>3</v>
      </c>
      <c r="BS334" s="235"/>
      <c r="BT334" s="237"/>
      <c r="BU334" s="237"/>
      <c r="BV334" s="237"/>
      <c r="BW334" s="237"/>
      <c r="BX334" s="237"/>
      <c r="BY334" s="237"/>
      <c r="BZ334" s="168"/>
      <c r="CA334" s="235"/>
    </row>
    <row r="335" spans="1:79" s="239" customFormat="1" ht="14.25" customHeight="1">
      <c r="A335" s="301" t="s">
        <v>874</v>
      </c>
      <c r="B335" s="301" t="s">
        <v>303</v>
      </c>
      <c r="C335" s="301" t="s">
        <v>1907</v>
      </c>
      <c r="D335" s="301" t="s">
        <v>556</v>
      </c>
      <c r="E335" s="185">
        <v>3459.444</v>
      </c>
      <c r="F335" s="185">
        <v>3461.444</v>
      </c>
      <c r="G335" s="301" t="s">
        <v>556</v>
      </c>
      <c r="H335" s="185">
        <v>2916</v>
      </c>
      <c r="I335" s="185">
        <v>2918</v>
      </c>
      <c r="J335" s="178">
        <f t="shared" si="65"/>
        <v>2</v>
      </c>
      <c r="K335" s="178">
        <f t="shared" si="66"/>
        <v>2</v>
      </c>
      <c r="L335" s="301">
        <v>2</v>
      </c>
      <c r="M335" s="301"/>
      <c r="N335" s="301" t="s">
        <v>871</v>
      </c>
      <c r="O335" s="301" t="s">
        <v>875</v>
      </c>
      <c r="P335" s="301" t="s">
        <v>828</v>
      </c>
      <c r="Q335" s="301" t="s">
        <v>875</v>
      </c>
      <c r="R335" s="301"/>
      <c r="S335" s="301">
        <v>14</v>
      </c>
      <c r="T335" s="301"/>
      <c r="U335" s="301"/>
      <c r="V335" s="301"/>
      <c r="W335" s="301"/>
      <c r="X335" s="301"/>
      <c r="Y335" s="301"/>
      <c r="Z335" s="301" t="s">
        <v>1040</v>
      </c>
      <c r="AA335" s="163">
        <v>-12</v>
      </c>
      <c r="AB335" s="186">
        <f t="shared" si="67"/>
        <v>-28.8</v>
      </c>
      <c r="AC335" s="163">
        <f>IF(AL335="中修",AB335*AG335,IF(AL335="预防性养护",AB335,AB335*AE335))</f>
        <v>-28.8</v>
      </c>
      <c r="AD335" s="301"/>
      <c r="AE335" s="301"/>
      <c r="AF335" s="301"/>
      <c r="AG335" s="301"/>
      <c r="AH335" s="301"/>
      <c r="AI335" s="187" t="s">
        <v>1908</v>
      </c>
      <c r="AJ335" s="188"/>
      <c r="AK335" s="188"/>
      <c r="AL335" s="301" t="s">
        <v>814</v>
      </c>
      <c r="AM335" s="301"/>
      <c r="AN335" s="301" t="s">
        <v>1824</v>
      </c>
      <c r="AO335" s="301" t="s">
        <v>1914</v>
      </c>
      <c r="AP335" s="301" t="s">
        <v>1915</v>
      </c>
      <c r="AQ335" s="301"/>
      <c r="AR335" s="301"/>
      <c r="AS335" s="301"/>
      <c r="AT335" s="301" t="s">
        <v>1916</v>
      </c>
      <c r="AU335" s="301" t="s">
        <v>1917</v>
      </c>
      <c r="AV335" s="301" t="s">
        <v>1917</v>
      </c>
      <c r="AW335" s="301" t="s">
        <v>1918</v>
      </c>
      <c r="AX335" s="301" t="s">
        <v>844</v>
      </c>
      <c r="AY335" s="301"/>
      <c r="AZ335" s="301"/>
      <c r="BA335" s="301"/>
      <c r="BB335" s="301"/>
      <c r="BC335" s="301"/>
      <c r="BD335" s="174"/>
      <c r="BE335" s="174"/>
      <c r="BF335" s="174"/>
      <c r="BG335" s="174"/>
      <c r="BH335" s="174"/>
      <c r="BI335" s="174"/>
      <c r="BJ335" s="174"/>
      <c r="BK335" s="175"/>
      <c r="BL335" s="175"/>
      <c r="BM335" s="175"/>
      <c r="BN335" s="175"/>
      <c r="BO335" s="175"/>
      <c r="BP335" s="175"/>
      <c r="BQ335" s="175"/>
      <c r="BR335" s="175">
        <v>3</v>
      </c>
      <c r="BS335" s="235"/>
      <c r="BT335" s="237"/>
      <c r="BU335" s="237"/>
      <c r="BV335" s="237"/>
      <c r="BW335" s="237"/>
      <c r="BX335" s="237"/>
      <c r="BY335" s="237"/>
      <c r="BZ335" s="168"/>
      <c r="CA335" s="235"/>
    </row>
    <row r="336" spans="1:79" s="238" customFormat="1">
      <c r="A336" s="466" t="s">
        <v>1038</v>
      </c>
      <c r="B336" s="466"/>
      <c r="C336" s="466"/>
      <c r="D336" s="466"/>
      <c r="E336" s="158"/>
      <c r="F336" s="158"/>
      <c r="G336" s="157"/>
      <c r="H336" s="158"/>
      <c r="I336" s="158"/>
      <c r="J336" s="178">
        <f t="shared" si="65"/>
        <v>0</v>
      </c>
      <c r="K336" s="178">
        <f t="shared" si="66"/>
        <v>0</v>
      </c>
      <c r="L336" s="157">
        <f>SUM(L337:L346)</f>
        <v>45.923000000000002</v>
      </c>
      <c r="M336" s="157"/>
      <c r="N336" s="157"/>
      <c r="O336" s="157"/>
      <c r="P336" s="157"/>
      <c r="Q336" s="157"/>
      <c r="R336" s="157"/>
      <c r="S336" s="157"/>
      <c r="T336" s="157"/>
      <c r="U336" s="157"/>
      <c r="V336" s="157"/>
      <c r="W336" s="157"/>
      <c r="X336" s="157"/>
      <c r="Y336" s="157"/>
      <c r="Z336" s="157"/>
      <c r="AA336" s="160"/>
      <c r="AB336" s="176">
        <f>SUM(AB337:AB346)</f>
        <v>-576.89520000000005</v>
      </c>
      <c r="AC336" s="160">
        <f>SUM(AC337:AC346)</f>
        <v>-576.89520000000005</v>
      </c>
      <c r="AD336" s="157"/>
      <c r="AE336" s="157"/>
      <c r="AF336" s="157"/>
      <c r="AG336" s="157"/>
      <c r="AH336" s="157"/>
      <c r="AI336" s="161"/>
      <c r="AJ336" s="162"/>
      <c r="AK336" s="162"/>
      <c r="AL336" s="157"/>
      <c r="AM336" s="157"/>
      <c r="AN336" s="157"/>
      <c r="AO336" s="157"/>
      <c r="AP336" s="157"/>
      <c r="AQ336" s="157"/>
      <c r="AR336" s="157"/>
      <c r="AS336" s="157"/>
      <c r="AT336" s="157"/>
      <c r="AU336" s="157"/>
      <c r="AV336" s="157"/>
      <c r="AW336" s="157"/>
      <c r="AX336" s="157"/>
      <c r="AY336" s="157"/>
      <c r="AZ336" s="157"/>
      <c r="BA336" s="157"/>
      <c r="BB336" s="157"/>
      <c r="BC336" s="157"/>
      <c r="BD336" s="173"/>
      <c r="BE336" s="171"/>
      <c r="BF336" s="171"/>
      <c r="BG336" s="171"/>
      <c r="BH336" s="174"/>
      <c r="BI336" s="174"/>
      <c r="BJ336" s="174"/>
      <c r="BK336" s="175"/>
      <c r="BL336" s="175"/>
      <c r="BM336" s="175"/>
      <c r="BN336" s="175"/>
      <c r="BO336" s="175"/>
      <c r="BP336" s="175"/>
      <c r="BQ336" s="175" t="s">
        <v>820</v>
      </c>
      <c r="BR336" s="175">
        <v>2</v>
      </c>
      <c r="BS336" s="235"/>
      <c r="BT336" s="237"/>
      <c r="BU336" s="237"/>
      <c r="BV336" s="237"/>
      <c r="BW336" s="237"/>
      <c r="BX336" s="237"/>
      <c r="BY336" s="237"/>
      <c r="BZ336" s="168"/>
      <c r="CA336" s="235"/>
    </row>
    <row r="337" spans="1:79" s="239" customFormat="1" ht="372">
      <c r="A337" s="301" t="s">
        <v>858</v>
      </c>
      <c r="B337" s="301" t="s">
        <v>303</v>
      </c>
      <c r="C337" s="301" t="s">
        <v>1919</v>
      </c>
      <c r="D337" s="301" t="s">
        <v>556</v>
      </c>
      <c r="E337" s="185">
        <v>3282.51</v>
      </c>
      <c r="F337" s="185">
        <v>3290.51</v>
      </c>
      <c r="G337" s="301" t="s">
        <v>556</v>
      </c>
      <c r="H337" s="185">
        <v>2732</v>
      </c>
      <c r="I337" s="185">
        <v>2740</v>
      </c>
      <c r="J337" s="178">
        <f t="shared" si="65"/>
        <v>8</v>
      </c>
      <c r="K337" s="178">
        <f t="shared" si="66"/>
        <v>8</v>
      </c>
      <c r="L337" s="301">
        <v>8</v>
      </c>
      <c r="M337" s="301"/>
      <c r="N337" s="301" t="s">
        <v>871</v>
      </c>
      <c r="O337" s="301" t="s">
        <v>832</v>
      </c>
      <c r="P337" s="301" t="s">
        <v>828</v>
      </c>
      <c r="Q337" s="301" t="s">
        <v>832</v>
      </c>
      <c r="R337" s="301"/>
      <c r="S337" s="301">
        <v>14</v>
      </c>
      <c r="T337" s="301"/>
      <c r="U337" s="301"/>
      <c r="V337" s="301"/>
      <c r="W337" s="301"/>
      <c r="X337" s="301"/>
      <c r="Y337" s="301"/>
      <c r="Z337" s="301" t="s">
        <v>1040</v>
      </c>
      <c r="AA337" s="163">
        <v>-12</v>
      </c>
      <c r="AB337" s="186">
        <f t="shared" ref="AB337:AB346" si="68">L337*Q337*AA337*0.1</f>
        <v>-86.4</v>
      </c>
      <c r="AC337" s="163">
        <f t="shared" ref="AC337:AC346" si="69">IF(AL337="中修",AB337*AG337,IF(AL337="预防性养护",AB337,AB337*AE337))</f>
        <v>-86.4</v>
      </c>
      <c r="AD337" s="301"/>
      <c r="AE337" s="301"/>
      <c r="AF337" s="301"/>
      <c r="AG337" s="301"/>
      <c r="AH337" s="301"/>
      <c r="AI337" s="187" t="s">
        <v>1908</v>
      </c>
      <c r="AJ337" s="188"/>
      <c r="AK337" s="188"/>
      <c r="AL337" s="301" t="s">
        <v>814</v>
      </c>
      <c r="AM337" s="301"/>
      <c r="AN337" s="301" t="s">
        <v>1824</v>
      </c>
      <c r="AO337" s="301" t="s">
        <v>1920</v>
      </c>
      <c r="AP337" s="301" t="s">
        <v>1921</v>
      </c>
      <c r="AQ337" s="301"/>
      <c r="AR337" s="301"/>
      <c r="AS337" s="301"/>
      <c r="AT337" s="301" t="s">
        <v>1922</v>
      </c>
      <c r="AU337" s="301" t="s">
        <v>1923</v>
      </c>
      <c r="AV337" s="301" t="s">
        <v>1923</v>
      </c>
      <c r="AW337" s="301" t="s">
        <v>1924</v>
      </c>
      <c r="AX337" s="301" t="s">
        <v>844</v>
      </c>
      <c r="AY337" s="301"/>
      <c r="AZ337" s="301"/>
      <c r="BA337" s="301"/>
      <c r="BB337" s="301"/>
      <c r="BC337" s="301"/>
      <c r="BD337" s="174"/>
      <c r="BE337" s="174"/>
      <c r="BF337" s="174"/>
      <c r="BG337" s="174"/>
      <c r="BH337" s="174"/>
      <c r="BI337" s="174"/>
      <c r="BJ337" s="174"/>
      <c r="BK337" s="175"/>
      <c r="BL337" s="175"/>
      <c r="BM337" s="175"/>
      <c r="BN337" s="175"/>
      <c r="BO337" s="175"/>
      <c r="BP337" s="175"/>
      <c r="BQ337" s="175"/>
      <c r="BR337" s="175">
        <v>3</v>
      </c>
      <c r="BS337" s="235"/>
      <c r="BT337" s="237"/>
      <c r="BU337" s="237"/>
      <c r="BV337" s="237"/>
      <c r="BW337" s="237"/>
      <c r="BX337" s="237"/>
      <c r="BY337" s="237"/>
      <c r="BZ337" s="168"/>
      <c r="CA337" s="235"/>
    </row>
    <row r="338" spans="1:79" s="239" customFormat="1" ht="276">
      <c r="A338" s="301" t="s">
        <v>980</v>
      </c>
      <c r="B338" s="301" t="s">
        <v>303</v>
      </c>
      <c r="C338" s="301" t="s">
        <v>1833</v>
      </c>
      <c r="D338" s="301" t="s">
        <v>469</v>
      </c>
      <c r="E338" s="185">
        <v>1412.087</v>
      </c>
      <c r="F338" s="185">
        <v>1413.9739999999999</v>
      </c>
      <c r="G338" s="301" t="s">
        <v>469</v>
      </c>
      <c r="H338" s="185">
        <v>130.28700000000001</v>
      </c>
      <c r="I338" s="185">
        <v>132.17400000000001</v>
      </c>
      <c r="J338" s="178">
        <f t="shared" si="65"/>
        <v>1.8869999999999436</v>
      </c>
      <c r="K338" s="178">
        <f t="shared" si="66"/>
        <v>1.8870000000000005</v>
      </c>
      <c r="L338" s="301">
        <v>1.887</v>
      </c>
      <c r="M338" s="301"/>
      <c r="N338" s="301" t="s">
        <v>871</v>
      </c>
      <c r="O338" s="301" t="s">
        <v>875</v>
      </c>
      <c r="P338" s="301" t="s">
        <v>828</v>
      </c>
      <c r="Q338" s="301" t="s">
        <v>875</v>
      </c>
      <c r="R338" s="301"/>
      <c r="S338" s="301">
        <v>15</v>
      </c>
      <c r="T338" s="301"/>
      <c r="U338" s="301"/>
      <c r="V338" s="301"/>
      <c r="W338" s="301"/>
      <c r="X338" s="301"/>
      <c r="Y338" s="301"/>
      <c r="Z338" s="301" t="s">
        <v>1111</v>
      </c>
      <c r="AA338" s="163">
        <v>-30</v>
      </c>
      <c r="AB338" s="186">
        <f t="shared" si="68"/>
        <v>-67.932000000000002</v>
      </c>
      <c r="AC338" s="163">
        <f t="shared" si="69"/>
        <v>-67.932000000000002</v>
      </c>
      <c r="AD338" s="301"/>
      <c r="AE338" s="301"/>
      <c r="AF338" s="301"/>
      <c r="AG338" s="301"/>
      <c r="AH338" s="301"/>
      <c r="AI338" s="187" t="s">
        <v>1154</v>
      </c>
      <c r="AJ338" s="188" t="s">
        <v>1925</v>
      </c>
      <c r="AK338" s="188"/>
      <c r="AL338" s="301" t="s">
        <v>814</v>
      </c>
      <c r="AM338" s="301"/>
      <c r="AN338" s="301" t="s">
        <v>1824</v>
      </c>
      <c r="AO338" s="301" t="s">
        <v>1926</v>
      </c>
      <c r="AP338" s="301" t="s">
        <v>1927</v>
      </c>
      <c r="AQ338" s="301" t="s">
        <v>1928</v>
      </c>
      <c r="AR338" s="301"/>
      <c r="AS338" s="301" t="s">
        <v>1929</v>
      </c>
      <c r="AT338" s="301" t="s">
        <v>1930</v>
      </c>
      <c r="AU338" s="301" t="s">
        <v>1931</v>
      </c>
      <c r="AV338" s="301" t="s">
        <v>1932</v>
      </c>
      <c r="AW338" s="301" t="s">
        <v>1933</v>
      </c>
      <c r="AX338" s="301" t="s">
        <v>844</v>
      </c>
      <c r="AY338" s="301" t="s">
        <v>1934</v>
      </c>
      <c r="AZ338" s="301"/>
      <c r="BA338" s="301"/>
      <c r="BB338" s="301"/>
      <c r="BC338" s="301"/>
      <c r="BD338" s="174"/>
      <c r="BE338" s="174"/>
      <c r="BF338" s="174"/>
      <c r="BG338" s="174"/>
      <c r="BH338" s="174"/>
      <c r="BI338" s="174"/>
      <c r="BJ338" s="174"/>
      <c r="BK338" s="175"/>
      <c r="BL338" s="175"/>
      <c r="BM338" s="175"/>
      <c r="BN338" s="175"/>
      <c r="BO338" s="175"/>
      <c r="BP338" s="175"/>
      <c r="BQ338" s="175"/>
      <c r="BR338" s="175">
        <v>3</v>
      </c>
      <c r="BS338" s="235"/>
      <c r="BT338" s="237"/>
      <c r="BU338" s="237"/>
      <c r="BV338" s="237"/>
      <c r="BW338" s="237"/>
      <c r="BX338" s="237"/>
      <c r="BY338" s="237"/>
      <c r="BZ338" s="168"/>
      <c r="CA338" s="235"/>
    </row>
    <row r="339" spans="1:79" s="239" customFormat="1" ht="180">
      <c r="A339" s="301" t="s">
        <v>832</v>
      </c>
      <c r="B339" s="301" t="s">
        <v>303</v>
      </c>
      <c r="C339" s="301" t="s">
        <v>1870</v>
      </c>
      <c r="D339" s="301" t="s">
        <v>568</v>
      </c>
      <c r="E339" s="185">
        <v>1121.5440000000001</v>
      </c>
      <c r="F339" s="185">
        <v>1122.5889999999999</v>
      </c>
      <c r="G339" s="301" t="s">
        <v>1935</v>
      </c>
      <c r="H339" s="185">
        <v>139.08000000000001</v>
      </c>
      <c r="I339" s="185">
        <v>140.125</v>
      </c>
      <c r="J339" s="178">
        <f t="shared" si="65"/>
        <v>1.0449999999998454</v>
      </c>
      <c r="K339" s="178">
        <f t="shared" si="66"/>
        <v>1.0449999999999875</v>
      </c>
      <c r="L339" s="301">
        <v>1.0449999999999999</v>
      </c>
      <c r="M339" s="301"/>
      <c r="N339" s="301" t="s">
        <v>1022</v>
      </c>
      <c r="O339" s="301">
        <v>20</v>
      </c>
      <c r="P339" s="301" t="s">
        <v>828</v>
      </c>
      <c r="Q339" s="301" t="s">
        <v>875</v>
      </c>
      <c r="R339" s="301"/>
      <c r="S339" s="301">
        <v>25</v>
      </c>
      <c r="T339" s="301"/>
      <c r="U339" s="301"/>
      <c r="V339" s="301"/>
      <c r="W339" s="301"/>
      <c r="X339" s="301"/>
      <c r="Y339" s="301"/>
      <c r="Z339" s="301" t="s">
        <v>1040</v>
      </c>
      <c r="AA339" s="163">
        <v>-12</v>
      </c>
      <c r="AB339" s="186">
        <f t="shared" si="68"/>
        <v>-15.048</v>
      </c>
      <c r="AC339" s="163">
        <f t="shared" si="69"/>
        <v>-15.048</v>
      </c>
      <c r="AD339" s="301"/>
      <c r="AE339" s="301"/>
      <c r="AF339" s="301"/>
      <c r="AG339" s="301"/>
      <c r="AH339" s="301"/>
      <c r="AI339" s="187" t="s">
        <v>1194</v>
      </c>
      <c r="AJ339" s="188"/>
      <c r="AK339" s="188"/>
      <c r="AL339" s="301" t="s">
        <v>814</v>
      </c>
      <c r="AM339" s="301"/>
      <c r="AN339" s="301" t="s">
        <v>1824</v>
      </c>
      <c r="AO339" s="301" t="s">
        <v>1936</v>
      </c>
      <c r="AP339" s="301" t="s">
        <v>1937</v>
      </c>
      <c r="AQ339" s="301" t="s">
        <v>1938</v>
      </c>
      <c r="AR339" s="301"/>
      <c r="AS339" s="301"/>
      <c r="AT339" s="301" t="s">
        <v>1939</v>
      </c>
      <c r="AU339" s="301" t="s">
        <v>1940</v>
      </c>
      <c r="AV339" s="301" t="s">
        <v>1940</v>
      </c>
      <c r="AW339" s="301" t="s">
        <v>1941</v>
      </c>
      <c r="AX339" s="301" t="s">
        <v>844</v>
      </c>
      <c r="AY339" s="301"/>
      <c r="AZ339" s="301"/>
      <c r="BA339" s="301"/>
      <c r="BB339" s="301"/>
      <c r="BC339" s="301"/>
      <c r="BD339" s="174"/>
      <c r="BE339" s="174"/>
      <c r="BF339" s="174"/>
      <c r="BG339" s="174"/>
      <c r="BH339" s="174"/>
      <c r="BI339" s="174"/>
      <c r="BJ339" s="174"/>
      <c r="BK339" s="175"/>
      <c r="BL339" s="175"/>
      <c r="BM339" s="175"/>
      <c r="BN339" s="175"/>
      <c r="BO339" s="175"/>
      <c r="BP339" s="175"/>
      <c r="BQ339" s="175"/>
      <c r="BR339" s="175">
        <v>3</v>
      </c>
      <c r="BS339" s="235"/>
      <c r="BT339" s="237"/>
      <c r="BU339" s="237"/>
      <c r="BV339" s="237"/>
      <c r="BW339" s="237"/>
      <c r="BX339" s="237"/>
      <c r="BY339" s="237"/>
      <c r="BZ339" s="168"/>
      <c r="CA339" s="235"/>
    </row>
    <row r="340" spans="1:79" s="239" customFormat="1" ht="228">
      <c r="A340" s="301" t="s">
        <v>934</v>
      </c>
      <c r="B340" s="301" t="s">
        <v>303</v>
      </c>
      <c r="C340" s="301" t="s">
        <v>1819</v>
      </c>
      <c r="D340" s="301" t="s">
        <v>583</v>
      </c>
      <c r="E340" s="185">
        <v>50.774999999999999</v>
      </c>
      <c r="F340" s="185">
        <v>55.774999999999999</v>
      </c>
      <c r="G340" s="301" t="s">
        <v>1820</v>
      </c>
      <c r="H340" s="185">
        <v>150</v>
      </c>
      <c r="I340" s="185">
        <v>155</v>
      </c>
      <c r="J340" s="178">
        <f t="shared" si="65"/>
        <v>5</v>
      </c>
      <c r="K340" s="178">
        <f t="shared" si="66"/>
        <v>5</v>
      </c>
      <c r="L340" s="301">
        <v>5</v>
      </c>
      <c r="M340" s="301"/>
      <c r="N340" s="301" t="s">
        <v>871</v>
      </c>
      <c r="O340" s="301">
        <v>9</v>
      </c>
      <c r="P340" s="301" t="s">
        <v>828</v>
      </c>
      <c r="Q340" s="301">
        <v>9</v>
      </c>
      <c r="R340" s="301"/>
      <c r="S340" s="301">
        <v>12</v>
      </c>
      <c r="T340" s="301"/>
      <c r="U340" s="301"/>
      <c r="V340" s="301"/>
      <c r="W340" s="301"/>
      <c r="X340" s="301"/>
      <c r="Y340" s="301"/>
      <c r="Z340" s="301" t="s">
        <v>1040</v>
      </c>
      <c r="AA340" s="163">
        <v>-12</v>
      </c>
      <c r="AB340" s="186">
        <f t="shared" si="68"/>
        <v>-54</v>
      </c>
      <c r="AC340" s="163">
        <f t="shared" si="69"/>
        <v>-54</v>
      </c>
      <c r="AD340" s="301"/>
      <c r="AE340" s="301"/>
      <c r="AF340" s="301"/>
      <c r="AG340" s="301"/>
      <c r="AH340" s="301"/>
      <c r="AI340" s="187" t="s">
        <v>1056</v>
      </c>
      <c r="AJ340" s="188"/>
      <c r="AK340" s="188"/>
      <c r="AL340" s="301" t="s">
        <v>814</v>
      </c>
      <c r="AM340" s="301"/>
      <c r="AN340" s="301" t="s">
        <v>1824</v>
      </c>
      <c r="AO340" s="301" t="s">
        <v>1942</v>
      </c>
      <c r="AP340" s="301" t="s">
        <v>1943</v>
      </c>
      <c r="AQ340" s="301" t="s">
        <v>1944</v>
      </c>
      <c r="AR340" s="301"/>
      <c r="AS340" s="301"/>
      <c r="AT340" s="301" t="s">
        <v>1945</v>
      </c>
      <c r="AU340" s="301" t="s">
        <v>1946</v>
      </c>
      <c r="AV340" s="301" t="s">
        <v>1947</v>
      </c>
      <c r="AW340" s="301" t="s">
        <v>1947</v>
      </c>
      <c r="AX340" s="301" t="s">
        <v>844</v>
      </c>
      <c r="AY340" s="301"/>
      <c r="AZ340" s="301"/>
      <c r="BA340" s="301"/>
      <c r="BB340" s="301"/>
      <c r="BC340" s="301"/>
      <c r="BD340" s="174"/>
      <c r="BE340" s="174"/>
      <c r="BF340" s="174"/>
      <c r="BG340" s="174"/>
      <c r="BH340" s="174"/>
      <c r="BI340" s="174"/>
      <c r="BJ340" s="174"/>
      <c r="BK340" s="175"/>
      <c r="BL340" s="175"/>
      <c r="BM340" s="175"/>
      <c r="BN340" s="175"/>
      <c r="BO340" s="175"/>
      <c r="BP340" s="175"/>
      <c r="BQ340" s="175"/>
      <c r="BR340" s="175">
        <v>3</v>
      </c>
      <c r="BS340" s="235"/>
      <c r="BT340" s="237"/>
      <c r="BU340" s="237"/>
      <c r="BV340" s="237"/>
      <c r="BW340" s="237"/>
      <c r="BX340" s="237"/>
      <c r="BY340" s="237"/>
      <c r="BZ340" s="168"/>
      <c r="CA340" s="235"/>
    </row>
    <row r="341" spans="1:79" s="239" customFormat="1" ht="409.5">
      <c r="A341" s="301" t="s">
        <v>1172</v>
      </c>
      <c r="B341" s="301" t="s">
        <v>303</v>
      </c>
      <c r="C341" s="301" t="s">
        <v>1870</v>
      </c>
      <c r="D341" s="301" t="s">
        <v>1948</v>
      </c>
      <c r="E341" s="185">
        <v>0</v>
      </c>
      <c r="F341" s="185">
        <v>8.5299999999999994</v>
      </c>
      <c r="G341" s="301" t="s">
        <v>1949</v>
      </c>
      <c r="H341" s="185">
        <v>0</v>
      </c>
      <c r="I341" s="185">
        <v>8.5299999999999994</v>
      </c>
      <c r="J341" s="178">
        <f t="shared" si="65"/>
        <v>8.5299999999999994</v>
      </c>
      <c r="K341" s="178">
        <f t="shared" si="66"/>
        <v>8.5299999999999994</v>
      </c>
      <c r="L341" s="301">
        <v>8.5299999999999994</v>
      </c>
      <c r="M341" s="301"/>
      <c r="N341" s="301" t="s">
        <v>871</v>
      </c>
      <c r="O341" s="301" t="s">
        <v>892</v>
      </c>
      <c r="P341" s="301" t="s">
        <v>828</v>
      </c>
      <c r="Q341" s="301">
        <v>10</v>
      </c>
      <c r="R341" s="301"/>
      <c r="S341" s="301">
        <v>13</v>
      </c>
      <c r="T341" s="301"/>
      <c r="U341" s="301"/>
      <c r="V341" s="301"/>
      <c r="W341" s="301"/>
      <c r="X341" s="301"/>
      <c r="Y341" s="301"/>
      <c r="Z341" s="301" t="s">
        <v>1040</v>
      </c>
      <c r="AA341" s="163">
        <v>-12</v>
      </c>
      <c r="AB341" s="186">
        <f t="shared" si="68"/>
        <v>-102.36</v>
      </c>
      <c r="AC341" s="163">
        <f t="shared" si="69"/>
        <v>-102.36</v>
      </c>
      <c r="AD341" s="301"/>
      <c r="AE341" s="301"/>
      <c r="AF341" s="301"/>
      <c r="AG341" s="301"/>
      <c r="AH341" s="301"/>
      <c r="AI341" s="187" t="s">
        <v>1908</v>
      </c>
      <c r="AJ341" s="188"/>
      <c r="AK341" s="188"/>
      <c r="AL341" s="301" t="s">
        <v>814</v>
      </c>
      <c r="AM341" s="301"/>
      <c r="AN341" s="301" t="s">
        <v>1824</v>
      </c>
      <c r="AO341" s="301" t="s">
        <v>1950</v>
      </c>
      <c r="AP341" s="301" t="s">
        <v>1951</v>
      </c>
      <c r="AQ341" s="301" t="s">
        <v>1952</v>
      </c>
      <c r="AR341" s="301"/>
      <c r="AS341" s="301"/>
      <c r="AT341" s="301" t="s">
        <v>1953</v>
      </c>
      <c r="AU341" s="301" t="s">
        <v>1954</v>
      </c>
      <c r="AV341" s="301" t="s">
        <v>1954</v>
      </c>
      <c r="AW341" s="301" t="s">
        <v>1955</v>
      </c>
      <c r="AX341" s="301" t="s">
        <v>844</v>
      </c>
      <c r="AY341" s="301"/>
      <c r="AZ341" s="301"/>
      <c r="BA341" s="301"/>
      <c r="BB341" s="301"/>
      <c r="BC341" s="301"/>
      <c r="BD341" s="174"/>
      <c r="BE341" s="174"/>
      <c r="BF341" s="174"/>
      <c r="BG341" s="174"/>
      <c r="BH341" s="174"/>
      <c r="BI341" s="174"/>
      <c r="BJ341" s="174"/>
      <c r="BK341" s="175"/>
      <c r="BL341" s="175"/>
      <c r="BM341" s="175"/>
      <c r="BN341" s="175"/>
      <c r="BO341" s="175"/>
      <c r="BP341" s="175"/>
      <c r="BQ341" s="175"/>
      <c r="BR341" s="175">
        <v>3</v>
      </c>
      <c r="BS341" s="235"/>
      <c r="BT341" s="237"/>
      <c r="BU341" s="237"/>
      <c r="BV341" s="237"/>
      <c r="BW341" s="237"/>
      <c r="BX341" s="237"/>
      <c r="BY341" s="237"/>
      <c r="BZ341" s="168"/>
      <c r="CA341" s="235"/>
    </row>
    <row r="342" spans="1:79" s="239" customFormat="1" ht="409.5">
      <c r="A342" s="301" t="s">
        <v>893</v>
      </c>
      <c r="B342" s="301" t="s">
        <v>303</v>
      </c>
      <c r="C342" s="301" t="s">
        <v>1819</v>
      </c>
      <c r="D342" s="301" t="s">
        <v>1268</v>
      </c>
      <c r="E342" s="185">
        <v>409.69299999999998</v>
      </c>
      <c r="F342" s="185">
        <v>414.69299999999998</v>
      </c>
      <c r="G342" s="301" t="s">
        <v>1735</v>
      </c>
      <c r="H342" s="185">
        <v>233.208</v>
      </c>
      <c r="I342" s="185">
        <v>238.208</v>
      </c>
      <c r="J342" s="178">
        <f t="shared" si="65"/>
        <v>5</v>
      </c>
      <c r="K342" s="178">
        <f t="shared" si="66"/>
        <v>5</v>
      </c>
      <c r="L342" s="301">
        <v>5</v>
      </c>
      <c r="M342" s="301"/>
      <c r="N342" s="301" t="s">
        <v>871</v>
      </c>
      <c r="O342" s="301" t="s">
        <v>1172</v>
      </c>
      <c r="P342" s="301" t="s">
        <v>828</v>
      </c>
      <c r="Q342" s="301" t="s">
        <v>1172</v>
      </c>
      <c r="R342" s="301"/>
      <c r="S342" s="301">
        <v>12</v>
      </c>
      <c r="T342" s="301"/>
      <c r="U342" s="301"/>
      <c r="V342" s="301"/>
      <c r="W342" s="301"/>
      <c r="X342" s="301"/>
      <c r="Y342" s="301"/>
      <c r="Z342" s="301" t="s">
        <v>1040</v>
      </c>
      <c r="AA342" s="163">
        <v>-12</v>
      </c>
      <c r="AB342" s="186">
        <f t="shared" si="68"/>
        <v>-48</v>
      </c>
      <c r="AC342" s="163">
        <f t="shared" si="69"/>
        <v>-48</v>
      </c>
      <c r="AD342" s="301"/>
      <c r="AE342" s="301"/>
      <c r="AF342" s="301"/>
      <c r="AG342" s="301"/>
      <c r="AH342" s="301"/>
      <c r="AI342" s="187" t="s">
        <v>1358</v>
      </c>
      <c r="AJ342" s="188"/>
      <c r="AK342" s="188"/>
      <c r="AL342" s="301" t="s">
        <v>814</v>
      </c>
      <c r="AM342" s="301"/>
      <c r="AN342" s="301" t="s">
        <v>1824</v>
      </c>
      <c r="AO342" s="301" t="s">
        <v>1956</v>
      </c>
      <c r="AP342" s="301" t="s">
        <v>1957</v>
      </c>
      <c r="AQ342" s="301" t="s">
        <v>1958</v>
      </c>
      <c r="AR342" s="301"/>
      <c r="AS342" s="301"/>
      <c r="AT342" s="301" t="s">
        <v>1959</v>
      </c>
      <c r="AU342" s="301" t="s">
        <v>1960</v>
      </c>
      <c r="AV342" s="301" t="s">
        <v>1960</v>
      </c>
      <c r="AW342" s="301" t="s">
        <v>1961</v>
      </c>
      <c r="AX342" s="301" t="s">
        <v>844</v>
      </c>
      <c r="AY342" s="301"/>
      <c r="AZ342" s="301"/>
      <c r="BA342" s="301"/>
      <c r="BB342" s="301"/>
      <c r="BC342" s="301"/>
      <c r="BD342" s="174"/>
      <c r="BE342" s="174"/>
      <c r="BF342" s="174"/>
      <c r="BG342" s="174"/>
      <c r="BH342" s="174"/>
      <c r="BI342" s="174"/>
      <c r="BJ342" s="174"/>
      <c r="BK342" s="175"/>
      <c r="BL342" s="175"/>
      <c r="BM342" s="175"/>
      <c r="BN342" s="175"/>
      <c r="BO342" s="175"/>
      <c r="BP342" s="175"/>
      <c r="BQ342" s="175"/>
      <c r="BR342" s="175">
        <v>3</v>
      </c>
      <c r="BS342" s="235"/>
      <c r="BT342" s="237"/>
      <c r="BU342" s="237"/>
      <c r="BV342" s="237"/>
      <c r="BW342" s="237"/>
      <c r="BX342" s="237"/>
      <c r="BY342" s="237"/>
      <c r="BZ342" s="168"/>
      <c r="CA342" s="235"/>
    </row>
    <row r="343" spans="1:79" s="239" customFormat="1" ht="396">
      <c r="A343" s="301" t="s">
        <v>1962</v>
      </c>
      <c r="B343" s="301" t="s">
        <v>303</v>
      </c>
      <c r="C343" s="301" t="s">
        <v>1963</v>
      </c>
      <c r="D343" s="301" t="s">
        <v>1964</v>
      </c>
      <c r="E343" s="185">
        <v>4.2169999999999996</v>
      </c>
      <c r="F343" s="185">
        <v>8.6289999999999996</v>
      </c>
      <c r="G343" s="301" t="s">
        <v>1720</v>
      </c>
      <c r="H343" s="185">
        <v>18.588000000000001</v>
      </c>
      <c r="I343" s="185">
        <v>23</v>
      </c>
      <c r="J343" s="178">
        <f t="shared" si="65"/>
        <v>4.4119999999999999</v>
      </c>
      <c r="K343" s="178">
        <f t="shared" si="66"/>
        <v>4.411999999999999</v>
      </c>
      <c r="L343" s="301">
        <v>4.4119999999999999</v>
      </c>
      <c r="M343" s="301"/>
      <c r="N343" s="301" t="s">
        <v>871</v>
      </c>
      <c r="O343" s="301" t="s">
        <v>832</v>
      </c>
      <c r="P343" s="301" t="s">
        <v>828</v>
      </c>
      <c r="Q343" s="301" t="s">
        <v>832</v>
      </c>
      <c r="R343" s="301"/>
      <c r="S343" s="301">
        <v>12</v>
      </c>
      <c r="T343" s="301"/>
      <c r="U343" s="301"/>
      <c r="V343" s="301"/>
      <c r="W343" s="301"/>
      <c r="X343" s="301"/>
      <c r="Y343" s="301"/>
      <c r="Z343" s="301" t="s">
        <v>1040</v>
      </c>
      <c r="AA343" s="163">
        <v>-12</v>
      </c>
      <c r="AB343" s="186">
        <f t="shared" si="68"/>
        <v>-47.6496</v>
      </c>
      <c r="AC343" s="163">
        <f t="shared" si="69"/>
        <v>-47.6496</v>
      </c>
      <c r="AD343" s="301"/>
      <c r="AE343" s="301"/>
      <c r="AF343" s="301"/>
      <c r="AG343" s="301"/>
      <c r="AH343" s="301"/>
      <c r="AI343" s="187" t="s">
        <v>1056</v>
      </c>
      <c r="AJ343" s="188"/>
      <c r="AK343" s="188"/>
      <c r="AL343" s="301" t="s">
        <v>814</v>
      </c>
      <c r="AM343" s="301"/>
      <c r="AN343" s="301" t="s">
        <v>1824</v>
      </c>
      <c r="AO343" s="301" t="s">
        <v>1965</v>
      </c>
      <c r="AP343" s="301" t="s">
        <v>1966</v>
      </c>
      <c r="AQ343" s="301" t="s">
        <v>1967</v>
      </c>
      <c r="AR343" s="301"/>
      <c r="AS343" s="301"/>
      <c r="AT343" s="301" t="s">
        <v>1968</v>
      </c>
      <c r="AU343" s="301" t="s">
        <v>1969</v>
      </c>
      <c r="AV343" s="301" t="s">
        <v>1969</v>
      </c>
      <c r="AW343" s="301" t="s">
        <v>1970</v>
      </c>
      <c r="AX343" s="301" t="s">
        <v>844</v>
      </c>
      <c r="AY343" s="301"/>
      <c r="AZ343" s="301"/>
      <c r="BA343" s="301"/>
      <c r="BB343" s="301"/>
      <c r="BC343" s="301"/>
      <c r="BD343" s="174"/>
      <c r="BE343" s="174"/>
      <c r="BF343" s="174"/>
      <c r="BG343" s="174"/>
      <c r="BH343" s="174"/>
      <c r="BI343" s="174"/>
      <c r="BJ343" s="174"/>
      <c r="BK343" s="175"/>
      <c r="BL343" s="175"/>
      <c r="BM343" s="175"/>
      <c r="BN343" s="175"/>
      <c r="BO343" s="175"/>
      <c r="BP343" s="175"/>
      <c r="BQ343" s="175"/>
      <c r="BR343" s="175">
        <v>3</v>
      </c>
      <c r="BS343" s="235"/>
      <c r="BT343" s="237"/>
      <c r="BU343" s="237"/>
      <c r="BV343" s="237"/>
      <c r="BW343" s="237"/>
      <c r="BX343" s="237"/>
      <c r="BY343" s="237"/>
      <c r="BZ343" s="168"/>
      <c r="CA343" s="235"/>
    </row>
    <row r="344" spans="1:79" s="239" customFormat="1" ht="252">
      <c r="A344" s="301" t="s">
        <v>875</v>
      </c>
      <c r="B344" s="301" t="s">
        <v>303</v>
      </c>
      <c r="C344" s="301" t="s">
        <v>1895</v>
      </c>
      <c r="D344" s="301" t="s">
        <v>1860</v>
      </c>
      <c r="E344" s="185">
        <v>51.087000000000003</v>
      </c>
      <c r="F344" s="185">
        <v>56.136000000000003</v>
      </c>
      <c r="G344" s="301" t="s">
        <v>1820</v>
      </c>
      <c r="H344" s="185">
        <v>50.982999999999997</v>
      </c>
      <c r="I344" s="185">
        <v>56.031999999999996</v>
      </c>
      <c r="J344" s="178">
        <f t="shared" si="65"/>
        <v>5.0489999999999995</v>
      </c>
      <c r="K344" s="178">
        <f t="shared" si="66"/>
        <v>5.0489999999999995</v>
      </c>
      <c r="L344" s="301">
        <v>5.0490000000000004</v>
      </c>
      <c r="M344" s="301"/>
      <c r="N344" s="301" t="s">
        <v>871</v>
      </c>
      <c r="O344" s="301" t="s">
        <v>832</v>
      </c>
      <c r="P344" s="301" t="s">
        <v>828</v>
      </c>
      <c r="Q344" s="301" t="s">
        <v>875</v>
      </c>
      <c r="R344" s="301"/>
      <c r="S344" s="301">
        <v>15</v>
      </c>
      <c r="T344" s="301"/>
      <c r="U344" s="301"/>
      <c r="V344" s="301"/>
      <c r="W344" s="301"/>
      <c r="X344" s="301"/>
      <c r="Y344" s="301"/>
      <c r="Z344" s="301" t="s">
        <v>1040</v>
      </c>
      <c r="AA344" s="163">
        <v>-12</v>
      </c>
      <c r="AB344" s="186">
        <f t="shared" si="68"/>
        <v>-72.705600000000004</v>
      </c>
      <c r="AC344" s="163">
        <f t="shared" si="69"/>
        <v>-72.705600000000004</v>
      </c>
      <c r="AD344" s="301"/>
      <c r="AE344" s="301"/>
      <c r="AF344" s="301"/>
      <c r="AG344" s="301"/>
      <c r="AH344" s="301"/>
      <c r="AI344" s="187"/>
      <c r="AJ344" s="188"/>
      <c r="AK344" s="188"/>
      <c r="AL344" s="301" t="s">
        <v>814</v>
      </c>
      <c r="AM344" s="301"/>
      <c r="AN344" s="301" t="s">
        <v>1824</v>
      </c>
      <c r="AO344" s="301" t="s">
        <v>1971</v>
      </c>
      <c r="AP344" s="301" t="s">
        <v>1972</v>
      </c>
      <c r="AQ344" s="301"/>
      <c r="AR344" s="301"/>
      <c r="AS344" s="301" t="s">
        <v>1973</v>
      </c>
      <c r="AT344" s="301" t="s">
        <v>1974</v>
      </c>
      <c r="AU344" s="301" t="s">
        <v>1975</v>
      </c>
      <c r="AV344" s="301" t="s">
        <v>1976</v>
      </c>
      <c r="AW344" s="301" t="s">
        <v>1976</v>
      </c>
      <c r="AX344" s="301" t="s">
        <v>844</v>
      </c>
      <c r="AY344" s="301"/>
      <c r="AZ344" s="301"/>
      <c r="BA344" s="301"/>
      <c r="BB344" s="301"/>
      <c r="BC344" s="301"/>
      <c r="BD344" s="174"/>
      <c r="BE344" s="174"/>
      <c r="BF344" s="174"/>
      <c r="BG344" s="174"/>
      <c r="BH344" s="174"/>
      <c r="BI344" s="174"/>
      <c r="BJ344" s="174"/>
      <c r="BK344" s="175"/>
      <c r="BL344" s="175"/>
      <c r="BM344" s="175"/>
      <c r="BN344" s="175"/>
      <c r="BO344" s="175"/>
      <c r="BP344" s="175"/>
      <c r="BQ344" s="175"/>
      <c r="BR344" s="175">
        <v>3</v>
      </c>
      <c r="BS344" s="235"/>
      <c r="BT344" s="237"/>
      <c r="BU344" s="237"/>
      <c r="BV344" s="237"/>
      <c r="BW344" s="237"/>
      <c r="BX344" s="237"/>
      <c r="BY344" s="237"/>
      <c r="BZ344" s="168"/>
      <c r="CA344" s="235"/>
    </row>
    <row r="345" spans="1:79" s="239" customFormat="1" ht="108">
      <c r="A345" s="301" t="s">
        <v>1977</v>
      </c>
      <c r="B345" s="301" t="s">
        <v>303</v>
      </c>
      <c r="C345" s="301" t="s">
        <v>1845</v>
      </c>
      <c r="D345" s="301" t="s">
        <v>1310</v>
      </c>
      <c r="E345" s="185">
        <v>83.96</v>
      </c>
      <c r="F345" s="185">
        <v>85.96</v>
      </c>
      <c r="G345" s="301" t="s">
        <v>1820</v>
      </c>
      <c r="H345" s="185">
        <v>84</v>
      </c>
      <c r="I345" s="185">
        <v>86</v>
      </c>
      <c r="J345" s="178">
        <f t="shared" si="65"/>
        <v>2</v>
      </c>
      <c r="K345" s="178">
        <f t="shared" si="66"/>
        <v>2</v>
      </c>
      <c r="L345" s="301">
        <v>2</v>
      </c>
      <c r="M345" s="301"/>
      <c r="N345" s="301" t="s">
        <v>871</v>
      </c>
      <c r="O345" s="301">
        <v>9</v>
      </c>
      <c r="P345" s="301" t="s">
        <v>828</v>
      </c>
      <c r="Q345" s="301" t="s">
        <v>875</v>
      </c>
      <c r="R345" s="301"/>
      <c r="S345" s="301"/>
      <c r="T345" s="301"/>
      <c r="U345" s="301"/>
      <c r="V345" s="301"/>
      <c r="W345" s="301"/>
      <c r="X345" s="301"/>
      <c r="Y345" s="301"/>
      <c r="Z345" s="301" t="s">
        <v>1040</v>
      </c>
      <c r="AA345" s="163">
        <v>-12</v>
      </c>
      <c r="AB345" s="186">
        <f t="shared" si="68"/>
        <v>-28.8</v>
      </c>
      <c r="AC345" s="163">
        <f t="shared" si="69"/>
        <v>-28.8</v>
      </c>
      <c r="AD345" s="301"/>
      <c r="AE345" s="301"/>
      <c r="AF345" s="301"/>
      <c r="AG345" s="301"/>
      <c r="AH345" s="301"/>
      <c r="AI345" s="187" t="s">
        <v>1099</v>
      </c>
      <c r="AJ345" s="188"/>
      <c r="AK345" s="188"/>
      <c r="AL345" s="301" t="s">
        <v>814</v>
      </c>
      <c r="AM345" s="301"/>
      <c r="AN345" s="301" t="s">
        <v>1824</v>
      </c>
      <c r="AO345" s="301"/>
      <c r="AP345" s="301"/>
      <c r="AQ345" s="301"/>
      <c r="AR345" s="301"/>
      <c r="AS345" s="301" t="s">
        <v>1978</v>
      </c>
      <c r="AT345" s="301" t="s">
        <v>1979</v>
      </c>
      <c r="AU345" s="301" t="s">
        <v>1980</v>
      </c>
      <c r="AV345" s="301" t="s">
        <v>1981</v>
      </c>
      <c r="AW345" s="301" t="s">
        <v>1981</v>
      </c>
      <c r="AX345" s="301" t="s">
        <v>844</v>
      </c>
      <c r="AY345" s="301"/>
      <c r="AZ345" s="301"/>
      <c r="BA345" s="301"/>
      <c r="BB345" s="301"/>
      <c r="BC345" s="301"/>
      <c r="BD345" s="174"/>
      <c r="BE345" s="174"/>
      <c r="BF345" s="174"/>
      <c r="BG345" s="174"/>
      <c r="BH345" s="174"/>
      <c r="BI345" s="174"/>
      <c r="BJ345" s="174"/>
      <c r="BK345" s="175"/>
      <c r="BL345" s="175"/>
      <c r="BM345" s="175"/>
      <c r="BN345" s="175"/>
      <c r="BO345" s="175"/>
      <c r="BP345" s="175"/>
      <c r="BQ345" s="175"/>
      <c r="BR345" s="175">
        <v>3</v>
      </c>
      <c r="BS345" s="235"/>
      <c r="BT345" s="237"/>
      <c r="BU345" s="237"/>
      <c r="BV345" s="237"/>
      <c r="BW345" s="237"/>
      <c r="BX345" s="237"/>
      <c r="BY345" s="237"/>
      <c r="BZ345" s="168"/>
      <c r="CA345" s="235"/>
    </row>
    <row r="346" spans="1:79" s="239" customFormat="1" ht="14.25" customHeight="1">
      <c r="A346" s="301" t="s">
        <v>979</v>
      </c>
      <c r="B346" s="301" t="s">
        <v>303</v>
      </c>
      <c r="C346" s="301" t="s">
        <v>1982</v>
      </c>
      <c r="D346" s="301" t="s">
        <v>1983</v>
      </c>
      <c r="E346" s="185">
        <v>115.09</v>
      </c>
      <c r="F346" s="185">
        <v>120.09</v>
      </c>
      <c r="G346" s="301" t="s">
        <v>1949</v>
      </c>
      <c r="H346" s="185">
        <v>33</v>
      </c>
      <c r="I346" s="185">
        <v>38</v>
      </c>
      <c r="J346" s="178">
        <f t="shared" si="65"/>
        <v>5</v>
      </c>
      <c r="K346" s="178">
        <f t="shared" si="66"/>
        <v>5</v>
      </c>
      <c r="L346" s="301">
        <v>5</v>
      </c>
      <c r="M346" s="301"/>
      <c r="N346" s="301" t="s">
        <v>871</v>
      </c>
      <c r="O346" s="301">
        <v>9</v>
      </c>
      <c r="P346" s="301" t="s">
        <v>828</v>
      </c>
      <c r="Q346" s="301">
        <v>9</v>
      </c>
      <c r="R346" s="301"/>
      <c r="S346" s="301">
        <v>12</v>
      </c>
      <c r="T346" s="301"/>
      <c r="U346" s="301"/>
      <c r="V346" s="301"/>
      <c r="W346" s="301"/>
      <c r="X346" s="301"/>
      <c r="Y346" s="301"/>
      <c r="Z346" s="301" t="s">
        <v>1040</v>
      </c>
      <c r="AA346" s="163">
        <v>-12</v>
      </c>
      <c r="AB346" s="186">
        <f t="shared" si="68"/>
        <v>-54</v>
      </c>
      <c r="AC346" s="163">
        <f t="shared" si="69"/>
        <v>-54</v>
      </c>
      <c r="AD346" s="301"/>
      <c r="AE346" s="301"/>
      <c r="AF346" s="301"/>
      <c r="AG346" s="301"/>
      <c r="AH346" s="301"/>
      <c r="AI346" s="187" t="s">
        <v>1984</v>
      </c>
      <c r="AJ346" s="188"/>
      <c r="AK346" s="188"/>
      <c r="AL346" s="301" t="s">
        <v>814</v>
      </c>
      <c r="AM346" s="301"/>
      <c r="AN346" s="301" t="s">
        <v>1824</v>
      </c>
      <c r="AO346" s="301" t="s">
        <v>1985</v>
      </c>
      <c r="AP346" s="301" t="s">
        <v>1986</v>
      </c>
      <c r="AQ346" s="301" t="s">
        <v>1987</v>
      </c>
      <c r="AR346" s="301"/>
      <c r="AS346" s="301"/>
      <c r="AT346" s="301" t="s">
        <v>1988</v>
      </c>
      <c r="AU346" s="301" t="s">
        <v>1989</v>
      </c>
      <c r="AV346" s="301" t="s">
        <v>1989</v>
      </c>
      <c r="AW346" s="301" t="s">
        <v>1990</v>
      </c>
      <c r="AX346" s="301" t="s">
        <v>844</v>
      </c>
      <c r="AY346" s="301"/>
      <c r="AZ346" s="301"/>
      <c r="BA346" s="301"/>
      <c r="BB346" s="301"/>
      <c r="BC346" s="301"/>
      <c r="BD346" s="174"/>
      <c r="BE346" s="174"/>
      <c r="BF346" s="174"/>
      <c r="BG346" s="174"/>
      <c r="BH346" s="174"/>
      <c r="BI346" s="174"/>
      <c r="BJ346" s="174"/>
      <c r="BK346" s="175"/>
      <c r="BL346" s="175"/>
      <c r="BM346" s="175"/>
      <c r="BN346" s="175"/>
      <c r="BO346" s="175"/>
      <c r="BP346" s="175"/>
      <c r="BQ346" s="175"/>
      <c r="BR346" s="175">
        <v>3</v>
      </c>
      <c r="BS346" s="235"/>
      <c r="BT346" s="237"/>
      <c r="BU346" s="237"/>
      <c r="BV346" s="237"/>
      <c r="BW346" s="237"/>
      <c r="BX346" s="237"/>
      <c r="BY346" s="237"/>
      <c r="BZ346" s="168"/>
      <c r="CA346" s="235"/>
    </row>
    <row r="347" spans="1:79" s="238" customFormat="1" ht="14.25" customHeight="1">
      <c r="A347" s="466" t="s">
        <v>1991</v>
      </c>
      <c r="B347" s="466"/>
      <c r="C347" s="466"/>
      <c r="D347" s="466"/>
      <c r="E347" s="158"/>
      <c r="F347" s="158"/>
      <c r="G347" s="157"/>
      <c r="H347" s="158"/>
      <c r="I347" s="158"/>
      <c r="J347" s="178">
        <f t="shared" si="65"/>
        <v>0</v>
      </c>
      <c r="K347" s="178">
        <f t="shared" si="66"/>
        <v>0</v>
      </c>
      <c r="L347" s="157">
        <f>SUM(L348,L356,L361,L391)</f>
        <v>68.25500000000001</v>
      </c>
      <c r="M347" s="157"/>
      <c r="N347" s="157"/>
      <c r="O347" s="157"/>
      <c r="P347" s="157"/>
      <c r="Q347" s="157"/>
      <c r="R347" s="157"/>
      <c r="S347" s="157"/>
      <c r="T347" s="157"/>
      <c r="U347" s="157"/>
      <c r="V347" s="157"/>
      <c r="W347" s="157"/>
      <c r="X347" s="157"/>
      <c r="Y347" s="157"/>
      <c r="Z347" s="157"/>
      <c r="AA347" s="160"/>
      <c r="AB347" s="157" t="e">
        <f>SUM(AB348,AB356,AB361,AB391)</f>
        <v>#REF!</v>
      </c>
      <c r="AC347" s="172">
        <f>SUM(AC348,AC361,AC391)</f>
        <v>5872.0320000000002</v>
      </c>
      <c r="AD347" s="157"/>
      <c r="AE347" s="157"/>
      <c r="AF347" s="157"/>
      <c r="AG347" s="157"/>
      <c r="AH347" s="157"/>
      <c r="AI347" s="161"/>
      <c r="AJ347" s="162"/>
      <c r="AK347" s="162"/>
      <c r="AL347" s="157"/>
      <c r="AM347" s="157"/>
      <c r="AN347" s="157"/>
      <c r="AO347" s="157"/>
      <c r="AP347" s="157"/>
      <c r="AQ347" s="157"/>
      <c r="AR347" s="157"/>
      <c r="AS347" s="157"/>
      <c r="AT347" s="157"/>
      <c r="AU347" s="157"/>
      <c r="AV347" s="157"/>
      <c r="AW347" s="157"/>
      <c r="AX347" s="157"/>
      <c r="AY347" s="157"/>
      <c r="AZ347" s="157"/>
      <c r="BA347" s="157"/>
      <c r="BB347" s="157"/>
      <c r="BC347" s="157"/>
      <c r="BD347" s="157"/>
      <c r="BE347" s="157"/>
      <c r="BF347" s="157"/>
      <c r="BG347" s="157"/>
      <c r="BH347" s="301"/>
      <c r="BI347" s="301"/>
      <c r="BJ347" s="301"/>
      <c r="BK347" s="253"/>
      <c r="BL347" s="253"/>
      <c r="BM347" s="253"/>
      <c r="BN347" s="253"/>
      <c r="BO347" s="253"/>
      <c r="BP347" s="253"/>
      <c r="BQ347" s="253" t="s">
        <v>820</v>
      </c>
      <c r="BR347" s="253">
        <v>2</v>
      </c>
      <c r="BS347" s="235"/>
      <c r="BT347" s="237"/>
      <c r="BU347" s="237"/>
      <c r="BV347" s="237"/>
      <c r="BW347" s="237"/>
      <c r="BX347" s="237"/>
      <c r="BY347" s="237"/>
      <c r="BZ347" s="168"/>
      <c r="CA347" s="235"/>
    </row>
    <row r="348" spans="1:79" s="238" customFormat="1" ht="14.25" customHeight="1">
      <c r="A348" s="466" t="s">
        <v>821</v>
      </c>
      <c r="B348" s="466"/>
      <c r="C348" s="466"/>
      <c r="D348" s="466"/>
      <c r="E348" s="158"/>
      <c r="F348" s="158"/>
      <c r="G348" s="157"/>
      <c r="H348" s="158"/>
      <c r="I348" s="158"/>
      <c r="J348" s="178">
        <f t="shared" si="65"/>
        <v>0</v>
      </c>
      <c r="K348" s="178">
        <f t="shared" si="66"/>
        <v>0</v>
      </c>
      <c r="L348" s="157">
        <f>SUM(L349,L355)</f>
        <v>13.596</v>
      </c>
      <c r="M348" s="157"/>
      <c r="N348" s="157"/>
      <c r="O348" s="157"/>
      <c r="P348" s="157"/>
      <c r="Q348" s="157"/>
      <c r="R348" s="157"/>
      <c r="S348" s="157"/>
      <c r="T348" s="157"/>
      <c r="U348" s="157"/>
      <c r="V348" s="157"/>
      <c r="W348" s="157"/>
      <c r="X348" s="157"/>
      <c r="Y348" s="157"/>
      <c r="Z348" s="157"/>
      <c r="AA348" s="160"/>
      <c r="AB348" s="157">
        <f>SUM(AB349,AB355)</f>
        <v>3000.038</v>
      </c>
      <c r="AC348" s="160">
        <f>SUM(AC349,AC355)</f>
        <v>3000.038</v>
      </c>
      <c r="AD348" s="157"/>
      <c r="AE348" s="157"/>
      <c r="AF348" s="157"/>
      <c r="AG348" s="157"/>
      <c r="AH348" s="157"/>
      <c r="AI348" s="161"/>
      <c r="AJ348" s="162"/>
      <c r="AK348" s="162"/>
      <c r="AL348" s="157"/>
      <c r="AM348" s="157"/>
      <c r="AN348" s="157"/>
      <c r="AO348" s="157"/>
      <c r="AP348" s="157"/>
      <c r="AQ348" s="157"/>
      <c r="AR348" s="157"/>
      <c r="AS348" s="157"/>
      <c r="AT348" s="157"/>
      <c r="AU348" s="157"/>
      <c r="AV348" s="157"/>
      <c r="AW348" s="157"/>
      <c r="AX348" s="157"/>
      <c r="AY348" s="157"/>
      <c r="AZ348" s="157"/>
      <c r="BA348" s="157"/>
      <c r="BB348" s="157"/>
      <c r="BC348" s="157"/>
      <c r="BD348" s="157"/>
      <c r="BE348" s="157"/>
      <c r="BF348" s="157"/>
      <c r="BG348" s="157"/>
      <c r="BH348" s="301"/>
      <c r="BI348" s="301"/>
      <c r="BJ348" s="301"/>
      <c r="BK348" s="253"/>
      <c r="BL348" s="253"/>
      <c r="BM348" s="253"/>
      <c r="BN348" s="253"/>
      <c r="BO348" s="253"/>
      <c r="BP348" s="253"/>
      <c r="BQ348" s="253" t="s">
        <v>820</v>
      </c>
      <c r="BR348" s="253">
        <v>2</v>
      </c>
      <c r="BS348" s="235"/>
      <c r="BT348" s="237"/>
      <c r="BU348" s="237"/>
      <c r="BV348" s="237"/>
      <c r="BW348" s="237"/>
      <c r="BX348" s="237"/>
      <c r="BY348" s="237"/>
      <c r="BZ348" s="168"/>
      <c r="CA348" s="235"/>
    </row>
    <row r="349" spans="1:79" s="238" customFormat="1">
      <c r="A349" s="466" t="s">
        <v>823</v>
      </c>
      <c r="B349" s="466"/>
      <c r="C349" s="466"/>
      <c r="D349" s="466"/>
      <c r="E349" s="158"/>
      <c r="F349" s="158"/>
      <c r="G349" s="157"/>
      <c r="H349" s="158"/>
      <c r="I349" s="158"/>
      <c r="J349" s="178">
        <f t="shared" si="65"/>
        <v>0</v>
      </c>
      <c r="K349" s="178">
        <f t="shared" si="66"/>
        <v>0</v>
      </c>
      <c r="L349" s="157">
        <f>SUM(L350:L354)</f>
        <v>13.596</v>
      </c>
      <c r="M349" s="157"/>
      <c r="N349" s="157"/>
      <c r="O349" s="157"/>
      <c r="P349" s="157"/>
      <c r="Q349" s="157"/>
      <c r="R349" s="157"/>
      <c r="S349" s="157"/>
      <c r="T349" s="157"/>
      <c r="U349" s="157"/>
      <c r="V349" s="157"/>
      <c r="W349" s="157"/>
      <c r="X349" s="157"/>
      <c r="Y349" s="157"/>
      <c r="Z349" s="157"/>
      <c r="AA349" s="160"/>
      <c r="AB349" s="157">
        <f>SUM(AB350:AB354)</f>
        <v>3000.038</v>
      </c>
      <c r="AC349" s="160">
        <f>SUM(AC350:AC354)</f>
        <v>3000.038</v>
      </c>
      <c r="AD349" s="157"/>
      <c r="AE349" s="157"/>
      <c r="AF349" s="157"/>
      <c r="AG349" s="157"/>
      <c r="AH349" s="157"/>
      <c r="AI349" s="161"/>
      <c r="AJ349" s="162"/>
      <c r="AK349" s="162"/>
      <c r="AL349" s="157"/>
      <c r="AM349" s="157"/>
      <c r="AN349" s="157"/>
      <c r="AO349" s="157"/>
      <c r="AP349" s="157"/>
      <c r="AQ349" s="157"/>
      <c r="AR349" s="157"/>
      <c r="AS349" s="157"/>
      <c r="AT349" s="157"/>
      <c r="AU349" s="157"/>
      <c r="AV349" s="157"/>
      <c r="AW349" s="157"/>
      <c r="AX349" s="157"/>
      <c r="AY349" s="157"/>
      <c r="AZ349" s="157"/>
      <c r="BA349" s="157"/>
      <c r="BB349" s="157"/>
      <c r="BC349" s="157"/>
      <c r="BD349" s="157"/>
      <c r="BE349" s="157"/>
      <c r="BF349" s="157"/>
      <c r="BG349" s="157"/>
      <c r="BH349" s="301"/>
      <c r="BI349" s="301"/>
      <c r="BJ349" s="301"/>
      <c r="BK349" s="253"/>
      <c r="BL349" s="253"/>
      <c r="BM349" s="253"/>
      <c r="BN349" s="253"/>
      <c r="BO349" s="253"/>
      <c r="BP349" s="253"/>
      <c r="BQ349" s="253" t="s">
        <v>820</v>
      </c>
      <c r="BR349" s="253">
        <v>2</v>
      </c>
      <c r="BS349" s="235"/>
      <c r="BT349" s="237"/>
      <c r="BU349" s="237"/>
      <c r="BV349" s="237"/>
      <c r="BW349" s="237"/>
      <c r="BX349" s="237"/>
      <c r="BY349" s="237"/>
      <c r="BZ349" s="168"/>
      <c r="CA349" s="235"/>
    </row>
    <row r="350" spans="1:79" s="239" customFormat="1" ht="96">
      <c r="A350" s="301" t="s">
        <v>1128</v>
      </c>
      <c r="B350" s="301" t="s">
        <v>303</v>
      </c>
      <c r="C350" s="301" t="s">
        <v>1992</v>
      </c>
      <c r="D350" s="301" t="s">
        <v>540</v>
      </c>
      <c r="E350" s="185">
        <v>2370.6190000000001</v>
      </c>
      <c r="F350" s="185">
        <v>2381.1350000000002</v>
      </c>
      <c r="G350" s="301" t="s">
        <v>1386</v>
      </c>
      <c r="H350" s="185">
        <v>467</v>
      </c>
      <c r="I350" s="185">
        <v>477.51600000000002</v>
      </c>
      <c r="J350" s="178">
        <f t="shared" si="65"/>
        <v>10.516000000000076</v>
      </c>
      <c r="K350" s="178">
        <f t="shared" si="66"/>
        <v>10.51600000000002</v>
      </c>
      <c r="L350" s="301">
        <v>10.516</v>
      </c>
      <c r="M350" s="301"/>
      <c r="N350" s="301" t="s">
        <v>871</v>
      </c>
      <c r="O350" s="301">
        <v>11</v>
      </c>
      <c r="P350" s="301" t="s">
        <v>828</v>
      </c>
      <c r="Q350" s="301">
        <v>11</v>
      </c>
      <c r="R350" s="301"/>
      <c r="S350" s="301">
        <v>13</v>
      </c>
      <c r="T350" s="301"/>
      <c r="U350" s="301" t="s">
        <v>830</v>
      </c>
      <c r="V350" s="301" t="s">
        <v>829</v>
      </c>
      <c r="W350" s="301" t="s">
        <v>894</v>
      </c>
      <c r="X350" s="301" t="s">
        <v>831</v>
      </c>
      <c r="Y350" s="301" t="s">
        <v>832</v>
      </c>
      <c r="Z350" s="301"/>
      <c r="AA350" s="163" t="s">
        <v>833</v>
      </c>
      <c r="AB350" s="186">
        <f t="shared" ref="AB350:AB354" si="70">L350*Q350*AA350*0.1</f>
        <v>2371.3580000000002</v>
      </c>
      <c r="AC350" s="163">
        <f>IF(AL350="中修",AB350*AG350,IF(AL350="预防性养护",AB350,AB350*AE350))</f>
        <v>2371.3580000000002</v>
      </c>
      <c r="AD350" s="301" t="s">
        <v>1192</v>
      </c>
      <c r="AE350" s="301">
        <v>1</v>
      </c>
      <c r="AF350" s="301"/>
      <c r="AG350" s="301"/>
      <c r="AH350" s="301" t="s">
        <v>887</v>
      </c>
      <c r="AI350" s="187" t="s">
        <v>1194</v>
      </c>
      <c r="AJ350" s="188"/>
      <c r="AK350" s="188"/>
      <c r="AL350" s="301" t="s">
        <v>837</v>
      </c>
      <c r="AM350" s="301" t="s">
        <v>828</v>
      </c>
      <c r="AN350" s="301" t="s">
        <v>1993</v>
      </c>
      <c r="AO350" s="301" t="s">
        <v>1994</v>
      </c>
      <c r="AP350" s="301"/>
      <c r="AQ350" s="301" t="s">
        <v>1995</v>
      </c>
      <c r="AR350" s="301" t="s">
        <v>1996</v>
      </c>
      <c r="AS350" s="301" t="s">
        <v>1997</v>
      </c>
      <c r="AT350" s="301" t="s">
        <v>1998</v>
      </c>
      <c r="AU350" s="301" t="s">
        <v>1999</v>
      </c>
      <c r="AV350" s="301" t="s">
        <v>2000</v>
      </c>
      <c r="AW350" s="301" t="s">
        <v>2001</v>
      </c>
      <c r="AX350" s="301" t="s">
        <v>844</v>
      </c>
      <c r="AY350" s="301" t="s">
        <v>2002</v>
      </c>
      <c r="AZ350" s="301" t="s">
        <v>2003</v>
      </c>
      <c r="BA350" s="301"/>
      <c r="BB350" s="301">
        <v>10.516</v>
      </c>
      <c r="BC350" s="301"/>
      <c r="BD350" s="301"/>
      <c r="BE350" s="301" t="s">
        <v>2004</v>
      </c>
      <c r="BF350" s="301"/>
      <c r="BG350" s="301"/>
      <c r="BH350" s="301"/>
      <c r="BI350" s="301"/>
      <c r="BJ350" s="301"/>
      <c r="BK350" s="253">
        <v>1</v>
      </c>
      <c r="BL350" s="253"/>
      <c r="BM350" s="253"/>
      <c r="BN350" s="253"/>
      <c r="BO350" s="253"/>
      <c r="BP350" s="253"/>
      <c r="BQ350" s="253" t="s">
        <v>1494</v>
      </c>
      <c r="BR350" s="253">
        <v>1</v>
      </c>
      <c r="BS350" s="235"/>
      <c r="BT350" s="237"/>
      <c r="BU350" s="237"/>
      <c r="BV350" s="237"/>
      <c r="BW350" s="237"/>
      <c r="BX350" s="237">
        <v>1</v>
      </c>
      <c r="BY350" s="237"/>
      <c r="BZ350" s="168"/>
      <c r="CA350" s="235"/>
    </row>
    <row r="351" spans="1:79" s="239" customFormat="1" ht="96">
      <c r="A351" s="301" t="s">
        <v>1128</v>
      </c>
      <c r="B351" s="301" t="s">
        <v>303</v>
      </c>
      <c r="C351" s="301" t="s">
        <v>1992</v>
      </c>
      <c r="D351" s="301" t="s">
        <v>540</v>
      </c>
      <c r="E351" s="301">
        <v>2355.7829999999999</v>
      </c>
      <c r="F351" s="301">
        <v>2357.2829999999999</v>
      </c>
      <c r="G351" s="301" t="s">
        <v>1386</v>
      </c>
      <c r="H351" s="301">
        <v>452</v>
      </c>
      <c r="I351" s="301">
        <v>453.5</v>
      </c>
      <c r="J351" s="178">
        <f t="shared" si="65"/>
        <v>1.5</v>
      </c>
      <c r="K351" s="178">
        <f t="shared" si="66"/>
        <v>1.5</v>
      </c>
      <c r="L351" s="301">
        <v>1.5</v>
      </c>
      <c r="M351" s="253"/>
      <c r="N351" s="301" t="s">
        <v>871</v>
      </c>
      <c r="O351" s="301">
        <v>8</v>
      </c>
      <c r="P351" s="301" t="s">
        <v>828</v>
      </c>
      <c r="Q351" s="301">
        <v>11</v>
      </c>
      <c r="R351" s="301"/>
      <c r="S351" s="301">
        <v>11</v>
      </c>
      <c r="T351" s="301"/>
      <c r="U351" s="301" t="s">
        <v>830</v>
      </c>
      <c r="V351" s="301" t="s">
        <v>829</v>
      </c>
      <c r="W351" s="301" t="s">
        <v>894</v>
      </c>
      <c r="X351" s="301" t="s">
        <v>831</v>
      </c>
      <c r="Y351" s="301">
        <v>9</v>
      </c>
      <c r="Z351" s="301"/>
      <c r="AA351" s="301" t="s">
        <v>833</v>
      </c>
      <c r="AB351" s="186">
        <f t="shared" si="70"/>
        <v>338.25</v>
      </c>
      <c r="AC351" s="163">
        <f>IF(AL351="中修",AB351*AG351,IF(AL351="预防性养护",AB351,AB351*AE351))</f>
        <v>338.25</v>
      </c>
      <c r="AD351" s="301" t="s">
        <v>1192</v>
      </c>
      <c r="AE351" s="301">
        <v>1</v>
      </c>
      <c r="AF351" s="301"/>
      <c r="AG351" s="301"/>
      <c r="AH351" s="301" t="s">
        <v>887</v>
      </c>
      <c r="AI351" s="187" t="s">
        <v>1194</v>
      </c>
      <c r="AJ351" s="188"/>
      <c r="AK351" s="188"/>
      <c r="AL351" s="301" t="s">
        <v>837</v>
      </c>
      <c r="AM351" s="301" t="s">
        <v>828</v>
      </c>
      <c r="AN351" s="301" t="s">
        <v>1993</v>
      </c>
      <c r="AO351" s="301" t="s">
        <v>2005</v>
      </c>
      <c r="AP351" s="301"/>
      <c r="AQ351" s="301" t="s">
        <v>2006</v>
      </c>
      <c r="AR351" s="301"/>
      <c r="AS351" s="301" t="s">
        <v>2007</v>
      </c>
      <c r="AT351" s="301" t="s">
        <v>2008</v>
      </c>
      <c r="AU351" s="301" t="s">
        <v>2009</v>
      </c>
      <c r="AV351" s="301" t="s">
        <v>2010</v>
      </c>
      <c r="AW351" s="301" t="s">
        <v>2011</v>
      </c>
      <c r="AX351" s="301" t="s">
        <v>844</v>
      </c>
      <c r="AY351" s="301" t="s">
        <v>2012</v>
      </c>
      <c r="AZ351" s="301" t="s">
        <v>2013</v>
      </c>
      <c r="BA351" s="301"/>
      <c r="BB351" s="301">
        <v>1.5</v>
      </c>
      <c r="BC351" s="301"/>
      <c r="BD351" s="301" t="s">
        <v>1457</v>
      </c>
      <c r="BE351" s="301" t="s">
        <v>1095</v>
      </c>
      <c r="BF351" s="301"/>
      <c r="BG351" s="301"/>
      <c r="BH351" s="301"/>
      <c r="BI351" s="301"/>
      <c r="BJ351" s="301"/>
      <c r="BK351" s="253">
        <v>1</v>
      </c>
      <c r="BL351" s="253"/>
      <c r="BM351" s="253"/>
      <c r="BN351" s="253"/>
      <c r="BO351" s="253"/>
      <c r="BP351" s="253"/>
      <c r="BQ351" s="253" t="s">
        <v>1494</v>
      </c>
      <c r="BR351" s="253">
        <v>1</v>
      </c>
      <c r="BS351" s="235"/>
      <c r="BT351" s="237"/>
      <c r="BU351" s="237"/>
      <c r="BV351" s="237"/>
      <c r="BW351" s="237"/>
      <c r="BX351" s="237">
        <v>1</v>
      </c>
      <c r="BY351" s="237"/>
      <c r="BZ351" s="168"/>
      <c r="CA351" s="235"/>
    </row>
    <row r="352" spans="1:79" s="239" customFormat="1" ht="96">
      <c r="A352" s="301" t="s">
        <v>1128</v>
      </c>
      <c r="B352" s="301" t="s">
        <v>303</v>
      </c>
      <c r="C352" s="301" t="s">
        <v>1992</v>
      </c>
      <c r="D352" s="301" t="s">
        <v>540</v>
      </c>
      <c r="E352" s="301">
        <v>2357.2829999999999</v>
      </c>
      <c r="F352" s="301">
        <v>2357.857</v>
      </c>
      <c r="G352" s="301" t="s">
        <v>1386</v>
      </c>
      <c r="H352" s="301">
        <v>453.5</v>
      </c>
      <c r="I352" s="301">
        <v>454.07400000000001</v>
      </c>
      <c r="J352" s="178">
        <f t="shared" si="65"/>
        <v>0.57400000000006912</v>
      </c>
      <c r="K352" s="178">
        <f t="shared" si="66"/>
        <v>0.57400000000001228</v>
      </c>
      <c r="L352" s="301">
        <v>0.57399999999999995</v>
      </c>
      <c r="M352" s="253"/>
      <c r="N352" s="301" t="s">
        <v>871</v>
      </c>
      <c r="O352" s="301" t="s">
        <v>832</v>
      </c>
      <c r="P352" s="301" t="s">
        <v>828</v>
      </c>
      <c r="Q352" s="301" t="s">
        <v>832</v>
      </c>
      <c r="R352" s="301"/>
      <c r="S352" s="301"/>
      <c r="T352" s="301"/>
      <c r="U352" s="301" t="s">
        <v>830</v>
      </c>
      <c r="V352" s="301" t="s">
        <v>829</v>
      </c>
      <c r="W352" s="301" t="s">
        <v>894</v>
      </c>
      <c r="X352" s="301" t="s">
        <v>831</v>
      </c>
      <c r="Y352" s="301">
        <v>9</v>
      </c>
      <c r="Z352" s="301"/>
      <c r="AA352" s="301" t="s">
        <v>833</v>
      </c>
      <c r="AB352" s="186">
        <f t="shared" si="70"/>
        <v>105.90300000000001</v>
      </c>
      <c r="AC352" s="163">
        <f>IF(AL352="中修",AB352*AG352,IF(AL352="预防性养护",AB352,AB352*AE352))</f>
        <v>105.90300000000001</v>
      </c>
      <c r="AD352" s="301" t="s">
        <v>1192</v>
      </c>
      <c r="AE352" s="301">
        <v>1</v>
      </c>
      <c r="AF352" s="301"/>
      <c r="AG352" s="301"/>
      <c r="AH352" s="301" t="s">
        <v>887</v>
      </c>
      <c r="AI352" s="187" t="s">
        <v>1194</v>
      </c>
      <c r="AJ352" s="188"/>
      <c r="AK352" s="188"/>
      <c r="AL352" s="301" t="s">
        <v>837</v>
      </c>
      <c r="AM352" s="301" t="s">
        <v>828</v>
      </c>
      <c r="AN352" s="301" t="s">
        <v>1993</v>
      </c>
      <c r="AO352" s="301" t="s">
        <v>2014</v>
      </c>
      <c r="AP352" s="301"/>
      <c r="AQ352" s="301" t="s">
        <v>2015</v>
      </c>
      <c r="AR352" s="301"/>
      <c r="AS352" s="301" t="s">
        <v>2016</v>
      </c>
      <c r="AT352" s="301" t="s">
        <v>2017</v>
      </c>
      <c r="AU352" s="301" t="s">
        <v>2018</v>
      </c>
      <c r="AV352" s="301" t="s">
        <v>2019</v>
      </c>
      <c r="AW352" s="301" t="s">
        <v>2020</v>
      </c>
      <c r="AX352" s="301" t="s">
        <v>844</v>
      </c>
      <c r="AY352" s="301" t="s">
        <v>2012</v>
      </c>
      <c r="AZ352" s="301" t="s">
        <v>915</v>
      </c>
      <c r="BA352" s="301"/>
      <c r="BB352" s="301">
        <f>L352</f>
        <v>0.57399999999999995</v>
      </c>
      <c r="BC352" s="301"/>
      <c r="BD352" s="301"/>
      <c r="BE352" s="301" t="s">
        <v>915</v>
      </c>
      <c r="BF352" s="301"/>
      <c r="BG352" s="301"/>
      <c r="BH352" s="301"/>
      <c r="BI352" s="301"/>
      <c r="BJ352" s="301"/>
      <c r="BK352" s="253"/>
      <c r="BL352" s="253">
        <v>1</v>
      </c>
      <c r="BM352" s="253"/>
      <c r="BN352" s="253"/>
      <c r="BO352" s="253"/>
      <c r="BP352" s="253"/>
      <c r="BQ352" s="253" t="s">
        <v>1494</v>
      </c>
      <c r="BR352" s="253">
        <v>1</v>
      </c>
      <c r="BS352" s="235"/>
      <c r="BT352" s="237"/>
      <c r="BU352" s="237"/>
      <c r="BV352" s="237"/>
      <c r="BW352" s="237"/>
      <c r="BX352" s="237">
        <v>1</v>
      </c>
      <c r="BY352" s="237"/>
      <c r="BZ352" s="168"/>
      <c r="CA352" s="235"/>
    </row>
    <row r="353" spans="1:80" s="239" customFormat="1" ht="96">
      <c r="A353" s="301" t="s">
        <v>1128</v>
      </c>
      <c r="B353" s="301" t="s">
        <v>303</v>
      </c>
      <c r="C353" s="301" t="s">
        <v>1992</v>
      </c>
      <c r="D353" s="301" t="s">
        <v>540</v>
      </c>
      <c r="E353" s="301">
        <v>2357.8620000000001</v>
      </c>
      <c r="F353" s="301">
        <v>2358.788</v>
      </c>
      <c r="G353" s="301" t="s">
        <v>1386</v>
      </c>
      <c r="H353" s="301">
        <v>454.07900000000001</v>
      </c>
      <c r="I353" s="301">
        <v>455.005</v>
      </c>
      <c r="J353" s="178">
        <f t="shared" si="65"/>
        <v>0.92599999999993088</v>
      </c>
      <c r="K353" s="178">
        <f t="shared" si="66"/>
        <v>0.92599999999998772</v>
      </c>
      <c r="L353" s="301">
        <v>0.92600000000000005</v>
      </c>
      <c r="M353" s="253"/>
      <c r="N353" s="301" t="s">
        <v>871</v>
      </c>
      <c r="O353" s="301" t="s">
        <v>832</v>
      </c>
      <c r="P353" s="301" t="s">
        <v>828</v>
      </c>
      <c r="Q353" s="301" t="s">
        <v>832</v>
      </c>
      <c r="R353" s="301"/>
      <c r="S353" s="301"/>
      <c r="T353" s="301"/>
      <c r="U353" s="301" t="s">
        <v>830</v>
      </c>
      <c r="V353" s="301" t="s">
        <v>829</v>
      </c>
      <c r="W353" s="301" t="s">
        <v>894</v>
      </c>
      <c r="X353" s="301" t="s">
        <v>831</v>
      </c>
      <c r="Y353" s="301">
        <v>9</v>
      </c>
      <c r="Z353" s="301"/>
      <c r="AA353" s="301" t="s">
        <v>833</v>
      </c>
      <c r="AB353" s="186">
        <f t="shared" si="70"/>
        <v>170.84700000000001</v>
      </c>
      <c r="AC353" s="163">
        <f>IF(AL353="中修",AB353*AG353,IF(AL353="预防性养护",AB353,AB353*AE353))</f>
        <v>170.84700000000001</v>
      </c>
      <c r="AD353" s="301" t="s">
        <v>1192</v>
      </c>
      <c r="AE353" s="301">
        <v>1</v>
      </c>
      <c r="AF353" s="301"/>
      <c r="AG353" s="301"/>
      <c r="AH353" s="301" t="s">
        <v>887</v>
      </c>
      <c r="AI353" s="187" t="s">
        <v>1194</v>
      </c>
      <c r="AJ353" s="188"/>
      <c r="AK353" s="188"/>
      <c r="AL353" s="301" t="s">
        <v>837</v>
      </c>
      <c r="AM353" s="301" t="s">
        <v>828</v>
      </c>
      <c r="AN353" s="301" t="s">
        <v>1993</v>
      </c>
      <c r="AO353" s="301" t="s">
        <v>2014</v>
      </c>
      <c r="AP353" s="301"/>
      <c r="AQ353" s="301" t="s">
        <v>2015</v>
      </c>
      <c r="AR353" s="301"/>
      <c r="AS353" s="301" t="s">
        <v>2016</v>
      </c>
      <c r="AT353" s="301" t="s">
        <v>2017</v>
      </c>
      <c r="AU353" s="301" t="s">
        <v>2018</v>
      </c>
      <c r="AV353" s="301" t="s">
        <v>2019</v>
      </c>
      <c r="AW353" s="301" t="s">
        <v>2020</v>
      </c>
      <c r="AX353" s="301" t="s">
        <v>844</v>
      </c>
      <c r="AY353" s="301" t="s">
        <v>2021</v>
      </c>
      <c r="AZ353" s="301" t="s">
        <v>887</v>
      </c>
      <c r="BA353" s="301"/>
      <c r="BB353" s="301">
        <f>L353</f>
        <v>0.92600000000000005</v>
      </c>
      <c r="BC353" s="301"/>
      <c r="BD353" s="301" t="s">
        <v>1457</v>
      </c>
      <c r="BE353" s="301" t="s">
        <v>915</v>
      </c>
      <c r="BF353" s="301"/>
      <c r="BG353" s="301"/>
      <c r="BH353" s="301"/>
      <c r="BI353" s="301"/>
      <c r="BJ353" s="301"/>
      <c r="BK353" s="253"/>
      <c r="BL353" s="253">
        <v>1</v>
      </c>
      <c r="BM353" s="253"/>
      <c r="BN353" s="253"/>
      <c r="BO353" s="253"/>
      <c r="BP353" s="253"/>
      <c r="BQ353" s="253" t="s">
        <v>1494</v>
      </c>
      <c r="BR353" s="253">
        <v>1</v>
      </c>
      <c r="BS353" s="235"/>
      <c r="BT353" s="237"/>
      <c r="BU353" s="237"/>
      <c r="BV353" s="237"/>
      <c r="BW353" s="237"/>
      <c r="BX353" s="237">
        <v>1</v>
      </c>
      <c r="BY353" s="237"/>
      <c r="BZ353" s="168"/>
      <c r="CA353" s="235"/>
    </row>
    <row r="354" spans="1:80" s="239" customFormat="1" ht="14.25" customHeight="1">
      <c r="A354" s="301" t="s">
        <v>1128</v>
      </c>
      <c r="B354" s="301" t="s">
        <v>303</v>
      </c>
      <c r="C354" s="301" t="s">
        <v>1992</v>
      </c>
      <c r="D354" s="301" t="s">
        <v>540</v>
      </c>
      <c r="E354" s="185">
        <v>2386.7689999999998</v>
      </c>
      <c r="F354" s="185">
        <v>2386.8490000000002</v>
      </c>
      <c r="G354" s="301" t="s">
        <v>529</v>
      </c>
      <c r="H354" s="185">
        <v>5.7689999999999602</v>
      </c>
      <c r="I354" s="185">
        <v>5.8490000000000002</v>
      </c>
      <c r="J354" s="178">
        <f t="shared" si="65"/>
        <v>8.0000000000381988E-2</v>
      </c>
      <c r="K354" s="178">
        <f t="shared" si="66"/>
        <v>8.0000000000040039E-2</v>
      </c>
      <c r="L354" s="185">
        <v>0.08</v>
      </c>
      <c r="M354" s="301"/>
      <c r="N354" s="301" t="s">
        <v>1022</v>
      </c>
      <c r="O354" s="301">
        <v>9</v>
      </c>
      <c r="P354" s="301" t="s">
        <v>873</v>
      </c>
      <c r="Q354" s="301">
        <v>9</v>
      </c>
      <c r="R354" s="301"/>
      <c r="S354" s="301">
        <v>13</v>
      </c>
      <c r="T354" s="301" t="s">
        <v>876</v>
      </c>
      <c r="U354" s="301"/>
      <c r="V354" s="301" t="s">
        <v>829</v>
      </c>
      <c r="W354" s="301">
        <v>20</v>
      </c>
      <c r="X354" s="301" t="s">
        <v>831</v>
      </c>
      <c r="Y354" s="301" t="s">
        <v>832</v>
      </c>
      <c r="Z354" s="301"/>
      <c r="AA354" s="163" t="s">
        <v>877</v>
      </c>
      <c r="AB354" s="186">
        <f t="shared" si="70"/>
        <v>13.68</v>
      </c>
      <c r="AC354" s="163">
        <f>IF(AL354="中修",AB354*AG354,IF(AL354="预防性养护",AB354,AB354*AE354))</f>
        <v>13.68</v>
      </c>
      <c r="AD354" s="301" t="s">
        <v>1192</v>
      </c>
      <c r="AE354" s="301">
        <v>1</v>
      </c>
      <c r="AF354" s="301"/>
      <c r="AG354" s="301"/>
      <c r="AH354" s="301" t="s">
        <v>879</v>
      </c>
      <c r="AI354" s="187" t="s">
        <v>1099</v>
      </c>
      <c r="AJ354" s="188"/>
      <c r="AK354" s="188"/>
      <c r="AL354" s="301" t="s">
        <v>837</v>
      </c>
      <c r="AM354" s="301" t="s">
        <v>873</v>
      </c>
      <c r="AN354" s="301" t="s">
        <v>1993</v>
      </c>
      <c r="AO354" s="301" t="s">
        <v>2022</v>
      </c>
      <c r="AP354" s="301"/>
      <c r="AQ354" s="301" t="s">
        <v>2023</v>
      </c>
      <c r="AR354" s="301" t="s">
        <v>2024</v>
      </c>
      <c r="AS354" s="301" t="s">
        <v>2025</v>
      </c>
      <c r="AT354" s="301" t="s">
        <v>2026</v>
      </c>
      <c r="AU354" s="301" t="s">
        <v>2027</v>
      </c>
      <c r="AV354" s="301" t="s">
        <v>2027</v>
      </c>
      <c r="AW354" s="301" t="s">
        <v>2028</v>
      </c>
      <c r="AX354" s="301" t="s">
        <v>844</v>
      </c>
      <c r="AY354" s="301" t="s">
        <v>2029</v>
      </c>
      <c r="AZ354" s="301" t="s">
        <v>879</v>
      </c>
      <c r="BA354" s="301"/>
      <c r="BB354" s="301"/>
      <c r="BC354" s="301">
        <v>0.08</v>
      </c>
      <c r="BD354" s="301" t="s">
        <v>1063</v>
      </c>
      <c r="BE354" s="301" t="s">
        <v>930</v>
      </c>
      <c r="BF354" s="301"/>
      <c r="BG354" s="301"/>
      <c r="BH354" s="301"/>
      <c r="BI354" s="301"/>
      <c r="BJ354" s="301"/>
      <c r="BK354" s="253"/>
      <c r="BL354" s="253">
        <v>1</v>
      </c>
      <c r="BM354" s="253"/>
      <c r="BN354" s="253"/>
      <c r="BO354" s="253"/>
      <c r="BP354" s="253"/>
      <c r="BQ354" s="253" t="s">
        <v>1494</v>
      </c>
      <c r="BR354" s="253">
        <v>1</v>
      </c>
      <c r="BS354" s="235"/>
      <c r="BT354" s="237"/>
      <c r="BU354" s="237"/>
      <c r="BV354" s="237"/>
      <c r="BW354" s="237"/>
      <c r="BX354" s="237">
        <v>1</v>
      </c>
      <c r="BY354" s="237"/>
      <c r="BZ354" s="168"/>
      <c r="CA354" s="235"/>
    </row>
    <row r="355" spans="1:80" s="238" customFormat="1" ht="14.25" customHeight="1">
      <c r="A355" s="466" t="s">
        <v>868</v>
      </c>
      <c r="B355" s="466"/>
      <c r="C355" s="466"/>
      <c r="D355" s="466"/>
      <c r="E355" s="158"/>
      <c r="F355" s="158"/>
      <c r="G355" s="157"/>
      <c r="H355" s="158"/>
      <c r="I355" s="158"/>
      <c r="J355" s="178">
        <f t="shared" si="65"/>
        <v>0</v>
      </c>
      <c r="K355" s="178">
        <f t="shared" si="66"/>
        <v>0</v>
      </c>
      <c r="L355" s="157"/>
      <c r="M355" s="157"/>
      <c r="N355" s="157"/>
      <c r="O355" s="157"/>
      <c r="P355" s="157"/>
      <c r="Q355" s="157"/>
      <c r="R355" s="157"/>
      <c r="S355" s="157"/>
      <c r="T355" s="157"/>
      <c r="U355" s="157"/>
      <c r="V355" s="157"/>
      <c r="W355" s="157"/>
      <c r="X355" s="157"/>
      <c r="Y355" s="157"/>
      <c r="Z355" s="157"/>
      <c r="AA355" s="160"/>
      <c r="AB355" s="176"/>
      <c r="AC355" s="160"/>
      <c r="AD355" s="157"/>
      <c r="AE355" s="157"/>
      <c r="AF355" s="157"/>
      <c r="AG355" s="157"/>
      <c r="AH355" s="157"/>
      <c r="AI355" s="161"/>
      <c r="AJ355" s="162"/>
      <c r="AK355" s="162"/>
      <c r="AL355" s="157"/>
      <c r="AM355" s="157"/>
      <c r="AN355" s="157"/>
      <c r="AO355" s="157"/>
      <c r="AP355" s="157"/>
      <c r="AQ355" s="157"/>
      <c r="AR355" s="157"/>
      <c r="AS355" s="157"/>
      <c r="AT355" s="157"/>
      <c r="AU355" s="157"/>
      <c r="AV355" s="157"/>
      <c r="AW355" s="157"/>
      <c r="AX355" s="157"/>
      <c r="AY355" s="157"/>
      <c r="AZ355" s="157"/>
      <c r="BA355" s="157"/>
      <c r="BB355" s="157"/>
      <c r="BC355" s="157"/>
      <c r="BD355" s="157"/>
      <c r="BE355" s="157"/>
      <c r="BF355" s="157"/>
      <c r="BG355" s="157"/>
      <c r="BH355" s="301"/>
      <c r="BI355" s="301"/>
      <c r="BJ355" s="301"/>
      <c r="BK355" s="253"/>
      <c r="BL355" s="253"/>
      <c r="BM355" s="253"/>
      <c r="BN355" s="253"/>
      <c r="BO355" s="253"/>
      <c r="BP355" s="253"/>
      <c r="BQ355" s="253" t="s">
        <v>820</v>
      </c>
      <c r="BR355" s="253">
        <v>2</v>
      </c>
      <c r="BS355" s="235"/>
      <c r="BT355" s="237"/>
      <c r="BU355" s="237"/>
      <c r="BV355" s="237"/>
      <c r="BW355" s="237"/>
      <c r="BX355" s="237"/>
      <c r="BY355" s="237"/>
      <c r="BZ355" s="168"/>
      <c r="CA355" s="235"/>
    </row>
    <row r="356" spans="1:80" s="238" customFormat="1" ht="14.25" customHeight="1">
      <c r="A356" s="466" t="s">
        <v>822</v>
      </c>
      <c r="B356" s="466"/>
      <c r="C356" s="466"/>
      <c r="D356" s="466"/>
      <c r="E356" s="158"/>
      <c r="F356" s="158"/>
      <c r="G356" s="157"/>
      <c r="H356" s="158"/>
      <c r="I356" s="158"/>
      <c r="J356" s="178">
        <f t="shared" si="65"/>
        <v>0</v>
      </c>
      <c r="K356" s="178">
        <f t="shared" si="66"/>
        <v>0</v>
      </c>
      <c r="L356" s="157">
        <f>SUM(L357,L360)</f>
        <v>18.997</v>
      </c>
      <c r="M356" s="157"/>
      <c r="N356" s="157"/>
      <c r="O356" s="157"/>
      <c r="P356" s="157"/>
      <c r="Q356" s="157"/>
      <c r="R356" s="157"/>
      <c r="S356" s="157"/>
      <c r="T356" s="157"/>
      <c r="U356" s="157"/>
      <c r="V356" s="157"/>
      <c r="W356" s="157"/>
      <c r="X356" s="157"/>
      <c r="Y356" s="157"/>
      <c r="Z356" s="157"/>
      <c r="AA356" s="160"/>
      <c r="AB356" s="157">
        <f>SUM(AB357,AB360)</f>
        <v>2531.35025</v>
      </c>
      <c r="AC356" s="409">
        <f>SUM(AC357,AC360)</f>
        <v>2531.35025</v>
      </c>
      <c r="AD356" s="157"/>
      <c r="AE356" s="157"/>
      <c r="AF356" s="157"/>
      <c r="AG356" s="157"/>
      <c r="AH356" s="157"/>
      <c r="AI356" s="161"/>
      <c r="AJ356" s="162"/>
      <c r="AK356" s="162"/>
      <c r="AL356" s="157"/>
      <c r="AM356" s="157"/>
      <c r="AN356" s="157"/>
      <c r="AO356" s="157"/>
      <c r="AP356" s="157"/>
      <c r="AQ356" s="157"/>
      <c r="AR356" s="157"/>
      <c r="AS356" s="157"/>
      <c r="AT356" s="157"/>
      <c r="AU356" s="157"/>
      <c r="AV356" s="157"/>
      <c r="AW356" s="157"/>
      <c r="AX356" s="157"/>
      <c r="AY356" s="157"/>
      <c r="AZ356" s="157"/>
      <c r="BA356" s="157"/>
      <c r="BB356" s="157"/>
      <c r="BC356" s="157"/>
      <c r="BD356" s="157"/>
      <c r="BE356" s="157"/>
      <c r="BF356" s="157"/>
      <c r="BG356" s="157"/>
      <c r="BH356" s="301"/>
      <c r="BI356" s="301"/>
      <c r="BJ356" s="301"/>
      <c r="BK356" s="253"/>
      <c r="BL356" s="253"/>
      <c r="BM356" s="253"/>
      <c r="BN356" s="253"/>
      <c r="BO356" s="253"/>
      <c r="BP356" s="253"/>
      <c r="BQ356" s="253" t="s">
        <v>820</v>
      </c>
      <c r="BR356" s="253">
        <v>2</v>
      </c>
      <c r="BS356" s="235"/>
      <c r="BT356" s="237"/>
      <c r="BU356" s="237"/>
      <c r="BV356" s="237"/>
      <c r="BW356" s="237"/>
      <c r="BX356" s="237"/>
      <c r="BY356" s="237"/>
      <c r="BZ356" s="168"/>
      <c r="CA356" s="235"/>
    </row>
    <row r="357" spans="1:80" s="238" customFormat="1">
      <c r="A357" s="466" t="s">
        <v>823</v>
      </c>
      <c r="B357" s="466"/>
      <c r="C357" s="466"/>
      <c r="D357" s="466"/>
      <c r="E357" s="158"/>
      <c r="F357" s="158"/>
      <c r="G357" s="157"/>
      <c r="H357" s="158"/>
      <c r="I357" s="158"/>
      <c r="J357" s="178">
        <f t="shared" si="65"/>
        <v>0</v>
      </c>
      <c r="K357" s="178">
        <f t="shared" si="66"/>
        <v>0</v>
      </c>
      <c r="L357" s="157">
        <f>SUM(L358:L359)</f>
        <v>18.997</v>
      </c>
      <c r="M357" s="157"/>
      <c r="N357" s="157"/>
      <c r="O357" s="157"/>
      <c r="P357" s="157"/>
      <c r="Q357" s="157"/>
      <c r="R357" s="157"/>
      <c r="S357" s="157"/>
      <c r="T357" s="157"/>
      <c r="U357" s="157"/>
      <c r="V357" s="157"/>
      <c r="W357" s="157"/>
      <c r="X357" s="157"/>
      <c r="Y357" s="157"/>
      <c r="Z357" s="157"/>
      <c r="AA357" s="160"/>
      <c r="AB357" s="160">
        <f>SUM(AB358:AB359)</f>
        <v>2531.35025</v>
      </c>
      <c r="AC357" s="409">
        <f>SUM(AC358:AC359)</f>
        <v>2531.35025</v>
      </c>
      <c r="AD357" s="157"/>
      <c r="AE357" s="157"/>
      <c r="AF357" s="157"/>
      <c r="AG357" s="157"/>
      <c r="AH357" s="157"/>
      <c r="AI357" s="161"/>
      <c r="AJ357" s="162"/>
      <c r="AK357" s="162"/>
      <c r="AL357" s="157"/>
      <c r="AM357" s="157"/>
      <c r="AN357" s="157"/>
      <c r="AO357" s="157"/>
      <c r="AP357" s="157"/>
      <c r="AQ357" s="157"/>
      <c r="AR357" s="157"/>
      <c r="AS357" s="157"/>
      <c r="AT357" s="157"/>
      <c r="AU357" s="157"/>
      <c r="AV357" s="157"/>
      <c r="AW357" s="157"/>
      <c r="AX357" s="157"/>
      <c r="AY357" s="157"/>
      <c r="AZ357" s="157"/>
      <c r="BA357" s="157"/>
      <c r="BB357" s="157"/>
      <c r="BC357" s="157"/>
      <c r="BD357" s="157"/>
      <c r="BE357" s="157"/>
      <c r="BF357" s="157"/>
      <c r="BG357" s="157"/>
      <c r="BH357" s="301"/>
      <c r="BI357" s="301"/>
      <c r="BJ357" s="301"/>
      <c r="BK357" s="253"/>
      <c r="BL357" s="253"/>
      <c r="BM357" s="253"/>
      <c r="BN357" s="253"/>
      <c r="BO357" s="253"/>
      <c r="BP357" s="253"/>
      <c r="BQ357" s="253" t="s">
        <v>820</v>
      </c>
      <c r="BR357" s="253">
        <v>2</v>
      </c>
      <c r="BS357" s="235"/>
      <c r="BT357" s="237"/>
      <c r="BU357" s="237"/>
      <c r="BV357" s="237"/>
      <c r="BW357" s="237"/>
      <c r="BX357" s="237"/>
      <c r="BY357" s="237"/>
      <c r="BZ357" s="168"/>
      <c r="CA357" s="235"/>
    </row>
    <row r="358" spans="1:80" s="259" customFormat="1" ht="216">
      <c r="A358" s="301">
        <v>9</v>
      </c>
      <c r="B358" s="301" t="s">
        <v>303</v>
      </c>
      <c r="C358" s="301" t="s">
        <v>2030</v>
      </c>
      <c r="D358" s="301" t="s">
        <v>2031</v>
      </c>
      <c r="E358" s="185">
        <v>40.369999999999997</v>
      </c>
      <c r="F358" s="185">
        <f>E358+L358</f>
        <v>55.734999999999999</v>
      </c>
      <c r="G358" s="301" t="s">
        <v>2032</v>
      </c>
      <c r="H358" s="185">
        <v>0</v>
      </c>
      <c r="I358" s="185">
        <v>15.365</v>
      </c>
      <c r="J358" s="178">
        <f t="shared" si="65"/>
        <v>15.365000000000002</v>
      </c>
      <c r="K358" s="178">
        <f t="shared" si="66"/>
        <v>15.365</v>
      </c>
      <c r="L358" s="185">
        <v>15.365</v>
      </c>
      <c r="M358" s="301"/>
      <c r="N358" s="301" t="s">
        <v>826</v>
      </c>
      <c r="O358" s="301" t="s">
        <v>1460</v>
      </c>
      <c r="P358" s="301" t="s">
        <v>828</v>
      </c>
      <c r="Q358" s="301" t="s">
        <v>1460</v>
      </c>
      <c r="R358" s="301"/>
      <c r="S358" s="301">
        <v>7.5</v>
      </c>
      <c r="T358" s="301"/>
      <c r="U358" s="301" t="s">
        <v>830</v>
      </c>
      <c r="V358" s="301" t="s">
        <v>829</v>
      </c>
      <c r="W358" s="301" t="s">
        <v>894</v>
      </c>
      <c r="X358" s="301" t="s">
        <v>831</v>
      </c>
      <c r="Y358" s="301" t="s">
        <v>832</v>
      </c>
      <c r="Z358" s="301"/>
      <c r="AA358" s="163" t="s">
        <v>833</v>
      </c>
      <c r="AB358" s="186">
        <f>L358*Q358*AA358*0.1</f>
        <v>2047.38625</v>
      </c>
      <c r="AC358" s="432">
        <f>IF(AL358="中修",AB358*AG358,IF(AL358="预防性养护",AB358,AB358*AE358))</f>
        <v>2047.38625</v>
      </c>
      <c r="AD358" s="301" t="s">
        <v>1192</v>
      </c>
      <c r="AE358" s="301">
        <v>1</v>
      </c>
      <c r="AF358" s="301"/>
      <c r="AG358" s="301"/>
      <c r="AH358" s="301" t="s">
        <v>2033</v>
      </c>
      <c r="AI358" s="187" t="s">
        <v>1194</v>
      </c>
      <c r="AJ358" s="188"/>
      <c r="AK358" s="188"/>
      <c r="AL358" s="301" t="s">
        <v>837</v>
      </c>
      <c r="AM358" s="301" t="s">
        <v>828</v>
      </c>
      <c r="AN358" s="301" t="s">
        <v>1993</v>
      </c>
      <c r="AO358" s="301" t="s">
        <v>2034</v>
      </c>
      <c r="AP358" s="301"/>
      <c r="AQ358" s="301"/>
      <c r="AR358" s="301" t="s">
        <v>2035</v>
      </c>
      <c r="AS358" s="301"/>
      <c r="AT358" s="301"/>
      <c r="AU358" s="301"/>
      <c r="AV358" s="301"/>
      <c r="AW358" s="301"/>
      <c r="AX358" s="301" t="s">
        <v>844</v>
      </c>
      <c r="AY358" s="301" t="s">
        <v>2036</v>
      </c>
      <c r="AZ358" s="301" t="s">
        <v>2033</v>
      </c>
      <c r="BA358" s="301"/>
      <c r="BB358" s="301">
        <v>5</v>
      </c>
      <c r="BC358" s="301">
        <f>L358-BB358</f>
        <v>10.365</v>
      </c>
      <c r="BD358" s="174"/>
      <c r="BE358" s="174" t="s">
        <v>2033</v>
      </c>
      <c r="BF358" s="174"/>
      <c r="BG358" s="174"/>
      <c r="BH358" s="174"/>
      <c r="BI358" s="174"/>
      <c r="BJ358" s="174"/>
      <c r="BK358" s="175"/>
      <c r="BL358" s="175"/>
      <c r="BM358" s="175">
        <v>1</v>
      </c>
      <c r="BN358" s="175"/>
      <c r="BO358" s="175">
        <v>1</v>
      </c>
      <c r="BP358" s="175"/>
      <c r="BQ358" s="175" t="s">
        <v>848</v>
      </c>
      <c r="BR358" s="175"/>
      <c r="BS358" s="175"/>
      <c r="BT358" s="256"/>
      <c r="BU358" s="256"/>
      <c r="BV358" s="256"/>
      <c r="BW358" s="256"/>
      <c r="BX358" s="256"/>
      <c r="BY358" s="256">
        <v>1</v>
      </c>
      <c r="BZ358" s="257"/>
      <c r="CA358" s="175"/>
    </row>
    <row r="359" spans="1:80" s="259" customFormat="1" ht="14.25" customHeight="1">
      <c r="A359" s="185"/>
      <c r="B359" s="185" t="s">
        <v>303</v>
      </c>
      <c r="C359" s="185" t="s">
        <v>2030</v>
      </c>
      <c r="D359" s="185" t="s">
        <v>2031</v>
      </c>
      <c r="E359" s="185">
        <v>55.734999999999999</v>
      </c>
      <c r="F359" s="185">
        <v>59.357999999999997</v>
      </c>
      <c r="G359" s="185" t="s">
        <v>2032</v>
      </c>
      <c r="H359" s="185">
        <v>15.365</v>
      </c>
      <c r="I359" s="185">
        <v>18.997</v>
      </c>
      <c r="J359" s="178">
        <f t="shared" si="65"/>
        <v>3.6229999999999976</v>
      </c>
      <c r="K359" s="178">
        <f t="shared" si="66"/>
        <v>3.6319999999999997</v>
      </c>
      <c r="L359" s="185">
        <v>3.6320000000000001</v>
      </c>
      <c r="M359" s="253"/>
      <c r="N359" s="185" t="s">
        <v>826</v>
      </c>
      <c r="O359" s="185" t="s">
        <v>1460</v>
      </c>
      <c r="P359" s="185" t="s">
        <v>828</v>
      </c>
      <c r="Q359" s="345">
        <v>6.5</v>
      </c>
      <c r="R359" s="185"/>
      <c r="S359" s="253"/>
      <c r="T359" s="253"/>
      <c r="U359" s="185" t="s">
        <v>830</v>
      </c>
      <c r="V359" s="185" t="s">
        <v>829</v>
      </c>
      <c r="W359" s="185" t="s">
        <v>894</v>
      </c>
      <c r="X359" s="185" t="s">
        <v>831</v>
      </c>
      <c r="Y359" s="185" t="s">
        <v>832</v>
      </c>
      <c r="Z359" s="185"/>
      <c r="AA359" s="185" t="s">
        <v>833</v>
      </c>
      <c r="AB359" s="186">
        <f>L359*Q359*AA359*0.1</f>
        <v>483.96400000000006</v>
      </c>
      <c r="AC359" s="432">
        <f>IF(AO359="中修",AB359*AG359,IF(AO359="预防性养护",AB359,AB359*AE359))</f>
        <v>483.96400000000006</v>
      </c>
      <c r="AD359" s="301" t="s">
        <v>1192</v>
      </c>
      <c r="AE359" s="301">
        <v>1</v>
      </c>
      <c r="AF359" s="185"/>
      <c r="AG359" s="185"/>
      <c r="AH359" s="185"/>
      <c r="AI359" s="187" t="s">
        <v>1194</v>
      </c>
      <c r="AJ359" s="346"/>
      <c r="AK359" s="346"/>
      <c r="AL359" s="301" t="s">
        <v>837</v>
      </c>
      <c r="AM359" s="301" t="s">
        <v>828</v>
      </c>
      <c r="AN359" s="301" t="s">
        <v>1993</v>
      </c>
      <c r="AO359" s="185" t="s">
        <v>2033</v>
      </c>
      <c r="AP359" s="185" t="s">
        <v>2037</v>
      </c>
      <c r="AQ359" s="301"/>
      <c r="AR359" s="301"/>
      <c r="AS359" s="301"/>
      <c r="AT359" s="301"/>
      <c r="AU359" s="301"/>
      <c r="AV359" s="301"/>
      <c r="AW359" s="301"/>
      <c r="AX359" s="301"/>
      <c r="AY359" s="301"/>
      <c r="AZ359" s="301"/>
      <c r="BA359" s="301"/>
      <c r="BB359" s="301">
        <v>3.6320000000000001</v>
      </c>
      <c r="BC359" s="301"/>
      <c r="BD359" s="174"/>
      <c r="BE359" s="174"/>
      <c r="BF359" s="174"/>
      <c r="BG359" s="174"/>
      <c r="BH359" s="174"/>
      <c r="BI359" s="174"/>
      <c r="BJ359" s="174"/>
      <c r="BK359" s="175"/>
      <c r="BL359" s="175"/>
      <c r="BM359" s="175"/>
      <c r="BN359" s="175"/>
      <c r="BO359" s="175"/>
      <c r="BP359" s="175"/>
      <c r="BQ359" s="175"/>
      <c r="BR359" s="175"/>
      <c r="BS359" s="175"/>
      <c r="BT359" s="256"/>
      <c r="BU359" s="256"/>
      <c r="BV359" s="256"/>
      <c r="BW359" s="256"/>
      <c r="BX359" s="256"/>
      <c r="BY359" s="256">
        <v>1</v>
      </c>
      <c r="BZ359" s="257"/>
      <c r="CA359" s="175"/>
    </row>
    <row r="360" spans="1:80" s="238" customFormat="1" ht="14.25" customHeight="1">
      <c r="A360" s="466" t="s">
        <v>868</v>
      </c>
      <c r="B360" s="466"/>
      <c r="C360" s="466"/>
      <c r="D360" s="466"/>
      <c r="E360" s="158"/>
      <c r="F360" s="158"/>
      <c r="G360" s="157"/>
      <c r="H360" s="158"/>
      <c r="I360" s="158"/>
      <c r="J360" s="178">
        <f t="shared" si="65"/>
        <v>0</v>
      </c>
      <c r="K360" s="178">
        <f t="shared" si="66"/>
        <v>0</v>
      </c>
      <c r="L360" s="157">
        <v>0</v>
      </c>
      <c r="M360" s="157"/>
      <c r="N360" s="157"/>
      <c r="O360" s="157"/>
      <c r="P360" s="157"/>
      <c r="Q360" s="157"/>
      <c r="R360" s="157"/>
      <c r="S360" s="157"/>
      <c r="T360" s="157"/>
      <c r="U360" s="157"/>
      <c r="V360" s="157"/>
      <c r="W360" s="157"/>
      <c r="X360" s="157"/>
      <c r="Y360" s="157"/>
      <c r="Z360" s="157"/>
      <c r="AA360" s="160"/>
      <c r="AB360" s="160">
        <v>0</v>
      </c>
      <c r="AC360" s="160">
        <v>0</v>
      </c>
      <c r="AD360" s="157"/>
      <c r="AE360" s="157"/>
      <c r="AF360" s="157"/>
      <c r="AG360" s="157"/>
      <c r="AH360" s="157"/>
      <c r="AI360" s="161"/>
      <c r="AJ360" s="162"/>
      <c r="AK360" s="162"/>
      <c r="AL360" s="157"/>
      <c r="AM360" s="157"/>
      <c r="AN360" s="157"/>
      <c r="AO360" s="157"/>
      <c r="AP360" s="157"/>
      <c r="AQ360" s="157"/>
      <c r="AR360" s="157"/>
      <c r="AS360" s="157"/>
      <c r="AT360" s="157"/>
      <c r="AU360" s="157"/>
      <c r="AV360" s="157"/>
      <c r="AW360" s="157"/>
      <c r="AX360" s="157"/>
      <c r="AY360" s="157"/>
      <c r="AZ360" s="157"/>
      <c r="BA360" s="157"/>
      <c r="BB360" s="157"/>
      <c r="BC360" s="157"/>
      <c r="BD360" s="157"/>
      <c r="BE360" s="157"/>
      <c r="BF360" s="157"/>
      <c r="BG360" s="157"/>
      <c r="BH360" s="301"/>
      <c r="BI360" s="301"/>
      <c r="BJ360" s="301"/>
      <c r="BK360" s="253"/>
      <c r="BL360" s="253"/>
      <c r="BM360" s="253"/>
      <c r="BN360" s="253"/>
      <c r="BO360" s="253"/>
      <c r="BP360" s="253"/>
      <c r="BQ360" s="253" t="s">
        <v>820</v>
      </c>
      <c r="BR360" s="253">
        <v>2</v>
      </c>
      <c r="BS360" s="235"/>
      <c r="BT360" s="237"/>
      <c r="BU360" s="237"/>
      <c r="BV360" s="237"/>
      <c r="BW360" s="237"/>
      <c r="BX360" s="237"/>
      <c r="BY360" s="237"/>
      <c r="BZ360" s="168"/>
      <c r="CA360" s="235"/>
    </row>
    <row r="361" spans="1:80" s="238" customFormat="1" ht="14.25" customHeight="1">
      <c r="A361" s="466" t="s">
        <v>869</v>
      </c>
      <c r="B361" s="466"/>
      <c r="C361" s="466"/>
      <c r="D361" s="466"/>
      <c r="E361" s="158"/>
      <c r="F361" s="158"/>
      <c r="G361" s="157"/>
      <c r="H361" s="158"/>
      <c r="I361" s="158"/>
      <c r="J361" s="178">
        <f t="shared" si="65"/>
        <v>0</v>
      </c>
      <c r="K361" s="178">
        <f t="shared" si="66"/>
        <v>0</v>
      </c>
      <c r="L361" s="157">
        <f>SUM(L362,L370,L388)</f>
        <v>33.932000000000002</v>
      </c>
      <c r="M361" s="157"/>
      <c r="N361" s="157"/>
      <c r="O361" s="157"/>
      <c r="P361" s="157"/>
      <c r="Q361" s="157"/>
      <c r="R361" s="157"/>
      <c r="S361" s="157"/>
      <c r="T361" s="157"/>
      <c r="U361" s="157"/>
      <c r="V361" s="157"/>
      <c r="W361" s="157"/>
      <c r="X361" s="157"/>
      <c r="Y361" s="157"/>
      <c r="Z361" s="157"/>
      <c r="AA361" s="160"/>
      <c r="AB361" s="160">
        <f>SUM(AB362,AB370,AB388)</f>
        <v>2526.8069999999998</v>
      </c>
      <c r="AC361" s="160">
        <f>SUM(AC362,AC370,AC388)</f>
        <v>2526.8589999999999</v>
      </c>
      <c r="AD361" s="157"/>
      <c r="AE361" s="157"/>
      <c r="AF361" s="157"/>
      <c r="AG361" s="157"/>
      <c r="AH361" s="157"/>
      <c r="AI361" s="161"/>
      <c r="AJ361" s="162"/>
      <c r="AK361" s="162"/>
      <c r="AL361" s="157"/>
      <c r="AM361" s="157"/>
      <c r="AN361" s="157"/>
      <c r="AO361" s="157"/>
      <c r="AP361" s="157"/>
      <c r="AQ361" s="157"/>
      <c r="AR361" s="157"/>
      <c r="AS361" s="157"/>
      <c r="AT361" s="157"/>
      <c r="AU361" s="157"/>
      <c r="AV361" s="157"/>
      <c r="AW361" s="157"/>
      <c r="AX361" s="157"/>
      <c r="AY361" s="157"/>
      <c r="AZ361" s="157"/>
      <c r="BA361" s="157"/>
      <c r="BB361" s="157"/>
      <c r="BC361" s="157"/>
      <c r="BD361" s="157"/>
      <c r="BE361" s="157"/>
      <c r="BF361" s="157"/>
      <c r="BG361" s="157"/>
      <c r="BH361" s="301"/>
      <c r="BI361" s="301"/>
      <c r="BJ361" s="301"/>
      <c r="BK361" s="253"/>
      <c r="BL361" s="253"/>
      <c r="BM361" s="253"/>
      <c r="BN361" s="253"/>
      <c r="BO361" s="253"/>
      <c r="BP361" s="253"/>
      <c r="BQ361" s="253" t="s">
        <v>820</v>
      </c>
      <c r="BR361" s="253">
        <v>2</v>
      </c>
      <c r="BS361" s="235"/>
      <c r="BT361" s="237"/>
      <c r="BU361" s="237"/>
      <c r="BV361" s="237"/>
      <c r="BW361" s="237"/>
      <c r="BX361" s="237"/>
      <c r="BY361" s="237"/>
      <c r="BZ361" s="168"/>
      <c r="CA361" s="235"/>
    </row>
    <row r="362" spans="1:80" s="238" customFormat="1">
      <c r="A362" s="466" t="s">
        <v>823</v>
      </c>
      <c r="B362" s="466"/>
      <c r="C362" s="466"/>
      <c r="D362" s="466"/>
      <c r="E362" s="158"/>
      <c r="F362" s="158"/>
      <c r="G362" s="157"/>
      <c r="H362" s="158"/>
      <c r="I362" s="158"/>
      <c r="J362" s="178">
        <f t="shared" si="65"/>
        <v>0</v>
      </c>
      <c r="K362" s="178">
        <f t="shared" si="66"/>
        <v>0</v>
      </c>
      <c r="L362" s="157">
        <f>SUM(L363:L369)</f>
        <v>6.9540000000000006</v>
      </c>
      <c r="M362" s="157"/>
      <c r="N362" s="157"/>
      <c r="O362" s="157"/>
      <c r="P362" s="157"/>
      <c r="Q362" s="157"/>
      <c r="R362" s="157"/>
      <c r="S362" s="157"/>
      <c r="T362" s="157"/>
      <c r="U362" s="157"/>
      <c r="V362" s="157"/>
      <c r="W362" s="157"/>
      <c r="X362" s="157"/>
      <c r="Y362" s="157"/>
      <c r="Z362" s="157"/>
      <c r="AA362" s="160"/>
      <c r="AB362" s="160">
        <f>SUM(AB363:AB369)</f>
        <v>1242.923</v>
      </c>
      <c r="AC362" s="160">
        <f>SUM(AC363:AC369)+0.5</f>
        <v>1243.423</v>
      </c>
      <c r="AD362" s="157"/>
      <c r="AE362" s="157"/>
      <c r="AF362" s="157"/>
      <c r="AG362" s="157"/>
      <c r="AH362" s="157"/>
      <c r="AI362" s="161"/>
      <c r="AJ362" s="162"/>
      <c r="AK362" s="162"/>
      <c r="AL362" s="157"/>
      <c r="AM362" s="157"/>
      <c r="AN362" s="157"/>
      <c r="AO362" s="157"/>
      <c r="AP362" s="157"/>
      <c r="AQ362" s="157"/>
      <c r="AR362" s="157"/>
      <c r="AS362" s="157"/>
      <c r="AT362" s="157"/>
      <c r="AU362" s="157"/>
      <c r="AV362" s="157"/>
      <c r="AW362" s="157"/>
      <c r="AX362" s="157"/>
      <c r="AY362" s="157"/>
      <c r="AZ362" s="157"/>
      <c r="BA362" s="157"/>
      <c r="BB362" s="157"/>
      <c r="BC362" s="157"/>
      <c r="BD362" s="157"/>
      <c r="BE362" s="157"/>
      <c r="BF362" s="157"/>
      <c r="BG362" s="157"/>
      <c r="BH362" s="301"/>
      <c r="BI362" s="301"/>
      <c r="BJ362" s="301"/>
      <c r="BK362" s="253"/>
      <c r="BL362" s="253"/>
      <c r="BM362" s="253"/>
      <c r="BN362" s="253"/>
      <c r="BO362" s="253"/>
      <c r="BP362" s="253"/>
      <c r="BQ362" s="253" t="s">
        <v>820</v>
      </c>
      <c r="BR362" s="253">
        <v>2</v>
      </c>
      <c r="BS362" s="235"/>
      <c r="BT362" s="237"/>
      <c r="BU362" s="237"/>
      <c r="BV362" s="237"/>
      <c r="BW362" s="237"/>
      <c r="BX362" s="237"/>
      <c r="BY362" s="237"/>
      <c r="BZ362" s="168"/>
      <c r="CA362" s="235"/>
    </row>
    <row r="363" spans="1:80" s="238" customFormat="1" ht="24">
      <c r="A363" s="347">
        <v>25</v>
      </c>
      <c r="B363" s="347" t="s">
        <v>303</v>
      </c>
      <c r="C363" s="347" t="s">
        <v>2030</v>
      </c>
      <c r="D363" s="347" t="s">
        <v>593</v>
      </c>
      <c r="E363" s="348">
        <v>3092</v>
      </c>
      <c r="F363" s="348">
        <v>3093</v>
      </c>
      <c r="G363" s="347" t="s">
        <v>593</v>
      </c>
      <c r="H363" s="348">
        <v>2704.9679999999998</v>
      </c>
      <c r="I363" s="348">
        <v>2705.9679999999998</v>
      </c>
      <c r="J363" s="178">
        <f t="shared" si="65"/>
        <v>1</v>
      </c>
      <c r="K363" s="178">
        <f t="shared" si="66"/>
        <v>1</v>
      </c>
      <c r="L363" s="348">
        <v>1</v>
      </c>
      <c r="M363" s="240"/>
      <c r="N363" s="347" t="s">
        <v>871</v>
      </c>
      <c r="O363" s="347">
        <v>7</v>
      </c>
      <c r="P363" s="349" t="s">
        <v>873</v>
      </c>
      <c r="Q363" s="347">
        <v>7</v>
      </c>
      <c r="R363" s="240"/>
      <c r="S363" s="240"/>
      <c r="T363" s="347">
        <v>20</v>
      </c>
      <c r="U363" s="347"/>
      <c r="V363" s="349" t="s">
        <v>829</v>
      </c>
      <c r="W363" s="347">
        <v>20</v>
      </c>
      <c r="X363" s="349" t="s">
        <v>831</v>
      </c>
      <c r="Y363" s="350">
        <v>9</v>
      </c>
      <c r="Z363" s="240"/>
      <c r="AA363" s="350">
        <v>190</v>
      </c>
      <c r="AB363" s="186">
        <f>L363*Q363*AA363*0.1</f>
        <v>133</v>
      </c>
      <c r="AC363" s="163">
        <f>IF(AO363="中修",AB363*AG363,IF(AO363="预防性养护",AB363,AB363*AE363))</f>
        <v>133</v>
      </c>
      <c r="AD363" s="351">
        <v>2009</v>
      </c>
      <c r="AE363" s="240">
        <v>1</v>
      </c>
      <c r="AF363" s="240"/>
      <c r="AG363" s="352"/>
      <c r="AH363" s="157"/>
      <c r="AI363" s="351" t="s">
        <v>1194</v>
      </c>
      <c r="AJ363" s="162"/>
      <c r="AK363" s="162"/>
      <c r="AL363" s="301" t="s">
        <v>837</v>
      </c>
      <c r="AM363" s="301" t="s">
        <v>873</v>
      </c>
      <c r="AN363" s="301" t="s">
        <v>1993</v>
      </c>
      <c r="AO363" s="240" t="s">
        <v>887</v>
      </c>
      <c r="AP363" s="240" t="s">
        <v>2038</v>
      </c>
      <c r="AQ363" s="157"/>
      <c r="AR363" s="157"/>
      <c r="AS363" s="157"/>
      <c r="AT363" s="157"/>
      <c r="AU363" s="157"/>
      <c r="AV363" s="157"/>
      <c r="AW363" s="157"/>
      <c r="AX363" s="157"/>
      <c r="AY363" s="157"/>
      <c r="AZ363" s="157"/>
      <c r="BA363" s="157"/>
      <c r="BB363" s="157">
        <v>1</v>
      </c>
      <c r="BC363" s="157"/>
      <c r="BD363" s="157"/>
      <c r="BE363" s="157"/>
      <c r="BF363" s="157"/>
      <c r="BG363" s="157"/>
      <c r="BH363" s="301"/>
      <c r="BI363" s="301"/>
      <c r="BJ363" s="301"/>
      <c r="BK363" s="253"/>
      <c r="BL363" s="253"/>
      <c r="BM363" s="253"/>
      <c r="BN363" s="253"/>
      <c r="BO363" s="253"/>
      <c r="BP363" s="253"/>
      <c r="BQ363" s="253"/>
      <c r="BR363" s="253"/>
      <c r="BS363" s="235"/>
      <c r="BT363" s="237"/>
      <c r="BU363" s="237"/>
      <c r="BV363" s="237"/>
      <c r="BW363" s="237"/>
      <c r="BX363" s="237"/>
      <c r="BY363" s="237"/>
      <c r="BZ363" s="168"/>
      <c r="CA363" s="235"/>
    </row>
    <row r="364" spans="1:80" s="238" customFormat="1" ht="24">
      <c r="A364" s="353">
        <v>5</v>
      </c>
      <c r="B364" s="353" t="s">
        <v>303</v>
      </c>
      <c r="C364" s="353" t="s">
        <v>2039</v>
      </c>
      <c r="D364" s="353" t="s">
        <v>551</v>
      </c>
      <c r="E364" s="354">
        <v>1688.021</v>
      </c>
      <c r="F364" s="354">
        <v>1689.021</v>
      </c>
      <c r="G364" s="353" t="s">
        <v>551</v>
      </c>
      <c r="H364" s="354">
        <v>1470</v>
      </c>
      <c r="I364" s="354">
        <v>1471</v>
      </c>
      <c r="J364" s="178">
        <f t="shared" si="65"/>
        <v>1</v>
      </c>
      <c r="K364" s="178">
        <f t="shared" si="66"/>
        <v>1</v>
      </c>
      <c r="L364" s="354">
        <v>1</v>
      </c>
      <c r="M364" s="240"/>
      <c r="N364" s="347" t="s">
        <v>871</v>
      </c>
      <c r="O364" s="347">
        <v>8.5</v>
      </c>
      <c r="P364" s="349" t="s">
        <v>873</v>
      </c>
      <c r="Q364" s="347">
        <v>8.5</v>
      </c>
      <c r="R364" s="240"/>
      <c r="S364" s="240"/>
      <c r="T364" s="347">
        <v>20</v>
      </c>
      <c r="U364" s="347"/>
      <c r="V364" s="349" t="s">
        <v>829</v>
      </c>
      <c r="W364" s="347">
        <v>20</v>
      </c>
      <c r="X364" s="349" t="s">
        <v>831</v>
      </c>
      <c r="Y364" s="350">
        <v>9</v>
      </c>
      <c r="Z364" s="240"/>
      <c r="AA364" s="350">
        <v>190</v>
      </c>
      <c r="AB364" s="186">
        <f>L364*Q364*AA364*0.1</f>
        <v>161.5</v>
      </c>
      <c r="AC364" s="163">
        <f>IF(AO364="中修",AB364*AG364,IF(AO364="预防性养护",AB364,AB364*AE364))</f>
        <v>161.5</v>
      </c>
      <c r="AD364" s="351">
        <v>2009</v>
      </c>
      <c r="AE364" s="240">
        <v>1</v>
      </c>
      <c r="AF364" s="240"/>
      <c r="AG364" s="352"/>
      <c r="AH364" s="157"/>
      <c r="AI364" s="351" t="s">
        <v>1194</v>
      </c>
      <c r="AJ364" s="162"/>
      <c r="AK364" s="162"/>
      <c r="AL364" s="301" t="s">
        <v>837</v>
      </c>
      <c r="AM364" s="301" t="s">
        <v>873</v>
      </c>
      <c r="AN364" s="301" t="s">
        <v>1993</v>
      </c>
      <c r="AO364" s="240" t="s">
        <v>879</v>
      </c>
      <c r="AP364" s="240" t="s">
        <v>2040</v>
      </c>
      <c r="AQ364" s="157"/>
      <c r="AR364" s="157"/>
      <c r="AS364" s="157"/>
      <c r="AT364" s="157"/>
      <c r="AU364" s="157"/>
      <c r="AV364" s="157"/>
      <c r="AW364" s="157"/>
      <c r="AX364" s="157"/>
      <c r="AY364" s="157"/>
      <c r="AZ364" s="157"/>
      <c r="BA364" s="157"/>
      <c r="BB364" s="157"/>
      <c r="BC364" s="157">
        <v>1</v>
      </c>
      <c r="BD364" s="157"/>
      <c r="BE364" s="157"/>
      <c r="BF364" s="157"/>
      <c r="BG364" s="157"/>
      <c r="BH364" s="301"/>
      <c r="BI364" s="301"/>
      <c r="BJ364" s="301"/>
      <c r="BK364" s="253"/>
      <c r="BL364" s="253"/>
      <c r="BM364" s="253"/>
      <c r="BN364" s="253"/>
      <c r="BO364" s="253"/>
      <c r="BP364" s="253"/>
      <c r="BQ364" s="253"/>
      <c r="BR364" s="253"/>
      <c r="BS364" s="235"/>
      <c r="BT364" s="237"/>
      <c r="BU364" s="237"/>
      <c r="BV364" s="237"/>
      <c r="BW364" s="237"/>
      <c r="BX364" s="237"/>
      <c r="BY364" s="237"/>
      <c r="BZ364" s="168"/>
      <c r="CA364" s="235"/>
    </row>
    <row r="365" spans="1:80" s="238" customFormat="1" ht="24">
      <c r="A365" s="355"/>
      <c r="B365" s="355" t="s">
        <v>303</v>
      </c>
      <c r="C365" s="349" t="s">
        <v>2041</v>
      </c>
      <c r="D365" s="349" t="s">
        <v>626</v>
      </c>
      <c r="E365" s="356">
        <v>48</v>
      </c>
      <c r="F365" s="356">
        <v>49</v>
      </c>
      <c r="G365" s="349" t="s">
        <v>2042</v>
      </c>
      <c r="H365" s="356">
        <v>47.753999999999998</v>
      </c>
      <c r="I365" s="356">
        <v>48.753999999999998</v>
      </c>
      <c r="J365" s="178">
        <f t="shared" si="65"/>
        <v>1</v>
      </c>
      <c r="K365" s="178">
        <f t="shared" si="66"/>
        <v>1</v>
      </c>
      <c r="L365" s="357">
        <v>1</v>
      </c>
      <c r="M365" s="240"/>
      <c r="N365" s="349" t="s">
        <v>871</v>
      </c>
      <c r="O365" s="349">
        <v>10.5</v>
      </c>
      <c r="P365" s="349" t="s">
        <v>873</v>
      </c>
      <c r="Q365" s="349" t="s">
        <v>892</v>
      </c>
      <c r="R365" s="240"/>
      <c r="S365" s="240"/>
      <c r="T365" s="349">
        <v>20</v>
      </c>
      <c r="U365" s="349"/>
      <c r="V365" s="349" t="s">
        <v>829</v>
      </c>
      <c r="W365" s="349" t="s">
        <v>876</v>
      </c>
      <c r="X365" s="349" t="s">
        <v>831</v>
      </c>
      <c r="Y365" s="349" t="s">
        <v>832</v>
      </c>
      <c r="Z365" s="240"/>
      <c r="AA365" s="358" t="s">
        <v>877</v>
      </c>
      <c r="AB365" s="186">
        <f>L365*Q365*AA365*0.1</f>
        <v>199.5</v>
      </c>
      <c r="AC365" s="163">
        <f>IF(AO365="中修",AB365*AG365,IF(AO365="预防性养护",AB365,AB365*AE365))</f>
        <v>199.5</v>
      </c>
      <c r="AD365" s="349">
        <v>2009</v>
      </c>
      <c r="AE365" s="240">
        <v>1</v>
      </c>
      <c r="AF365" s="240"/>
      <c r="AG365" s="349"/>
      <c r="AH365" s="157"/>
      <c r="AI365" s="301" t="s">
        <v>1194</v>
      </c>
      <c r="AJ365" s="162"/>
      <c r="AK365" s="162"/>
      <c r="AL365" s="301" t="s">
        <v>837</v>
      </c>
      <c r="AM365" s="301" t="s">
        <v>873</v>
      </c>
      <c r="AN365" s="301" t="s">
        <v>1993</v>
      </c>
      <c r="AO365" s="240" t="s">
        <v>887</v>
      </c>
      <c r="AP365" s="240" t="s">
        <v>2038</v>
      </c>
      <c r="AQ365" s="240" t="s">
        <v>2043</v>
      </c>
      <c r="AR365" s="157"/>
      <c r="AS365" s="157"/>
      <c r="AT365" s="157"/>
      <c r="AU365" s="157"/>
      <c r="AV365" s="157"/>
      <c r="AW365" s="157"/>
      <c r="AX365" s="157"/>
      <c r="AY365" s="157"/>
      <c r="AZ365" s="157"/>
      <c r="BA365" s="157"/>
      <c r="BB365" s="157">
        <v>1</v>
      </c>
      <c r="BC365" s="157"/>
      <c r="BD365" s="157"/>
      <c r="BE365" s="157"/>
      <c r="BF365" s="157"/>
      <c r="BG365" s="157"/>
      <c r="BH365" s="301"/>
      <c r="BI365" s="301"/>
      <c r="BJ365" s="301"/>
      <c r="BK365" s="253"/>
      <c r="BL365" s="253"/>
      <c r="BM365" s="253"/>
      <c r="BN365" s="253"/>
      <c r="BO365" s="253"/>
      <c r="BP365" s="253"/>
      <c r="BQ365" s="253"/>
      <c r="BR365" s="253"/>
      <c r="BS365" s="235"/>
      <c r="BT365" s="237"/>
      <c r="BU365" s="237"/>
      <c r="BV365" s="237"/>
      <c r="BW365" s="237"/>
      <c r="BX365" s="237"/>
      <c r="BY365" s="237"/>
      <c r="BZ365" s="168"/>
      <c r="CA365" s="235"/>
    </row>
    <row r="366" spans="1:80" s="238" customFormat="1" ht="24">
      <c r="A366" s="355"/>
      <c r="B366" s="355" t="s">
        <v>303</v>
      </c>
      <c r="C366" s="349" t="s">
        <v>2041</v>
      </c>
      <c r="D366" s="349" t="s">
        <v>626</v>
      </c>
      <c r="E366" s="356">
        <v>50</v>
      </c>
      <c r="F366" s="356">
        <v>51</v>
      </c>
      <c r="G366" s="349" t="s">
        <v>2042</v>
      </c>
      <c r="H366" s="356">
        <v>49.753999999999998</v>
      </c>
      <c r="I366" s="356">
        <v>50.753999999999998</v>
      </c>
      <c r="J366" s="178">
        <f t="shared" si="65"/>
        <v>1</v>
      </c>
      <c r="K366" s="178">
        <f t="shared" si="66"/>
        <v>1</v>
      </c>
      <c r="L366" s="357">
        <v>1</v>
      </c>
      <c r="M366" s="240"/>
      <c r="N366" s="349" t="s">
        <v>871</v>
      </c>
      <c r="O366" s="349">
        <v>10.5</v>
      </c>
      <c r="P366" s="349" t="s">
        <v>873</v>
      </c>
      <c r="Q366" s="349" t="s">
        <v>892</v>
      </c>
      <c r="R366" s="240"/>
      <c r="S366" s="240"/>
      <c r="T366" s="349">
        <v>20</v>
      </c>
      <c r="U366" s="349"/>
      <c r="V366" s="349" t="s">
        <v>829</v>
      </c>
      <c r="W366" s="349" t="s">
        <v>876</v>
      </c>
      <c r="X366" s="349" t="s">
        <v>831</v>
      </c>
      <c r="Y366" s="349" t="s">
        <v>832</v>
      </c>
      <c r="Z366" s="240"/>
      <c r="AA366" s="358" t="s">
        <v>877</v>
      </c>
      <c r="AB366" s="186">
        <f>L366*Q366*AA366*0.1</f>
        <v>199.5</v>
      </c>
      <c r="AC366" s="163">
        <f>IF(AO366="中修",AB366*AG366,IF(AO366="预防性养护",AB366,AB366*AE366))</f>
        <v>199.5</v>
      </c>
      <c r="AD366" s="349">
        <v>2009</v>
      </c>
      <c r="AE366" s="240">
        <v>1</v>
      </c>
      <c r="AF366" s="240"/>
      <c r="AG366" s="349"/>
      <c r="AH366" s="157"/>
      <c r="AI366" s="301" t="s">
        <v>1194</v>
      </c>
      <c r="AJ366" s="162"/>
      <c r="AK366" s="162"/>
      <c r="AL366" s="301" t="s">
        <v>837</v>
      </c>
      <c r="AM366" s="301" t="s">
        <v>873</v>
      </c>
      <c r="AN366" s="301" t="s">
        <v>1993</v>
      </c>
      <c r="AO366" s="240" t="s">
        <v>887</v>
      </c>
      <c r="AP366" s="240" t="s">
        <v>2038</v>
      </c>
      <c r="AQ366" s="240" t="s">
        <v>2044</v>
      </c>
      <c r="AR366" s="157"/>
      <c r="AS366" s="157"/>
      <c r="AT366" s="157"/>
      <c r="AU366" s="157"/>
      <c r="AV366" s="157"/>
      <c r="AW366" s="157"/>
      <c r="AX366" s="157"/>
      <c r="AY366" s="157"/>
      <c r="AZ366" s="157"/>
      <c r="BA366" s="157"/>
      <c r="BB366" s="157">
        <v>1</v>
      </c>
      <c r="BC366" s="157"/>
      <c r="BD366" s="157"/>
      <c r="BE366" s="157"/>
      <c r="BF366" s="157"/>
      <c r="BG366" s="157"/>
      <c r="BH366" s="301"/>
      <c r="BI366" s="301"/>
      <c r="BJ366" s="301"/>
      <c r="BK366" s="253"/>
      <c r="BL366" s="253"/>
      <c r="BM366" s="253"/>
      <c r="BN366" s="253"/>
      <c r="BO366" s="253"/>
      <c r="BP366" s="253"/>
      <c r="BQ366" s="253"/>
      <c r="BR366" s="253"/>
      <c r="BS366" s="235"/>
      <c r="BT366" s="237"/>
      <c r="BU366" s="237"/>
      <c r="BV366" s="237"/>
      <c r="BW366" s="237"/>
      <c r="BX366" s="237"/>
      <c r="BY366" s="237"/>
      <c r="BZ366" s="168"/>
      <c r="CA366" s="235"/>
    </row>
    <row r="367" spans="1:80" s="238" customFormat="1" ht="24">
      <c r="A367" s="355"/>
      <c r="B367" s="355" t="s">
        <v>303</v>
      </c>
      <c r="C367" s="349" t="s">
        <v>2041</v>
      </c>
      <c r="D367" s="349" t="s">
        <v>626</v>
      </c>
      <c r="E367" s="356">
        <v>62.445999999999998</v>
      </c>
      <c r="F367" s="356">
        <v>63</v>
      </c>
      <c r="G367" s="349" t="s">
        <v>2042</v>
      </c>
      <c r="H367" s="356">
        <v>62.2</v>
      </c>
      <c r="I367" s="356">
        <v>62.753999999999998</v>
      </c>
      <c r="J367" s="178">
        <f t="shared" si="65"/>
        <v>0.55400000000000205</v>
      </c>
      <c r="K367" s="178">
        <f t="shared" si="66"/>
        <v>0.55399999999999494</v>
      </c>
      <c r="L367" s="357">
        <v>0.55400000000000005</v>
      </c>
      <c r="M367" s="240"/>
      <c r="N367" s="349" t="s">
        <v>871</v>
      </c>
      <c r="O367" s="349">
        <v>10.5</v>
      </c>
      <c r="P367" s="349" t="s">
        <v>873</v>
      </c>
      <c r="Q367" s="349" t="s">
        <v>892</v>
      </c>
      <c r="R367" s="240"/>
      <c r="S367" s="240"/>
      <c r="T367" s="349">
        <v>20</v>
      </c>
      <c r="U367" s="349"/>
      <c r="V367" s="349" t="s">
        <v>829</v>
      </c>
      <c r="W367" s="349" t="s">
        <v>876</v>
      </c>
      <c r="X367" s="349" t="s">
        <v>831</v>
      </c>
      <c r="Y367" s="349" t="s">
        <v>832</v>
      </c>
      <c r="Z367" s="240"/>
      <c r="AA367" s="358" t="s">
        <v>877</v>
      </c>
      <c r="AB367" s="186">
        <f>L367*Q367*AA367*0.1</f>
        <v>110.52300000000001</v>
      </c>
      <c r="AC367" s="163">
        <f>IF(AO367="中修",AB367*AG367,IF(AO367="预防性养护",AB367,AB367*AE367))</f>
        <v>110.52300000000001</v>
      </c>
      <c r="AD367" s="349">
        <v>2009</v>
      </c>
      <c r="AE367" s="240">
        <v>1</v>
      </c>
      <c r="AF367" s="240"/>
      <c r="AG367" s="349"/>
      <c r="AH367" s="157"/>
      <c r="AI367" s="351" t="s">
        <v>1194</v>
      </c>
      <c r="AJ367" s="162"/>
      <c r="AK367" s="162"/>
      <c r="AL367" s="301" t="s">
        <v>837</v>
      </c>
      <c r="AM367" s="301" t="s">
        <v>873</v>
      </c>
      <c r="AN367" s="301" t="s">
        <v>1993</v>
      </c>
      <c r="AO367" s="240" t="s">
        <v>887</v>
      </c>
      <c r="AP367" s="240" t="s">
        <v>2038</v>
      </c>
      <c r="AQ367" s="240" t="s">
        <v>2045</v>
      </c>
      <c r="AR367" s="157"/>
      <c r="AS367" s="157"/>
      <c r="AT367" s="157"/>
      <c r="AU367" s="157"/>
      <c r="AV367" s="157"/>
      <c r="AW367" s="157"/>
      <c r="AX367" s="157"/>
      <c r="AY367" s="157"/>
      <c r="AZ367" s="157"/>
      <c r="BA367" s="157"/>
      <c r="BB367" s="157">
        <v>0.55400000000000005</v>
      </c>
      <c r="BC367" s="157"/>
      <c r="BD367" s="157"/>
      <c r="BE367" s="157"/>
      <c r="BF367" s="157"/>
      <c r="BG367" s="157"/>
      <c r="BH367" s="301"/>
      <c r="BI367" s="301"/>
      <c r="BJ367" s="301"/>
      <c r="BK367" s="253"/>
      <c r="BL367" s="253"/>
      <c r="BM367" s="253"/>
      <c r="BN367" s="253"/>
      <c r="BO367" s="253"/>
      <c r="BP367" s="253"/>
      <c r="BQ367" s="253"/>
      <c r="BR367" s="253"/>
      <c r="BS367" s="235"/>
      <c r="BT367" s="237"/>
      <c r="BU367" s="237"/>
      <c r="BV367" s="237"/>
      <c r="BW367" s="237"/>
      <c r="BX367" s="237"/>
      <c r="BY367" s="237"/>
      <c r="BZ367" s="168"/>
      <c r="CA367" s="235"/>
    </row>
    <row r="368" spans="1:80" s="259" customFormat="1" ht="108">
      <c r="A368" s="301">
        <v>9</v>
      </c>
      <c r="B368" s="301" t="s">
        <v>303</v>
      </c>
      <c r="C368" s="301" t="s">
        <v>2046</v>
      </c>
      <c r="D368" s="301" t="s">
        <v>626</v>
      </c>
      <c r="E368" s="185">
        <v>82.646000000000001</v>
      </c>
      <c r="F368" s="185">
        <v>84.046000000000006</v>
      </c>
      <c r="G368" s="301" t="s">
        <v>2042</v>
      </c>
      <c r="H368" s="185">
        <v>82.4</v>
      </c>
      <c r="I368" s="185">
        <v>83.8</v>
      </c>
      <c r="J368" s="178">
        <f t="shared" si="65"/>
        <v>1.4000000000000057</v>
      </c>
      <c r="K368" s="178">
        <f t="shared" si="66"/>
        <v>1.3999999999999915</v>
      </c>
      <c r="L368" s="301">
        <v>1.4</v>
      </c>
      <c r="M368" s="301"/>
      <c r="N368" s="301" t="s">
        <v>871</v>
      </c>
      <c r="O368" s="301" t="s">
        <v>832</v>
      </c>
      <c r="P368" s="301" t="s">
        <v>873</v>
      </c>
      <c r="Q368" s="301" t="s">
        <v>832</v>
      </c>
      <c r="R368" s="301"/>
      <c r="S368" s="301">
        <v>12</v>
      </c>
      <c r="T368" s="301" t="s">
        <v>876</v>
      </c>
      <c r="U368" s="301"/>
      <c r="V368" s="301" t="s">
        <v>829</v>
      </c>
      <c r="W368" s="301" t="s">
        <v>876</v>
      </c>
      <c r="X368" s="301" t="s">
        <v>831</v>
      </c>
      <c r="Y368" s="301" t="s">
        <v>832</v>
      </c>
      <c r="Z368" s="301"/>
      <c r="AA368" s="163" t="s">
        <v>877</v>
      </c>
      <c r="AB368" s="186">
        <f t="shared" ref="AB368:AB369" si="71">L368*Q368*AA368*0.1</f>
        <v>239.4</v>
      </c>
      <c r="AC368" s="163">
        <f>IF(AL368="中修",AB368*AG368,IF(AL368="预防性养护",AB368,AB368*AE368))</f>
        <v>239.4</v>
      </c>
      <c r="AD368" s="301">
        <v>2009</v>
      </c>
      <c r="AE368" s="301">
        <v>1</v>
      </c>
      <c r="AF368" s="301"/>
      <c r="AG368" s="301"/>
      <c r="AH368" s="301" t="s">
        <v>930</v>
      </c>
      <c r="AI368" s="187" t="s">
        <v>1194</v>
      </c>
      <c r="AJ368" s="188"/>
      <c r="AK368" s="188"/>
      <c r="AL368" s="301" t="s">
        <v>837</v>
      </c>
      <c r="AM368" s="301" t="s">
        <v>873</v>
      </c>
      <c r="AN368" s="301" t="s">
        <v>1993</v>
      </c>
      <c r="AO368" s="301" t="s">
        <v>2047</v>
      </c>
      <c r="AP368" s="301"/>
      <c r="AQ368" s="301"/>
      <c r="AR368" s="301" t="s">
        <v>2048</v>
      </c>
      <c r="AS368" s="301"/>
      <c r="AT368" s="301" t="s">
        <v>2049</v>
      </c>
      <c r="AU368" s="301" t="s">
        <v>2050</v>
      </c>
      <c r="AV368" s="301" t="s">
        <v>2050</v>
      </c>
      <c r="AW368" s="301" t="s">
        <v>2051</v>
      </c>
      <c r="AX368" s="301" t="s">
        <v>844</v>
      </c>
      <c r="AY368" s="301" t="s">
        <v>2052</v>
      </c>
      <c r="AZ368" s="301" t="s">
        <v>2053</v>
      </c>
      <c r="BA368" s="301"/>
      <c r="BB368" s="301">
        <v>1.4</v>
      </c>
      <c r="BC368" s="301"/>
      <c r="BD368" s="174"/>
      <c r="BE368" s="174" t="s">
        <v>1883</v>
      </c>
      <c r="BF368" s="174"/>
      <c r="BG368" s="174" t="s">
        <v>2054</v>
      </c>
      <c r="BH368" s="174" t="s">
        <v>2055</v>
      </c>
      <c r="BI368" s="174"/>
      <c r="BJ368" s="174"/>
      <c r="BK368" s="175"/>
      <c r="BL368" s="175"/>
      <c r="BM368" s="175">
        <v>1</v>
      </c>
      <c r="BN368" s="175"/>
      <c r="BO368" s="175"/>
      <c r="BP368" s="175">
        <v>1</v>
      </c>
      <c r="BQ368" s="175" t="s">
        <v>1478</v>
      </c>
      <c r="BR368" s="175"/>
      <c r="BS368" s="175"/>
      <c r="BT368" s="256"/>
      <c r="BU368" s="256"/>
      <c r="BV368" s="256"/>
      <c r="BW368" s="256"/>
      <c r="BX368" s="256"/>
      <c r="BY368" s="256"/>
      <c r="BZ368" s="257"/>
      <c r="CA368" s="175">
        <v>1</v>
      </c>
      <c r="CB368" s="259" t="s">
        <v>2056</v>
      </c>
    </row>
    <row r="369" spans="1:84" s="259" customFormat="1" ht="14.25" customHeight="1">
      <c r="A369" s="301">
        <v>10</v>
      </c>
      <c r="B369" s="301" t="s">
        <v>303</v>
      </c>
      <c r="C369" s="301" t="s">
        <v>2041</v>
      </c>
      <c r="D369" s="301" t="s">
        <v>626</v>
      </c>
      <c r="E369" s="185">
        <v>58</v>
      </c>
      <c r="F369" s="185">
        <v>59</v>
      </c>
      <c r="G369" s="301" t="s">
        <v>2042</v>
      </c>
      <c r="H369" s="185">
        <v>57.753999999999998</v>
      </c>
      <c r="I369" s="185">
        <v>58.753999999999998</v>
      </c>
      <c r="J369" s="178">
        <f t="shared" si="65"/>
        <v>1</v>
      </c>
      <c r="K369" s="178">
        <f t="shared" si="66"/>
        <v>1</v>
      </c>
      <c r="L369" s="301">
        <v>1</v>
      </c>
      <c r="M369" s="301"/>
      <c r="N369" s="301" t="s">
        <v>871</v>
      </c>
      <c r="O369" s="301" t="s">
        <v>892</v>
      </c>
      <c r="P369" s="301" t="s">
        <v>873</v>
      </c>
      <c r="Q369" s="301" t="s">
        <v>892</v>
      </c>
      <c r="R369" s="301" t="s">
        <v>892</v>
      </c>
      <c r="S369" s="301">
        <v>12</v>
      </c>
      <c r="T369" s="301" t="s">
        <v>876</v>
      </c>
      <c r="U369" s="301"/>
      <c r="V369" s="301" t="s">
        <v>829</v>
      </c>
      <c r="W369" s="301" t="s">
        <v>876</v>
      </c>
      <c r="X369" s="301" t="s">
        <v>831</v>
      </c>
      <c r="Y369" s="301" t="s">
        <v>832</v>
      </c>
      <c r="Z369" s="301"/>
      <c r="AA369" s="163" t="s">
        <v>877</v>
      </c>
      <c r="AB369" s="186">
        <f t="shared" si="71"/>
        <v>199.5</v>
      </c>
      <c r="AC369" s="163">
        <f>IF(AL369="中修",AB369*AG369,IF(AL369="预防性养护",AB369,AB369*AE369))</f>
        <v>199.5</v>
      </c>
      <c r="AD369" s="301">
        <v>2009</v>
      </c>
      <c r="AE369" s="301">
        <v>1</v>
      </c>
      <c r="AF369" s="301"/>
      <c r="AG369" s="301"/>
      <c r="AH369" s="301" t="s">
        <v>887</v>
      </c>
      <c r="AI369" s="187" t="s">
        <v>1194</v>
      </c>
      <c r="AJ369" s="188"/>
      <c r="AK369" s="188"/>
      <c r="AL369" s="301" t="s">
        <v>837</v>
      </c>
      <c r="AM369" s="301" t="s">
        <v>873</v>
      </c>
      <c r="AN369" s="301" t="s">
        <v>1993</v>
      </c>
      <c r="AO369" s="301" t="s">
        <v>2057</v>
      </c>
      <c r="AP369" s="301"/>
      <c r="AQ369" s="301"/>
      <c r="AR369" s="301" t="s">
        <v>2058</v>
      </c>
      <c r="AS369" s="301"/>
      <c r="AT369" s="301" t="s">
        <v>2059</v>
      </c>
      <c r="AU369" s="301" t="s">
        <v>2060</v>
      </c>
      <c r="AV369" s="301" t="s">
        <v>2060</v>
      </c>
      <c r="AW369" s="301" t="s">
        <v>2061</v>
      </c>
      <c r="AX369" s="301" t="s">
        <v>844</v>
      </c>
      <c r="AY369" s="301" t="s">
        <v>2062</v>
      </c>
      <c r="AZ369" s="301" t="s">
        <v>887</v>
      </c>
      <c r="BA369" s="301"/>
      <c r="BB369" s="301">
        <f>L369</f>
        <v>1</v>
      </c>
      <c r="BC369" s="301"/>
      <c r="BD369" s="174"/>
      <c r="BE369" s="174" t="s">
        <v>887</v>
      </c>
      <c r="BF369" s="174"/>
      <c r="BG369" s="174" t="s">
        <v>2054</v>
      </c>
      <c r="BH369" s="174" t="s">
        <v>2055</v>
      </c>
      <c r="BI369" s="174"/>
      <c r="BJ369" s="174"/>
      <c r="BK369" s="175"/>
      <c r="BL369" s="175"/>
      <c r="BM369" s="175">
        <v>1</v>
      </c>
      <c r="BN369" s="175"/>
      <c r="BO369" s="175"/>
      <c r="BP369" s="175"/>
      <c r="BQ369" s="175" t="s">
        <v>848</v>
      </c>
      <c r="BR369" s="175"/>
      <c r="BS369" s="175"/>
      <c r="BT369" s="256"/>
      <c r="BU369" s="256"/>
      <c r="BV369" s="256"/>
      <c r="BW369" s="256"/>
      <c r="BX369" s="256"/>
      <c r="BY369" s="256"/>
      <c r="BZ369" s="257"/>
      <c r="CA369" s="175"/>
    </row>
    <row r="370" spans="1:84" s="238" customFormat="1">
      <c r="A370" s="466" t="s">
        <v>868</v>
      </c>
      <c r="B370" s="466"/>
      <c r="C370" s="466"/>
      <c r="D370" s="466"/>
      <c r="E370" s="158"/>
      <c r="F370" s="158"/>
      <c r="G370" s="157"/>
      <c r="H370" s="158"/>
      <c r="I370" s="158"/>
      <c r="J370" s="178">
        <f t="shared" si="65"/>
        <v>0</v>
      </c>
      <c r="K370" s="178">
        <f t="shared" si="66"/>
        <v>0</v>
      </c>
      <c r="L370" s="159">
        <f>SUM(L371:L387)</f>
        <v>20.917999999999999</v>
      </c>
      <c r="M370" s="157"/>
      <c r="N370" s="157"/>
      <c r="O370" s="157"/>
      <c r="P370" s="157"/>
      <c r="Q370" s="157"/>
      <c r="R370" s="157"/>
      <c r="S370" s="157"/>
      <c r="T370" s="157"/>
      <c r="U370" s="157"/>
      <c r="V370" s="157"/>
      <c r="W370" s="157"/>
      <c r="X370" s="157"/>
      <c r="Y370" s="157"/>
      <c r="Z370" s="157"/>
      <c r="AA370" s="160"/>
      <c r="AB370" s="160">
        <f>SUM(AB371:AB387)</f>
        <v>1171.884</v>
      </c>
      <c r="AC370" s="160">
        <f>SUM(AC371:AC387)</f>
        <v>1171.884</v>
      </c>
      <c r="AD370" s="157"/>
      <c r="AE370" s="157"/>
      <c r="AF370" s="157"/>
      <c r="AG370" s="157"/>
      <c r="AH370" s="157"/>
      <c r="AI370" s="161"/>
      <c r="AJ370" s="162"/>
      <c r="AK370" s="162"/>
      <c r="AL370" s="157"/>
      <c r="AM370" s="157"/>
      <c r="AN370" s="157"/>
      <c r="AO370" s="157"/>
      <c r="AP370" s="157"/>
      <c r="AQ370" s="157"/>
      <c r="AR370" s="157"/>
      <c r="AS370" s="157"/>
      <c r="AT370" s="157"/>
      <c r="AU370" s="157"/>
      <c r="AV370" s="157"/>
      <c r="AW370" s="157"/>
      <c r="AX370" s="157"/>
      <c r="AY370" s="157"/>
      <c r="AZ370" s="157"/>
      <c r="BA370" s="157"/>
      <c r="BB370" s="157"/>
      <c r="BC370" s="157"/>
      <c r="BD370" s="157"/>
      <c r="BE370" s="157"/>
      <c r="BF370" s="157"/>
      <c r="BG370" s="157"/>
      <c r="BH370" s="301"/>
      <c r="BI370" s="301"/>
      <c r="BJ370" s="301"/>
      <c r="BK370" s="253"/>
      <c r="BL370" s="253"/>
      <c r="BM370" s="253"/>
      <c r="BN370" s="253"/>
      <c r="BO370" s="253"/>
      <c r="BP370" s="253"/>
      <c r="BQ370" s="253" t="s">
        <v>820</v>
      </c>
      <c r="BR370" s="253">
        <v>2</v>
      </c>
      <c r="BS370" s="235"/>
      <c r="BT370" s="237"/>
      <c r="BU370" s="237"/>
      <c r="BV370" s="237"/>
      <c r="BW370" s="237"/>
      <c r="BX370" s="237"/>
      <c r="BY370" s="237"/>
      <c r="BZ370" s="168"/>
      <c r="CA370" s="235"/>
    </row>
    <row r="371" spans="1:84" s="239" customFormat="1" ht="108">
      <c r="A371" s="301" t="s">
        <v>875</v>
      </c>
      <c r="B371" s="301" t="s">
        <v>303</v>
      </c>
      <c r="C371" s="301" t="s">
        <v>2063</v>
      </c>
      <c r="D371" s="301" t="s">
        <v>611</v>
      </c>
      <c r="E371" s="185">
        <v>1645.067</v>
      </c>
      <c r="F371" s="185">
        <v>1646.655</v>
      </c>
      <c r="G371" s="301" t="s">
        <v>611</v>
      </c>
      <c r="H371" s="185">
        <v>1617.412</v>
      </c>
      <c r="I371" s="185">
        <v>1619</v>
      </c>
      <c r="J371" s="178">
        <f t="shared" si="65"/>
        <v>1.5879999999999654</v>
      </c>
      <c r="K371" s="178">
        <f t="shared" si="66"/>
        <v>1.5879999999999654</v>
      </c>
      <c r="L371" s="301">
        <v>1.5880000000000001</v>
      </c>
      <c r="M371" s="301"/>
      <c r="N371" s="301" t="s">
        <v>871</v>
      </c>
      <c r="O371" s="301">
        <v>8</v>
      </c>
      <c r="P371" s="301" t="s">
        <v>873</v>
      </c>
      <c r="Q371" s="301">
        <v>9</v>
      </c>
      <c r="R371" s="301"/>
      <c r="S371" s="301">
        <v>9</v>
      </c>
      <c r="T371" s="301"/>
      <c r="U371" s="301"/>
      <c r="V371" s="301"/>
      <c r="W371" s="301"/>
      <c r="X371" s="301" t="s">
        <v>831</v>
      </c>
      <c r="Y371" s="301" t="s">
        <v>980</v>
      </c>
      <c r="Z371" s="301"/>
      <c r="AA371" s="163" t="s">
        <v>1085</v>
      </c>
      <c r="AB371" s="186">
        <f t="shared" ref="AB371:AB387" si="72">L371*Q371*AA371*0.1</f>
        <v>100.04400000000001</v>
      </c>
      <c r="AC371" s="163">
        <f t="shared" ref="AC371:AC387" si="73">IF(AL371="中修",AB371*AG371,IF(AL371="预防性养护",AB371,AB371*AE371))</f>
        <v>100.04400000000001</v>
      </c>
      <c r="AD371" s="301"/>
      <c r="AE371" s="301"/>
      <c r="AF371" s="301" t="s">
        <v>2064</v>
      </c>
      <c r="AG371" s="301">
        <v>1</v>
      </c>
      <c r="AH371" s="301" t="s">
        <v>1280</v>
      </c>
      <c r="AI371" s="187" t="s">
        <v>2065</v>
      </c>
      <c r="AJ371" s="188" t="s">
        <v>901</v>
      </c>
      <c r="AK371" s="188"/>
      <c r="AL371" s="301" t="s">
        <v>1087</v>
      </c>
      <c r="AM371" s="301" t="s">
        <v>873</v>
      </c>
      <c r="AN371" s="301" t="s">
        <v>1993</v>
      </c>
      <c r="AO371" s="301" t="s">
        <v>2066</v>
      </c>
      <c r="AP371" s="301"/>
      <c r="AQ371" s="301" t="s">
        <v>2067</v>
      </c>
      <c r="AR371" s="301" t="s">
        <v>2068</v>
      </c>
      <c r="AS371" s="301" t="s">
        <v>2069</v>
      </c>
      <c r="AT371" s="301" t="s">
        <v>2070</v>
      </c>
      <c r="AU371" s="301" t="s">
        <v>2071</v>
      </c>
      <c r="AV371" s="301" t="s">
        <v>2072</v>
      </c>
      <c r="AW371" s="301" t="s">
        <v>2072</v>
      </c>
      <c r="AX371" s="301" t="s">
        <v>844</v>
      </c>
      <c r="AY371" s="301" t="s">
        <v>2073</v>
      </c>
      <c r="AZ371" s="301"/>
      <c r="BA371" s="301">
        <f>L371</f>
        <v>1.5880000000000001</v>
      </c>
      <c r="BB371" s="301"/>
      <c r="BC371" s="301"/>
      <c r="BD371" s="301" t="s">
        <v>901</v>
      </c>
      <c r="BE371" s="301" t="s">
        <v>1280</v>
      </c>
      <c r="BF371" s="301"/>
      <c r="BG371" s="301" t="s">
        <v>2074</v>
      </c>
      <c r="BH371" s="301" t="s">
        <v>901</v>
      </c>
      <c r="BI371" s="301"/>
      <c r="BJ371" s="301"/>
      <c r="BK371" s="253"/>
      <c r="BL371" s="253">
        <v>1</v>
      </c>
      <c r="BM371" s="253"/>
      <c r="BN371" s="253"/>
      <c r="BO371" s="253"/>
      <c r="BP371" s="253">
        <v>1</v>
      </c>
      <c r="BQ371" s="253" t="s">
        <v>904</v>
      </c>
      <c r="BR371" s="253">
        <v>1</v>
      </c>
      <c r="BS371" s="235"/>
      <c r="BT371" s="237"/>
      <c r="BU371" s="168">
        <v>1</v>
      </c>
      <c r="BV371" s="237"/>
      <c r="BW371" s="237"/>
      <c r="BX371" s="237"/>
      <c r="BY371" s="237"/>
      <c r="BZ371" s="301" t="s">
        <v>2075</v>
      </c>
      <c r="CA371" s="235"/>
    </row>
    <row r="372" spans="1:84" s="239" customFormat="1" ht="96">
      <c r="A372" s="301" t="s">
        <v>1624</v>
      </c>
      <c r="B372" s="301" t="s">
        <v>303</v>
      </c>
      <c r="C372" s="301" t="s">
        <v>2063</v>
      </c>
      <c r="D372" s="301" t="s">
        <v>611</v>
      </c>
      <c r="E372" s="185">
        <v>1704.2</v>
      </c>
      <c r="F372" s="185">
        <v>1706</v>
      </c>
      <c r="G372" s="301" t="s">
        <v>611</v>
      </c>
      <c r="H372" s="185">
        <v>1676.2</v>
      </c>
      <c r="I372" s="185">
        <v>1678</v>
      </c>
      <c r="J372" s="178">
        <f t="shared" si="65"/>
        <v>1.7999999999999545</v>
      </c>
      <c r="K372" s="178">
        <f t="shared" si="66"/>
        <v>1.7999999999999545</v>
      </c>
      <c r="L372" s="301">
        <v>1.8</v>
      </c>
      <c r="M372" s="301"/>
      <c r="N372" s="301" t="s">
        <v>871</v>
      </c>
      <c r="O372" s="301" t="s">
        <v>827</v>
      </c>
      <c r="P372" s="301" t="s">
        <v>873</v>
      </c>
      <c r="Q372" s="301" t="s">
        <v>1172</v>
      </c>
      <c r="R372" s="301"/>
      <c r="S372" s="301">
        <v>9</v>
      </c>
      <c r="T372" s="301"/>
      <c r="U372" s="301"/>
      <c r="V372" s="301"/>
      <c r="W372" s="301"/>
      <c r="X372" s="301" t="s">
        <v>831</v>
      </c>
      <c r="Y372" s="301" t="s">
        <v>980</v>
      </c>
      <c r="Z372" s="301"/>
      <c r="AA372" s="163" t="s">
        <v>1085</v>
      </c>
      <c r="AB372" s="186">
        <f t="shared" si="72"/>
        <v>100.80000000000001</v>
      </c>
      <c r="AC372" s="163">
        <f t="shared" si="73"/>
        <v>100.80000000000001</v>
      </c>
      <c r="AD372" s="301"/>
      <c r="AE372" s="301"/>
      <c r="AF372" s="301" t="s">
        <v>2064</v>
      </c>
      <c r="AG372" s="301">
        <v>1</v>
      </c>
      <c r="AH372" s="301" t="s">
        <v>1066</v>
      </c>
      <c r="AI372" s="187" t="s">
        <v>2065</v>
      </c>
      <c r="AJ372" s="188"/>
      <c r="AK372" s="188"/>
      <c r="AL372" s="301" t="s">
        <v>1087</v>
      </c>
      <c r="AM372" s="301" t="s">
        <v>873</v>
      </c>
      <c r="AN372" s="301" t="s">
        <v>1993</v>
      </c>
      <c r="AO372" s="301" t="s">
        <v>2076</v>
      </c>
      <c r="AP372" s="301"/>
      <c r="AQ372" s="301"/>
      <c r="AR372" s="301" t="s">
        <v>2077</v>
      </c>
      <c r="AS372" s="301" t="s">
        <v>2078</v>
      </c>
      <c r="AT372" s="301" t="s">
        <v>2079</v>
      </c>
      <c r="AU372" s="301" t="s">
        <v>2080</v>
      </c>
      <c r="AV372" s="301" t="s">
        <v>2081</v>
      </c>
      <c r="AW372" s="301" t="s">
        <v>2081</v>
      </c>
      <c r="AX372" s="301" t="s">
        <v>844</v>
      </c>
      <c r="AY372" s="301" t="s">
        <v>2082</v>
      </c>
      <c r="AZ372" s="301"/>
      <c r="BA372" s="301">
        <f>L372</f>
        <v>1.8</v>
      </c>
      <c r="BB372" s="301"/>
      <c r="BC372" s="301"/>
      <c r="BD372" s="301" t="s">
        <v>901</v>
      </c>
      <c r="BE372" s="301" t="s">
        <v>930</v>
      </c>
      <c r="BF372" s="301"/>
      <c r="BG372" s="301" t="s">
        <v>2083</v>
      </c>
      <c r="BH372" s="301" t="s">
        <v>901</v>
      </c>
      <c r="BI372" s="301"/>
      <c r="BJ372" s="301"/>
      <c r="BK372" s="253"/>
      <c r="BL372" s="253">
        <v>1</v>
      </c>
      <c r="BM372" s="253"/>
      <c r="BN372" s="253"/>
      <c r="BO372" s="253"/>
      <c r="BP372" s="253">
        <v>1</v>
      </c>
      <c r="BQ372" s="253" t="s">
        <v>904</v>
      </c>
      <c r="BR372" s="253">
        <v>1</v>
      </c>
      <c r="BS372" s="235"/>
      <c r="BT372" s="237"/>
      <c r="BU372" s="168">
        <v>1</v>
      </c>
      <c r="BV372" s="237"/>
      <c r="BW372" s="237"/>
      <c r="BX372" s="237"/>
      <c r="BY372" s="237"/>
      <c r="BZ372" s="301" t="s">
        <v>2075</v>
      </c>
      <c r="CA372" s="235"/>
    </row>
    <row r="373" spans="1:84" s="239" customFormat="1" ht="96">
      <c r="A373" s="301">
        <v>15</v>
      </c>
      <c r="B373" s="301" t="s">
        <v>303</v>
      </c>
      <c r="C373" s="301" t="s">
        <v>2084</v>
      </c>
      <c r="D373" s="301" t="s">
        <v>589</v>
      </c>
      <c r="E373" s="185">
        <v>1596</v>
      </c>
      <c r="F373" s="185">
        <v>1597</v>
      </c>
      <c r="G373" s="301" t="s">
        <v>2085</v>
      </c>
      <c r="H373" s="185">
        <v>98.881</v>
      </c>
      <c r="I373" s="185">
        <v>99.881</v>
      </c>
      <c r="J373" s="178">
        <f t="shared" si="65"/>
        <v>1</v>
      </c>
      <c r="K373" s="178">
        <f t="shared" si="66"/>
        <v>1</v>
      </c>
      <c r="L373" s="301">
        <v>1</v>
      </c>
      <c r="M373" s="301"/>
      <c r="N373" s="301" t="s">
        <v>871</v>
      </c>
      <c r="O373" s="301" t="s">
        <v>827</v>
      </c>
      <c r="P373" s="301" t="s">
        <v>873</v>
      </c>
      <c r="Q373" s="301">
        <v>7</v>
      </c>
      <c r="R373" s="301" t="s">
        <v>827</v>
      </c>
      <c r="S373" s="301">
        <v>8.5</v>
      </c>
      <c r="T373" s="301"/>
      <c r="U373" s="301"/>
      <c r="V373" s="301"/>
      <c r="W373" s="301"/>
      <c r="X373" s="301" t="s">
        <v>831</v>
      </c>
      <c r="Y373" s="301" t="s">
        <v>980</v>
      </c>
      <c r="Z373" s="301"/>
      <c r="AA373" s="163" t="s">
        <v>1085</v>
      </c>
      <c r="AB373" s="186">
        <f t="shared" si="72"/>
        <v>49</v>
      </c>
      <c r="AC373" s="163">
        <f t="shared" si="73"/>
        <v>49</v>
      </c>
      <c r="AD373" s="301">
        <v>2013</v>
      </c>
      <c r="AE373" s="301"/>
      <c r="AF373" s="301"/>
      <c r="AG373" s="301">
        <v>1</v>
      </c>
      <c r="AH373" s="301" t="s">
        <v>887</v>
      </c>
      <c r="AI373" s="187" t="s">
        <v>1358</v>
      </c>
      <c r="AJ373" s="188"/>
      <c r="AK373" s="188"/>
      <c r="AL373" s="301" t="s">
        <v>1087</v>
      </c>
      <c r="AM373" s="301" t="s">
        <v>873</v>
      </c>
      <c r="AN373" s="301" t="s">
        <v>1993</v>
      </c>
      <c r="AO373" s="301" t="s">
        <v>2086</v>
      </c>
      <c r="AP373" s="301"/>
      <c r="AQ373" s="301" t="s">
        <v>2087</v>
      </c>
      <c r="AR373" s="301" t="s">
        <v>2088</v>
      </c>
      <c r="AS373" s="301"/>
      <c r="AT373" s="301" t="s">
        <v>2089</v>
      </c>
      <c r="AU373" s="301" t="s">
        <v>2090</v>
      </c>
      <c r="AV373" s="301" t="s">
        <v>2090</v>
      </c>
      <c r="AW373" s="301" t="s">
        <v>2091</v>
      </c>
      <c r="AX373" s="301" t="s">
        <v>844</v>
      </c>
      <c r="AY373" s="301" t="s">
        <v>2092</v>
      </c>
      <c r="AZ373" s="301" t="s">
        <v>887</v>
      </c>
      <c r="BA373" s="301"/>
      <c r="BB373" s="301">
        <v>1</v>
      </c>
      <c r="BC373" s="301"/>
      <c r="BD373" s="301"/>
      <c r="BE373" s="301" t="s">
        <v>887</v>
      </c>
      <c r="BF373" s="301"/>
      <c r="BG373" s="301"/>
      <c r="BH373" s="301"/>
      <c r="BI373" s="301"/>
      <c r="BJ373" s="301"/>
      <c r="BK373" s="253">
        <v>1</v>
      </c>
      <c r="BL373" s="253"/>
      <c r="BM373" s="253"/>
      <c r="BN373" s="253"/>
      <c r="BO373" s="253"/>
      <c r="BP373" s="253"/>
      <c r="BQ373" s="253" t="s">
        <v>848</v>
      </c>
      <c r="BR373" s="253">
        <v>1</v>
      </c>
      <c r="BS373" s="235"/>
      <c r="BT373" s="237"/>
      <c r="BU373" s="237"/>
      <c r="BV373" s="237"/>
      <c r="BW373" s="237"/>
      <c r="BX373" s="237"/>
      <c r="BY373" s="237"/>
      <c r="BZ373" s="168"/>
      <c r="CA373" s="235"/>
    </row>
    <row r="374" spans="1:84" s="239" customFormat="1" ht="84">
      <c r="A374" s="301">
        <v>16</v>
      </c>
      <c r="B374" s="301" t="s">
        <v>303</v>
      </c>
      <c r="C374" s="301" t="s">
        <v>2084</v>
      </c>
      <c r="D374" s="301" t="s">
        <v>589</v>
      </c>
      <c r="E374" s="185">
        <v>1625</v>
      </c>
      <c r="F374" s="185">
        <v>1626</v>
      </c>
      <c r="G374" s="301" t="s">
        <v>2093</v>
      </c>
      <c r="H374" s="185">
        <v>137.48400000000001</v>
      </c>
      <c r="I374" s="185">
        <v>138.48400000000001</v>
      </c>
      <c r="J374" s="178">
        <f t="shared" si="65"/>
        <v>1</v>
      </c>
      <c r="K374" s="178">
        <f t="shared" si="66"/>
        <v>1</v>
      </c>
      <c r="L374" s="301">
        <v>1</v>
      </c>
      <c r="M374" s="301"/>
      <c r="N374" s="301" t="s">
        <v>871</v>
      </c>
      <c r="O374" s="301" t="s">
        <v>827</v>
      </c>
      <c r="P374" s="301" t="s">
        <v>873</v>
      </c>
      <c r="Q374" s="301" t="s">
        <v>827</v>
      </c>
      <c r="R374" s="301" t="s">
        <v>827</v>
      </c>
      <c r="S374" s="301">
        <v>8.5</v>
      </c>
      <c r="T374" s="301"/>
      <c r="U374" s="301"/>
      <c r="V374" s="301"/>
      <c r="W374" s="301"/>
      <c r="X374" s="301" t="s">
        <v>831</v>
      </c>
      <c r="Y374" s="301" t="s">
        <v>980</v>
      </c>
      <c r="Z374" s="301"/>
      <c r="AA374" s="163" t="s">
        <v>1085</v>
      </c>
      <c r="AB374" s="186">
        <f t="shared" si="72"/>
        <v>49</v>
      </c>
      <c r="AC374" s="163">
        <f t="shared" si="73"/>
        <v>49</v>
      </c>
      <c r="AD374" s="301">
        <v>2012</v>
      </c>
      <c r="AE374" s="301"/>
      <c r="AF374" s="301"/>
      <c r="AG374" s="301">
        <v>1</v>
      </c>
      <c r="AH374" s="301" t="s">
        <v>887</v>
      </c>
      <c r="AI374" s="187" t="s">
        <v>1154</v>
      </c>
      <c r="AJ374" s="188"/>
      <c r="AK374" s="188"/>
      <c r="AL374" s="301" t="s">
        <v>1087</v>
      </c>
      <c r="AM374" s="301" t="s">
        <v>873</v>
      </c>
      <c r="AN374" s="301" t="s">
        <v>1993</v>
      </c>
      <c r="AO374" s="301" t="s">
        <v>2094</v>
      </c>
      <c r="AP374" s="301"/>
      <c r="AQ374" s="301" t="s">
        <v>2095</v>
      </c>
      <c r="AR374" s="301" t="s">
        <v>2096</v>
      </c>
      <c r="AS374" s="301" t="s">
        <v>2097</v>
      </c>
      <c r="AT374" s="301" t="s">
        <v>2098</v>
      </c>
      <c r="AU374" s="301" t="s">
        <v>2099</v>
      </c>
      <c r="AV374" s="301" t="s">
        <v>2100</v>
      </c>
      <c r="AW374" s="301" t="s">
        <v>2101</v>
      </c>
      <c r="AX374" s="301" t="s">
        <v>844</v>
      </c>
      <c r="AY374" s="301" t="s">
        <v>2092</v>
      </c>
      <c r="AZ374" s="301" t="s">
        <v>887</v>
      </c>
      <c r="BA374" s="301"/>
      <c r="BB374" s="301">
        <v>1</v>
      </c>
      <c r="BC374" s="301"/>
      <c r="BD374" s="301"/>
      <c r="BE374" s="301" t="s">
        <v>887</v>
      </c>
      <c r="BF374" s="301"/>
      <c r="BG374" s="301"/>
      <c r="BH374" s="301"/>
      <c r="BI374" s="301"/>
      <c r="BJ374" s="301"/>
      <c r="BK374" s="253">
        <v>1</v>
      </c>
      <c r="BL374" s="253"/>
      <c r="BM374" s="253"/>
      <c r="BN374" s="253"/>
      <c r="BO374" s="253"/>
      <c r="BP374" s="253"/>
      <c r="BQ374" s="253" t="s">
        <v>848</v>
      </c>
      <c r="BR374" s="253">
        <v>1</v>
      </c>
      <c r="BS374" s="235"/>
      <c r="BT374" s="237"/>
      <c r="BU374" s="237"/>
      <c r="BV374" s="237"/>
      <c r="BW374" s="237"/>
      <c r="BX374" s="237"/>
      <c r="BY374" s="237"/>
      <c r="BZ374" s="168"/>
      <c r="CA374" s="235"/>
    </row>
    <row r="375" spans="1:84" s="239" customFormat="1" ht="24">
      <c r="A375" s="359">
        <v>1</v>
      </c>
      <c r="B375" s="359" t="s">
        <v>303</v>
      </c>
      <c r="C375" s="359" t="s">
        <v>2039</v>
      </c>
      <c r="D375" s="359" t="s">
        <v>551</v>
      </c>
      <c r="E375" s="360">
        <v>1647.8050000000001</v>
      </c>
      <c r="F375" s="360">
        <v>1648.021</v>
      </c>
      <c r="G375" s="359" t="s">
        <v>551</v>
      </c>
      <c r="H375" s="360">
        <v>1429.7840000000001</v>
      </c>
      <c r="I375" s="360">
        <v>1430</v>
      </c>
      <c r="J375" s="178">
        <f t="shared" si="65"/>
        <v>0.2159999999998945</v>
      </c>
      <c r="K375" s="178">
        <f t="shared" si="66"/>
        <v>0.2159999999998945</v>
      </c>
      <c r="L375" s="360">
        <v>0.216</v>
      </c>
      <c r="M375" s="240"/>
      <c r="N375" s="361" t="s">
        <v>871</v>
      </c>
      <c r="O375" s="361" t="s">
        <v>1051</v>
      </c>
      <c r="P375" s="361" t="s">
        <v>873</v>
      </c>
      <c r="Q375" s="361" t="s">
        <v>1051</v>
      </c>
      <c r="R375" s="362"/>
      <c r="S375" s="362"/>
      <c r="T375" s="362"/>
      <c r="U375" s="362"/>
      <c r="V375" s="240"/>
      <c r="W375" s="240"/>
      <c r="X375" s="361" t="s">
        <v>831</v>
      </c>
      <c r="Y375" s="361" t="s">
        <v>980</v>
      </c>
      <c r="Z375" s="362"/>
      <c r="AA375" s="363" t="s">
        <v>1085</v>
      </c>
      <c r="AB375" s="186">
        <f t="shared" si="72"/>
        <v>12.852000000000002</v>
      </c>
      <c r="AC375" s="163">
        <f t="shared" si="73"/>
        <v>12.852000000000002</v>
      </c>
      <c r="AD375" s="240"/>
      <c r="AE375" s="240"/>
      <c r="AF375" s="301">
        <v>2009</v>
      </c>
      <c r="AG375" s="240">
        <v>1</v>
      </c>
      <c r="AH375" s="362"/>
      <c r="AI375" s="240" t="s">
        <v>2102</v>
      </c>
      <c r="AJ375" s="168"/>
      <c r="AK375" s="168"/>
      <c r="AL375" s="301" t="s">
        <v>1087</v>
      </c>
      <c r="AM375" s="301" t="s">
        <v>873</v>
      </c>
      <c r="AN375" s="301" t="s">
        <v>1993</v>
      </c>
      <c r="AO375" s="301"/>
      <c r="AP375" s="301"/>
      <c r="AQ375" s="301"/>
      <c r="AR375" s="301"/>
      <c r="AS375" s="301"/>
      <c r="AT375" s="301"/>
      <c r="AU375" s="301"/>
      <c r="AV375" s="301"/>
      <c r="AW375" s="301"/>
      <c r="AX375" s="301"/>
      <c r="AY375" s="301"/>
      <c r="AZ375" s="301"/>
      <c r="BA375" s="301"/>
      <c r="BB375" s="301">
        <v>0.216</v>
      </c>
      <c r="BC375" s="301"/>
      <c r="BD375" s="301"/>
      <c r="BE375" s="301"/>
      <c r="BF375" s="301"/>
      <c r="BG375" s="301"/>
      <c r="BH375" s="301"/>
      <c r="BI375" s="301"/>
      <c r="BJ375" s="301"/>
      <c r="BK375" s="253"/>
      <c r="BL375" s="253"/>
      <c r="BM375" s="253"/>
      <c r="BN375" s="253"/>
      <c r="BO375" s="253"/>
      <c r="BP375" s="253"/>
      <c r="BQ375" s="253"/>
      <c r="BR375" s="253"/>
      <c r="BS375" s="235"/>
      <c r="BT375" s="237"/>
      <c r="BU375" s="237"/>
      <c r="BV375" s="237"/>
      <c r="BW375" s="237"/>
      <c r="BX375" s="237"/>
      <c r="BY375" s="237"/>
      <c r="BZ375" s="168"/>
      <c r="CA375" s="235"/>
    </row>
    <row r="376" spans="1:84" s="239" customFormat="1" ht="24">
      <c r="A376" s="359">
        <v>16</v>
      </c>
      <c r="B376" s="359" t="s">
        <v>303</v>
      </c>
      <c r="C376" s="359" t="s">
        <v>2039</v>
      </c>
      <c r="D376" s="359" t="s">
        <v>551</v>
      </c>
      <c r="E376" s="360">
        <v>1669.021</v>
      </c>
      <c r="F376" s="360">
        <v>1670.171</v>
      </c>
      <c r="G376" s="359" t="s">
        <v>551</v>
      </c>
      <c r="H376" s="360">
        <v>1451</v>
      </c>
      <c r="I376" s="360">
        <v>1452.15</v>
      </c>
      <c r="J376" s="178">
        <f t="shared" si="65"/>
        <v>1.1500000000000909</v>
      </c>
      <c r="K376" s="178">
        <f t="shared" si="66"/>
        <v>1.1500000000000909</v>
      </c>
      <c r="L376" s="360">
        <v>1.1499999999999999</v>
      </c>
      <c r="M376" s="240"/>
      <c r="N376" s="364" t="s">
        <v>871</v>
      </c>
      <c r="O376" s="364" t="s">
        <v>1051</v>
      </c>
      <c r="P376" s="364" t="s">
        <v>873</v>
      </c>
      <c r="Q376" s="364" t="s">
        <v>1051</v>
      </c>
      <c r="R376" s="364"/>
      <c r="S376" s="364"/>
      <c r="T376" s="364"/>
      <c r="U376" s="364"/>
      <c r="V376" s="240"/>
      <c r="W376" s="240"/>
      <c r="X376" s="364" t="s">
        <v>831</v>
      </c>
      <c r="Y376" s="364" t="s">
        <v>980</v>
      </c>
      <c r="Z376" s="364"/>
      <c r="AA376" s="365">
        <v>70</v>
      </c>
      <c r="AB376" s="186">
        <f t="shared" si="72"/>
        <v>68.424999999999997</v>
      </c>
      <c r="AC376" s="163">
        <f t="shared" si="73"/>
        <v>68.424999999999997</v>
      </c>
      <c r="AD376" s="240"/>
      <c r="AE376" s="240"/>
      <c r="AF376" s="301">
        <v>2009</v>
      </c>
      <c r="AG376" s="240">
        <v>1</v>
      </c>
      <c r="AH376" s="362"/>
      <c r="AI376" s="240" t="s">
        <v>2102</v>
      </c>
      <c r="AJ376" s="168"/>
      <c r="AK376" s="168"/>
      <c r="AL376" s="301" t="s">
        <v>1087</v>
      </c>
      <c r="AM376" s="301" t="s">
        <v>873</v>
      </c>
      <c r="AN376" s="301" t="s">
        <v>1993</v>
      </c>
      <c r="AO376" s="301"/>
      <c r="AP376" s="301"/>
      <c r="AQ376" s="301"/>
      <c r="AR376" s="301"/>
      <c r="AS376" s="301"/>
      <c r="AT376" s="301"/>
      <c r="AU376" s="301"/>
      <c r="AV376" s="301"/>
      <c r="AW376" s="301"/>
      <c r="AX376" s="301"/>
      <c r="AY376" s="301"/>
      <c r="AZ376" s="301"/>
      <c r="BA376" s="301"/>
      <c r="BB376" s="301">
        <f t="shared" ref="BB376:BB380" si="74">L376</f>
        <v>1.1499999999999999</v>
      </c>
      <c r="BC376" s="301"/>
      <c r="BD376" s="301"/>
      <c r="BE376" s="301"/>
      <c r="BF376" s="301"/>
      <c r="BG376" s="301"/>
      <c r="BH376" s="301"/>
      <c r="BI376" s="301"/>
      <c r="BJ376" s="301"/>
      <c r="BK376" s="253"/>
      <c r="BL376" s="253"/>
      <c r="BM376" s="253"/>
      <c r="BN376" s="253"/>
      <c r="BO376" s="253"/>
      <c r="BP376" s="253"/>
      <c r="BQ376" s="253"/>
      <c r="BR376" s="253"/>
      <c r="BS376" s="235"/>
      <c r="BT376" s="237"/>
      <c r="BU376" s="237"/>
      <c r="BV376" s="237"/>
      <c r="BW376" s="237"/>
      <c r="BX376" s="237"/>
      <c r="BY376" s="237"/>
      <c r="BZ376" s="168"/>
      <c r="CA376" s="235"/>
      <c r="CB376" s="366"/>
      <c r="CC376" s="366"/>
      <c r="CD376" s="366" t="s">
        <v>887</v>
      </c>
      <c r="CE376" s="367" t="s">
        <v>2038</v>
      </c>
      <c r="CF376" s="335"/>
    </row>
    <row r="377" spans="1:84" s="239" customFormat="1" ht="24">
      <c r="A377" s="359">
        <v>4</v>
      </c>
      <c r="B377" s="359" t="s">
        <v>303</v>
      </c>
      <c r="C377" s="359" t="s">
        <v>2039</v>
      </c>
      <c r="D377" s="359" t="s">
        <v>551</v>
      </c>
      <c r="E377" s="360">
        <v>1674.021</v>
      </c>
      <c r="F377" s="360">
        <v>1675.021</v>
      </c>
      <c r="G377" s="359" t="s">
        <v>551</v>
      </c>
      <c r="H377" s="360">
        <v>1456</v>
      </c>
      <c r="I377" s="360">
        <v>1457</v>
      </c>
      <c r="J377" s="178">
        <f t="shared" si="65"/>
        <v>1</v>
      </c>
      <c r="K377" s="178">
        <f t="shared" si="66"/>
        <v>1</v>
      </c>
      <c r="L377" s="360">
        <v>1</v>
      </c>
      <c r="M377" s="240"/>
      <c r="N377" s="361" t="s">
        <v>871</v>
      </c>
      <c r="O377" s="361" t="s">
        <v>1051</v>
      </c>
      <c r="P377" s="361" t="s">
        <v>873</v>
      </c>
      <c r="Q377" s="361" t="s">
        <v>1051</v>
      </c>
      <c r="R377" s="362"/>
      <c r="S377" s="362"/>
      <c r="T377" s="362"/>
      <c r="U377" s="362"/>
      <c r="V377" s="240"/>
      <c r="W377" s="240"/>
      <c r="X377" s="361" t="s">
        <v>831</v>
      </c>
      <c r="Y377" s="361" t="s">
        <v>980</v>
      </c>
      <c r="Z377" s="362"/>
      <c r="AA377" s="363" t="s">
        <v>1085</v>
      </c>
      <c r="AB377" s="186">
        <f t="shared" si="72"/>
        <v>59.5</v>
      </c>
      <c r="AC377" s="163">
        <f t="shared" si="73"/>
        <v>59.5</v>
      </c>
      <c r="AD377" s="240"/>
      <c r="AE377" s="240"/>
      <c r="AF377" s="301">
        <v>2009</v>
      </c>
      <c r="AG377" s="240">
        <v>1</v>
      </c>
      <c r="AH377" s="362"/>
      <c r="AI377" s="240" t="s">
        <v>2102</v>
      </c>
      <c r="AJ377" s="168"/>
      <c r="AK377" s="168"/>
      <c r="AL377" s="301" t="s">
        <v>1087</v>
      </c>
      <c r="AM377" s="301" t="s">
        <v>873</v>
      </c>
      <c r="AN377" s="301" t="s">
        <v>1993</v>
      </c>
      <c r="AO377" s="301"/>
      <c r="AP377" s="301"/>
      <c r="AQ377" s="301"/>
      <c r="AR377" s="301"/>
      <c r="AS377" s="301"/>
      <c r="AT377" s="301"/>
      <c r="AU377" s="301"/>
      <c r="AV377" s="301"/>
      <c r="AW377" s="301"/>
      <c r="AX377" s="301"/>
      <c r="AY377" s="301"/>
      <c r="AZ377" s="301"/>
      <c r="BA377" s="301"/>
      <c r="BB377" s="301">
        <f t="shared" si="74"/>
        <v>1</v>
      </c>
      <c r="BC377" s="301"/>
      <c r="BD377" s="301"/>
      <c r="BE377" s="301"/>
      <c r="BF377" s="301"/>
      <c r="BG377" s="301"/>
      <c r="BH377" s="301"/>
      <c r="BI377" s="301"/>
      <c r="BJ377" s="301"/>
      <c r="BK377" s="253"/>
      <c r="BL377" s="253"/>
      <c r="BM377" s="253"/>
      <c r="BN377" s="253"/>
      <c r="BO377" s="253"/>
      <c r="BP377" s="253"/>
      <c r="BQ377" s="253"/>
      <c r="BR377" s="253"/>
      <c r="BS377" s="235"/>
      <c r="BT377" s="237"/>
      <c r="BU377" s="237"/>
      <c r="BV377" s="237"/>
      <c r="BW377" s="237"/>
      <c r="BX377" s="237"/>
      <c r="BY377" s="237"/>
      <c r="BZ377" s="168"/>
      <c r="CA377" s="235"/>
      <c r="CB377" s="366"/>
      <c r="CC377" s="366"/>
      <c r="CD377" s="366" t="s">
        <v>887</v>
      </c>
      <c r="CE377" s="367" t="s">
        <v>2038</v>
      </c>
      <c r="CF377" s="335" t="s">
        <v>2103</v>
      </c>
    </row>
    <row r="378" spans="1:84" s="239" customFormat="1" ht="24">
      <c r="A378" s="368">
        <v>6</v>
      </c>
      <c r="B378" s="368" t="s">
        <v>303</v>
      </c>
      <c r="C378" s="368" t="s">
        <v>2039</v>
      </c>
      <c r="D378" s="368" t="s">
        <v>551</v>
      </c>
      <c r="E378" s="369">
        <v>1689.021</v>
      </c>
      <c r="F378" s="369">
        <v>1690.021</v>
      </c>
      <c r="G378" s="368" t="s">
        <v>551</v>
      </c>
      <c r="H378" s="369">
        <v>1471</v>
      </c>
      <c r="I378" s="369">
        <v>1472</v>
      </c>
      <c r="J378" s="178">
        <f t="shared" si="65"/>
        <v>1</v>
      </c>
      <c r="K378" s="178">
        <f t="shared" si="66"/>
        <v>1</v>
      </c>
      <c r="L378" s="369">
        <v>1</v>
      </c>
      <c r="M378" s="240"/>
      <c r="N378" s="361" t="s">
        <v>871</v>
      </c>
      <c r="O378" s="361" t="s">
        <v>1051</v>
      </c>
      <c r="P378" s="361" t="s">
        <v>873</v>
      </c>
      <c r="Q378" s="361" t="s">
        <v>1051</v>
      </c>
      <c r="R378" s="362"/>
      <c r="S378" s="362"/>
      <c r="T378" s="362"/>
      <c r="U378" s="362"/>
      <c r="V378" s="240"/>
      <c r="W378" s="240"/>
      <c r="X378" s="361" t="s">
        <v>831</v>
      </c>
      <c r="Y378" s="361" t="s">
        <v>980</v>
      </c>
      <c r="Z378" s="362"/>
      <c r="AA378" s="363" t="s">
        <v>1085</v>
      </c>
      <c r="AB378" s="186">
        <f t="shared" si="72"/>
        <v>59.5</v>
      </c>
      <c r="AC378" s="163">
        <f t="shared" si="73"/>
        <v>59.5</v>
      </c>
      <c r="AD378" s="240"/>
      <c r="AE378" s="240"/>
      <c r="AF378" s="301">
        <v>2010</v>
      </c>
      <c r="AG378" s="240">
        <v>1</v>
      </c>
      <c r="AH378" s="362"/>
      <c r="AI378" s="240" t="s">
        <v>1438</v>
      </c>
      <c r="AJ378" s="168"/>
      <c r="AK378" s="168"/>
      <c r="AL378" s="301" t="s">
        <v>1087</v>
      </c>
      <c r="AM378" s="301" t="s">
        <v>873</v>
      </c>
      <c r="AN378" s="301" t="s">
        <v>1993</v>
      </c>
      <c r="AO378" s="301"/>
      <c r="AP378" s="301"/>
      <c r="AQ378" s="301"/>
      <c r="AR378" s="301"/>
      <c r="AS378" s="301"/>
      <c r="AT378" s="301"/>
      <c r="AU378" s="301"/>
      <c r="AV378" s="301"/>
      <c r="AW378" s="301"/>
      <c r="AX378" s="301"/>
      <c r="AY378" s="301"/>
      <c r="AZ378" s="301"/>
      <c r="BA378" s="301"/>
      <c r="BB378" s="301">
        <f t="shared" si="74"/>
        <v>1</v>
      </c>
      <c r="BC378" s="301"/>
      <c r="BD378" s="301"/>
      <c r="BE378" s="301"/>
      <c r="BF378" s="301"/>
      <c r="BG378" s="301"/>
      <c r="BH378" s="301"/>
      <c r="BI378" s="301"/>
      <c r="BJ378" s="301"/>
      <c r="BK378" s="253"/>
      <c r="BL378" s="253"/>
      <c r="BM378" s="253"/>
      <c r="BN378" s="253"/>
      <c r="BO378" s="253"/>
      <c r="BP378" s="253"/>
      <c r="BQ378" s="253"/>
      <c r="BR378" s="253"/>
      <c r="BS378" s="235"/>
      <c r="BT378" s="237"/>
      <c r="BU378" s="237"/>
      <c r="BV378" s="237"/>
      <c r="BW378" s="237"/>
      <c r="BX378" s="237"/>
      <c r="BY378" s="237"/>
      <c r="BZ378" s="168"/>
      <c r="CA378" s="235"/>
      <c r="CB378" s="366"/>
      <c r="CC378" s="366"/>
      <c r="CD378" s="367" t="s">
        <v>887</v>
      </c>
      <c r="CE378" s="367" t="s">
        <v>2038</v>
      </c>
      <c r="CF378" s="261" t="s">
        <v>2104</v>
      </c>
    </row>
    <row r="379" spans="1:84" s="239" customFormat="1" ht="24">
      <c r="A379" s="368">
        <v>8</v>
      </c>
      <c r="B379" s="368" t="s">
        <v>303</v>
      </c>
      <c r="C379" s="368" t="s">
        <v>2039</v>
      </c>
      <c r="D379" s="368" t="s">
        <v>551</v>
      </c>
      <c r="E379" s="369">
        <v>1694.021</v>
      </c>
      <c r="F379" s="369">
        <v>1695.021</v>
      </c>
      <c r="G379" s="368" t="s">
        <v>551</v>
      </c>
      <c r="H379" s="369">
        <v>1476</v>
      </c>
      <c r="I379" s="369">
        <v>1477</v>
      </c>
      <c r="J379" s="178">
        <f t="shared" si="65"/>
        <v>1</v>
      </c>
      <c r="K379" s="178">
        <f t="shared" si="66"/>
        <v>1</v>
      </c>
      <c r="L379" s="369">
        <v>1</v>
      </c>
      <c r="M379" s="240"/>
      <c r="N379" s="361" t="s">
        <v>871</v>
      </c>
      <c r="O379" s="361" t="s">
        <v>1051</v>
      </c>
      <c r="P379" s="361" t="s">
        <v>873</v>
      </c>
      <c r="Q379" s="361" t="s">
        <v>1051</v>
      </c>
      <c r="R379" s="362"/>
      <c r="S379" s="362"/>
      <c r="T379" s="362"/>
      <c r="U379" s="362"/>
      <c r="V379" s="240"/>
      <c r="W379" s="240"/>
      <c r="X379" s="361" t="s">
        <v>831</v>
      </c>
      <c r="Y379" s="361" t="s">
        <v>980</v>
      </c>
      <c r="Z379" s="362"/>
      <c r="AA379" s="363" t="s">
        <v>1085</v>
      </c>
      <c r="AB379" s="186">
        <f t="shared" si="72"/>
        <v>59.5</v>
      </c>
      <c r="AC379" s="163">
        <f t="shared" si="73"/>
        <v>59.5</v>
      </c>
      <c r="AD379" s="240"/>
      <c r="AE379" s="240"/>
      <c r="AF379" s="301">
        <v>2010</v>
      </c>
      <c r="AG379" s="240">
        <v>1</v>
      </c>
      <c r="AH379" s="362"/>
      <c r="AI379" s="240" t="s">
        <v>1438</v>
      </c>
      <c r="AJ379" s="168"/>
      <c r="AK379" s="168"/>
      <c r="AL379" s="301" t="s">
        <v>1087</v>
      </c>
      <c r="AM379" s="301" t="s">
        <v>873</v>
      </c>
      <c r="AN379" s="301" t="s">
        <v>1993</v>
      </c>
      <c r="AO379" s="301"/>
      <c r="AP379" s="301"/>
      <c r="AQ379" s="301"/>
      <c r="AR379" s="301"/>
      <c r="AS379" s="301"/>
      <c r="AT379" s="301"/>
      <c r="AU379" s="301"/>
      <c r="AV379" s="301"/>
      <c r="AW379" s="301"/>
      <c r="AX379" s="301"/>
      <c r="AY379" s="301"/>
      <c r="AZ379" s="301"/>
      <c r="BA379" s="301"/>
      <c r="BB379" s="301">
        <f t="shared" si="74"/>
        <v>1</v>
      </c>
      <c r="BC379" s="301"/>
      <c r="BD379" s="301"/>
      <c r="BE379" s="301"/>
      <c r="BF379" s="301"/>
      <c r="BG379" s="301"/>
      <c r="BH379" s="301"/>
      <c r="BI379" s="301"/>
      <c r="BJ379" s="301"/>
      <c r="BK379" s="253"/>
      <c r="BL379" s="253"/>
      <c r="BM379" s="253"/>
      <c r="BN379" s="253"/>
      <c r="BO379" s="253"/>
      <c r="BP379" s="253"/>
      <c r="BQ379" s="253"/>
      <c r="BR379" s="253"/>
      <c r="BS379" s="235"/>
      <c r="BT379" s="237"/>
      <c r="BU379" s="237"/>
      <c r="BV379" s="237"/>
      <c r="BW379" s="237"/>
      <c r="BX379" s="237"/>
      <c r="BY379" s="237"/>
      <c r="BZ379" s="168"/>
      <c r="CA379" s="235"/>
      <c r="CB379" s="366"/>
      <c r="CC379" s="366"/>
      <c r="CD379" s="367" t="s">
        <v>887</v>
      </c>
      <c r="CE379" s="367" t="s">
        <v>2038</v>
      </c>
      <c r="CF379" s="261"/>
    </row>
    <row r="380" spans="1:84" s="239" customFormat="1" ht="24">
      <c r="A380" s="368">
        <v>10</v>
      </c>
      <c r="B380" s="368" t="s">
        <v>303</v>
      </c>
      <c r="C380" s="368" t="s">
        <v>2039</v>
      </c>
      <c r="D380" s="368" t="s">
        <v>551</v>
      </c>
      <c r="E380" s="369">
        <v>1725.021</v>
      </c>
      <c r="F380" s="369">
        <v>1726.021</v>
      </c>
      <c r="G380" s="368" t="s">
        <v>551</v>
      </c>
      <c r="H380" s="370">
        <v>1507</v>
      </c>
      <c r="I380" s="370">
        <v>1508</v>
      </c>
      <c r="J380" s="178">
        <f t="shared" si="65"/>
        <v>1</v>
      </c>
      <c r="K380" s="178">
        <f t="shared" si="66"/>
        <v>1</v>
      </c>
      <c r="L380" s="369">
        <v>1</v>
      </c>
      <c r="M380" s="240"/>
      <c r="N380" s="361" t="s">
        <v>871</v>
      </c>
      <c r="O380" s="361" t="s">
        <v>1051</v>
      </c>
      <c r="P380" s="361" t="s">
        <v>873</v>
      </c>
      <c r="Q380" s="361" t="s">
        <v>1051</v>
      </c>
      <c r="R380" s="362"/>
      <c r="S380" s="362"/>
      <c r="T380" s="362"/>
      <c r="U380" s="362"/>
      <c r="V380" s="240"/>
      <c r="W380" s="240"/>
      <c r="X380" s="361" t="s">
        <v>831</v>
      </c>
      <c r="Y380" s="361" t="s">
        <v>980</v>
      </c>
      <c r="Z380" s="362"/>
      <c r="AA380" s="363" t="s">
        <v>1085</v>
      </c>
      <c r="AB380" s="186">
        <f t="shared" si="72"/>
        <v>59.5</v>
      </c>
      <c r="AC380" s="163">
        <f t="shared" si="73"/>
        <v>59.5</v>
      </c>
      <c r="AD380" s="240">
        <v>2013</v>
      </c>
      <c r="AE380" s="240"/>
      <c r="AF380" s="301">
        <v>2010</v>
      </c>
      <c r="AG380" s="240">
        <v>1</v>
      </c>
      <c r="AH380" s="362"/>
      <c r="AI380" s="177" t="s">
        <v>2105</v>
      </c>
      <c r="AJ380" s="168"/>
      <c r="AK380" s="168"/>
      <c r="AL380" s="301" t="s">
        <v>1087</v>
      </c>
      <c r="AM380" s="301" t="s">
        <v>873</v>
      </c>
      <c r="AN380" s="301" t="s">
        <v>1993</v>
      </c>
      <c r="AO380" s="301"/>
      <c r="AP380" s="301"/>
      <c r="AQ380" s="301"/>
      <c r="AR380" s="301"/>
      <c r="AS380" s="301"/>
      <c r="AT380" s="301"/>
      <c r="AU380" s="301"/>
      <c r="AV380" s="301"/>
      <c r="AW380" s="301"/>
      <c r="AX380" s="301"/>
      <c r="AY380" s="301"/>
      <c r="AZ380" s="301"/>
      <c r="BA380" s="301"/>
      <c r="BB380" s="301">
        <f t="shared" si="74"/>
        <v>1</v>
      </c>
      <c r="BC380" s="301"/>
      <c r="BD380" s="301"/>
      <c r="BE380" s="301"/>
      <c r="BF380" s="301"/>
      <c r="BG380" s="301"/>
      <c r="BH380" s="301"/>
      <c r="BI380" s="301"/>
      <c r="BJ380" s="301"/>
      <c r="BK380" s="253"/>
      <c r="BL380" s="253"/>
      <c r="BM380" s="253"/>
      <c r="BN380" s="253"/>
      <c r="BO380" s="253"/>
      <c r="BP380" s="253"/>
      <c r="BQ380" s="253"/>
      <c r="BR380" s="253"/>
      <c r="BS380" s="235"/>
      <c r="BT380" s="237"/>
      <c r="BU380" s="237"/>
      <c r="BV380" s="237"/>
      <c r="BW380" s="237"/>
      <c r="BX380" s="237"/>
      <c r="BY380" s="237"/>
      <c r="BZ380" s="168"/>
      <c r="CA380" s="235"/>
      <c r="CB380" s="366"/>
      <c r="CC380" s="366"/>
      <c r="CD380" s="367" t="s">
        <v>887</v>
      </c>
      <c r="CE380" s="367" t="s">
        <v>2038</v>
      </c>
      <c r="CF380" s="261" t="s">
        <v>2106</v>
      </c>
    </row>
    <row r="381" spans="1:84" s="239" customFormat="1" ht="24">
      <c r="A381" s="368">
        <v>11</v>
      </c>
      <c r="B381" s="368" t="s">
        <v>303</v>
      </c>
      <c r="C381" s="368" t="s">
        <v>2039</v>
      </c>
      <c r="D381" s="368" t="s">
        <v>551</v>
      </c>
      <c r="E381" s="369">
        <v>1729.6210000000001</v>
      </c>
      <c r="F381" s="369">
        <v>1730.021</v>
      </c>
      <c r="G381" s="368" t="s">
        <v>551</v>
      </c>
      <c r="H381" s="369">
        <v>1511.6</v>
      </c>
      <c r="I381" s="369">
        <v>1512</v>
      </c>
      <c r="J381" s="178">
        <f t="shared" si="65"/>
        <v>0.39999999999986358</v>
      </c>
      <c r="K381" s="178">
        <f t="shared" si="66"/>
        <v>0.40000000000009095</v>
      </c>
      <c r="L381" s="369">
        <v>0.4</v>
      </c>
      <c r="M381" s="240"/>
      <c r="N381" s="361" t="s">
        <v>871</v>
      </c>
      <c r="O381" s="361" t="s">
        <v>1051</v>
      </c>
      <c r="P381" s="361" t="s">
        <v>873</v>
      </c>
      <c r="Q381" s="361" t="s">
        <v>1051</v>
      </c>
      <c r="R381" s="361"/>
      <c r="S381" s="361">
        <v>9</v>
      </c>
      <c r="T381" s="361"/>
      <c r="U381" s="361"/>
      <c r="V381" s="240"/>
      <c r="W381" s="240"/>
      <c r="X381" s="361" t="s">
        <v>831</v>
      </c>
      <c r="Y381" s="361" t="s">
        <v>980</v>
      </c>
      <c r="Z381" s="361"/>
      <c r="AA381" s="363" t="s">
        <v>1085</v>
      </c>
      <c r="AB381" s="186">
        <f t="shared" si="72"/>
        <v>23.800000000000004</v>
      </c>
      <c r="AC381" s="163">
        <f t="shared" si="73"/>
        <v>23.800000000000004</v>
      </c>
      <c r="AD381" s="240"/>
      <c r="AE381" s="240"/>
      <c r="AF381" s="301">
        <v>2010</v>
      </c>
      <c r="AG381" s="240">
        <v>1</v>
      </c>
      <c r="AH381" s="361"/>
      <c r="AI381" s="240" t="s">
        <v>1438</v>
      </c>
      <c r="AJ381" s="168"/>
      <c r="AK381" s="168"/>
      <c r="AL381" s="301" t="s">
        <v>1087</v>
      </c>
      <c r="AM381" s="301" t="s">
        <v>873</v>
      </c>
      <c r="AN381" s="301" t="s">
        <v>1993</v>
      </c>
      <c r="AO381" s="301"/>
      <c r="AP381" s="301"/>
      <c r="AQ381" s="301"/>
      <c r="AR381" s="301"/>
      <c r="AS381" s="301"/>
      <c r="AT381" s="301"/>
      <c r="AU381" s="301"/>
      <c r="AV381" s="301"/>
      <c r="AW381" s="301"/>
      <c r="AX381" s="301"/>
      <c r="AY381" s="301"/>
      <c r="AZ381" s="301"/>
      <c r="BA381" s="301"/>
      <c r="BB381" s="301">
        <v>0.4</v>
      </c>
      <c r="BC381" s="301"/>
      <c r="BD381" s="301"/>
      <c r="BE381" s="301"/>
      <c r="BF381" s="301"/>
      <c r="BG381" s="301"/>
      <c r="BH381" s="301"/>
      <c r="BI381" s="301"/>
      <c r="BJ381" s="301"/>
      <c r="BK381" s="253"/>
      <c r="BL381" s="253"/>
      <c r="BM381" s="253"/>
      <c r="BN381" s="253"/>
      <c r="BO381" s="253"/>
      <c r="BP381" s="253"/>
      <c r="BQ381" s="253"/>
      <c r="BR381" s="253"/>
      <c r="BS381" s="235"/>
      <c r="BT381" s="237"/>
      <c r="BU381" s="237"/>
      <c r="BV381" s="237"/>
      <c r="BW381" s="237"/>
      <c r="BX381" s="237"/>
      <c r="BY381" s="237"/>
      <c r="BZ381" s="168"/>
      <c r="CA381" s="235"/>
      <c r="CB381" s="366"/>
      <c r="CC381" s="366"/>
      <c r="CD381" s="367" t="s">
        <v>887</v>
      </c>
      <c r="CE381" s="367" t="s">
        <v>2038</v>
      </c>
      <c r="CF381" s="261"/>
    </row>
    <row r="382" spans="1:84" s="239" customFormat="1" ht="24">
      <c r="A382" s="371">
        <v>15</v>
      </c>
      <c r="B382" s="371" t="s">
        <v>303</v>
      </c>
      <c r="C382" s="371" t="s">
        <v>2039</v>
      </c>
      <c r="D382" s="371" t="s">
        <v>551</v>
      </c>
      <c r="E382" s="372">
        <v>1752.021</v>
      </c>
      <c r="F382" s="372">
        <v>1753.021</v>
      </c>
      <c r="G382" s="371" t="s">
        <v>551</v>
      </c>
      <c r="H382" s="372">
        <v>1534</v>
      </c>
      <c r="I382" s="372">
        <v>1535</v>
      </c>
      <c r="J382" s="178">
        <f t="shared" si="65"/>
        <v>1</v>
      </c>
      <c r="K382" s="178">
        <f t="shared" si="66"/>
        <v>1</v>
      </c>
      <c r="L382" s="372">
        <v>1</v>
      </c>
      <c r="M382" s="240"/>
      <c r="N382" s="361" t="s">
        <v>871</v>
      </c>
      <c r="O382" s="361" t="s">
        <v>1051</v>
      </c>
      <c r="P382" s="361" t="s">
        <v>873</v>
      </c>
      <c r="Q382" s="361" t="s">
        <v>1051</v>
      </c>
      <c r="R382" s="361"/>
      <c r="S382" s="361"/>
      <c r="T382" s="361"/>
      <c r="U382" s="361"/>
      <c r="V382" s="240"/>
      <c r="W382" s="240"/>
      <c r="X382" s="361" t="s">
        <v>831</v>
      </c>
      <c r="Y382" s="361" t="s">
        <v>980</v>
      </c>
      <c r="Z382" s="361"/>
      <c r="AA382" s="363" t="s">
        <v>1085</v>
      </c>
      <c r="AB382" s="186">
        <f t="shared" si="72"/>
        <v>59.5</v>
      </c>
      <c r="AC382" s="163">
        <f t="shared" si="73"/>
        <v>59.5</v>
      </c>
      <c r="AD382" s="240"/>
      <c r="AE382" s="240"/>
      <c r="AF382" s="301">
        <v>2010</v>
      </c>
      <c r="AG382" s="240">
        <v>1</v>
      </c>
      <c r="AH382" s="361"/>
      <c r="AI382" s="240" t="s">
        <v>1438</v>
      </c>
      <c r="AJ382" s="168"/>
      <c r="AK382" s="168"/>
      <c r="AL382" s="301" t="s">
        <v>1087</v>
      </c>
      <c r="AM382" s="301" t="s">
        <v>873</v>
      </c>
      <c r="AN382" s="301" t="s">
        <v>1993</v>
      </c>
      <c r="AO382" s="301"/>
      <c r="AP382" s="301"/>
      <c r="AQ382" s="301"/>
      <c r="AR382" s="301"/>
      <c r="AS382" s="301"/>
      <c r="AT382" s="301"/>
      <c r="AU382" s="301"/>
      <c r="AV382" s="301"/>
      <c r="AW382" s="301"/>
      <c r="AX382" s="301"/>
      <c r="AY382" s="301"/>
      <c r="AZ382" s="301"/>
      <c r="BA382" s="301"/>
      <c r="BB382" s="301">
        <f t="shared" ref="BB382:BB387" si="75">L382</f>
        <v>1</v>
      </c>
      <c r="BC382" s="301"/>
      <c r="BD382" s="301"/>
      <c r="BE382" s="301"/>
      <c r="BF382" s="301"/>
      <c r="BG382" s="301"/>
      <c r="BH382" s="301"/>
      <c r="BI382" s="301"/>
      <c r="BJ382" s="301"/>
      <c r="BK382" s="253"/>
      <c r="BL382" s="253"/>
      <c r="BM382" s="253"/>
      <c r="BN382" s="253"/>
      <c r="BO382" s="253"/>
      <c r="BP382" s="253"/>
      <c r="BQ382" s="253"/>
      <c r="BR382" s="253"/>
      <c r="BS382" s="235"/>
      <c r="BT382" s="237"/>
      <c r="BU382" s="237"/>
      <c r="BV382" s="237"/>
      <c r="BW382" s="237"/>
      <c r="BX382" s="237"/>
      <c r="BY382" s="237"/>
      <c r="BZ382" s="168"/>
      <c r="CA382" s="235"/>
      <c r="CB382" s="366"/>
      <c r="CC382" s="366"/>
      <c r="CD382" s="367" t="s">
        <v>887</v>
      </c>
      <c r="CE382" s="367" t="s">
        <v>2038</v>
      </c>
      <c r="CF382" s="261"/>
    </row>
    <row r="383" spans="1:84" s="239" customFormat="1" ht="24">
      <c r="A383" s="371">
        <v>23</v>
      </c>
      <c r="B383" s="371" t="s">
        <v>303</v>
      </c>
      <c r="C383" s="371" t="s">
        <v>2039</v>
      </c>
      <c r="D383" s="371" t="s">
        <v>551</v>
      </c>
      <c r="E383" s="373">
        <v>1763.021</v>
      </c>
      <c r="F383" s="372">
        <v>1764.0709999999999</v>
      </c>
      <c r="G383" s="371" t="s">
        <v>551</v>
      </c>
      <c r="H383" s="372">
        <v>1545</v>
      </c>
      <c r="I383" s="372">
        <v>1546.05</v>
      </c>
      <c r="J383" s="178">
        <f t="shared" si="65"/>
        <v>1.0499999999999545</v>
      </c>
      <c r="K383" s="178">
        <f t="shared" si="66"/>
        <v>1.0499999999999545</v>
      </c>
      <c r="L383" s="372">
        <v>1.05</v>
      </c>
      <c r="M383" s="240"/>
      <c r="N383" s="374" t="s">
        <v>871</v>
      </c>
      <c r="O383" s="374" t="s">
        <v>1051</v>
      </c>
      <c r="P383" s="374" t="s">
        <v>873</v>
      </c>
      <c r="Q383" s="374" t="s">
        <v>1051</v>
      </c>
      <c r="R383" s="374"/>
      <c r="S383" s="374"/>
      <c r="T383" s="374"/>
      <c r="U383" s="374"/>
      <c r="V383" s="240"/>
      <c r="W383" s="240"/>
      <c r="X383" s="374" t="s">
        <v>831</v>
      </c>
      <c r="Y383" s="374" t="s">
        <v>980</v>
      </c>
      <c r="Z383" s="374"/>
      <c r="AA383" s="375" t="s">
        <v>1085</v>
      </c>
      <c r="AB383" s="186">
        <f t="shared" si="72"/>
        <v>62.475000000000001</v>
      </c>
      <c r="AC383" s="163">
        <f t="shared" si="73"/>
        <v>62.475000000000001</v>
      </c>
      <c r="AD383" s="240"/>
      <c r="AE383" s="240"/>
      <c r="AF383" s="301">
        <v>2010</v>
      </c>
      <c r="AG383" s="240">
        <v>1</v>
      </c>
      <c r="AH383" s="361"/>
      <c r="AI383" s="240" t="s">
        <v>1438</v>
      </c>
      <c r="AJ383" s="168"/>
      <c r="AK383" s="168"/>
      <c r="AL383" s="301" t="s">
        <v>1087</v>
      </c>
      <c r="AM383" s="301" t="s">
        <v>873</v>
      </c>
      <c r="AN383" s="301" t="s">
        <v>1993</v>
      </c>
      <c r="AO383" s="301"/>
      <c r="AP383" s="301"/>
      <c r="AQ383" s="301"/>
      <c r="AR383" s="301"/>
      <c r="AS383" s="301"/>
      <c r="AT383" s="301"/>
      <c r="AU383" s="301"/>
      <c r="AV383" s="301"/>
      <c r="AW383" s="301"/>
      <c r="AX383" s="301"/>
      <c r="AY383" s="301"/>
      <c r="AZ383" s="301"/>
      <c r="BA383" s="301"/>
      <c r="BB383" s="301">
        <f t="shared" si="75"/>
        <v>1.05</v>
      </c>
      <c r="BC383" s="301"/>
      <c r="BD383" s="301"/>
      <c r="BE383" s="301"/>
      <c r="BF383" s="301"/>
      <c r="BG383" s="301"/>
      <c r="BH383" s="301"/>
      <c r="BI383" s="301"/>
      <c r="BJ383" s="301"/>
      <c r="BK383" s="253"/>
      <c r="BL383" s="253"/>
      <c r="BM383" s="253"/>
      <c r="BN383" s="253"/>
      <c r="BO383" s="253"/>
      <c r="BP383" s="253"/>
      <c r="BQ383" s="253"/>
      <c r="BR383" s="253"/>
      <c r="BS383" s="235"/>
      <c r="BT383" s="237"/>
      <c r="BU383" s="237"/>
      <c r="BV383" s="237"/>
      <c r="BW383" s="237"/>
      <c r="BX383" s="237"/>
      <c r="BY383" s="237"/>
      <c r="BZ383" s="168"/>
      <c r="CA383" s="235"/>
      <c r="CB383" s="376"/>
      <c r="CC383" s="376"/>
      <c r="CD383" s="367" t="s">
        <v>887</v>
      </c>
      <c r="CE383" s="367" t="s">
        <v>2038</v>
      </c>
      <c r="CF383" s="261"/>
    </row>
    <row r="384" spans="1:84" s="239" customFormat="1" ht="24">
      <c r="A384" s="377">
        <v>17</v>
      </c>
      <c r="B384" s="377" t="s">
        <v>303</v>
      </c>
      <c r="C384" s="377" t="s">
        <v>2030</v>
      </c>
      <c r="D384" s="378" t="s">
        <v>659</v>
      </c>
      <c r="E384" s="378">
        <v>44</v>
      </c>
      <c r="F384" s="378">
        <v>45.713999999999999</v>
      </c>
      <c r="G384" s="378" t="s">
        <v>1252</v>
      </c>
      <c r="H384" s="378">
        <v>175.393</v>
      </c>
      <c r="I384" s="378">
        <v>177.107</v>
      </c>
      <c r="J384" s="178">
        <f t="shared" si="65"/>
        <v>1.7139999999999986</v>
      </c>
      <c r="K384" s="178">
        <f t="shared" si="66"/>
        <v>1.7139999999999986</v>
      </c>
      <c r="L384" s="379">
        <v>1.714</v>
      </c>
      <c r="M384" s="240"/>
      <c r="N384" s="380" t="s">
        <v>826</v>
      </c>
      <c r="O384" s="381">
        <v>7</v>
      </c>
      <c r="P384" s="382" t="s">
        <v>873</v>
      </c>
      <c r="Q384" s="381">
        <v>6</v>
      </c>
      <c r="R384" s="383"/>
      <c r="S384" s="382"/>
      <c r="T384" s="382"/>
      <c r="U384" s="382"/>
      <c r="V384" s="240"/>
      <c r="W384" s="240"/>
      <c r="X384" s="384" t="s">
        <v>831</v>
      </c>
      <c r="Y384" s="382">
        <v>4</v>
      </c>
      <c r="Z384" s="380"/>
      <c r="AA384" s="381">
        <v>70</v>
      </c>
      <c r="AB384" s="186">
        <f t="shared" si="72"/>
        <v>71.987999999999985</v>
      </c>
      <c r="AC384" s="163">
        <f t="shared" si="73"/>
        <v>71.987999999999985</v>
      </c>
      <c r="AD384" s="385">
        <v>2012</v>
      </c>
      <c r="AE384" s="240"/>
      <c r="AF384" s="385"/>
      <c r="AG384" s="385">
        <v>1</v>
      </c>
      <c r="AH384" s="361"/>
      <c r="AI384" s="361" t="s">
        <v>1154</v>
      </c>
      <c r="AJ384" s="386"/>
      <c r="AK384" s="386"/>
      <c r="AL384" s="301" t="s">
        <v>1087</v>
      </c>
      <c r="AM384" s="301" t="s">
        <v>873</v>
      </c>
      <c r="AN384" s="301" t="s">
        <v>1993</v>
      </c>
      <c r="AO384" s="301"/>
      <c r="AP384" s="301"/>
      <c r="AQ384" s="301"/>
      <c r="AR384" s="301"/>
      <c r="AS384" s="301"/>
      <c r="AT384" s="301"/>
      <c r="AU384" s="301"/>
      <c r="AV384" s="301"/>
      <c r="AW384" s="301"/>
      <c r="AX384" s="301"/>
      <c r="AY384" s="301"/>
      <c r="AZ384" s="301"/>
      <c r="BA384" s="301"/>
      <c r="BB384" s="301">
        <f t="shared" si="75"/>
        <v>1.714</v>
      </c>
      <c r="BC384" s="301"/>
      <c r="BD384" s="301"/>
      <c r="BE384" s="301"/>
      <c r="BF384" s="301"/>
      <c r="BG384" s="301"/>
      <c r="BH384" s="301"/>
      <c r="BI384" s="301"/>
      <c r="BJ384" s="301"/>
      <c r="BK384" s="253"/>
      <c r="BL384" s="253"/>
      <c r="BM384" s="253"/>
      <c r="BN384" s="253"/>
      <c r="BO384" s="253"/>
      <c r="BP384" s="253"/>
      <c r="BQ384" s="253"/>
      <c r="BR384" s="253"/>
      <c r="BS384" s="235"/>
      <c r="BT384" s="237"/>
      <c r="BU384" s="237"/>
      <c r="BV384" s="237"/>
      <c r="BW384" s="237"/>
      <c r="BX384" s="237"/>
      <c r="BY384" s="237"/>
      <c r="BZ384" s="168"/>
      <c r="CA384" s="235"/>
      <c r="CB384" s="376"/>
      <c r="CC384" s="376"/>
      <c r="CD384" s="367"/>
      <c r="CE384" s="367"/>
      <c r="CF384" s="261"/>
    </row>
    <row r="385" spans="1:16384" s="239" customFormat="1" ht="33" customHeight="1">
      <c r="A385" s="371"/>
      <c r="B385" s="387" t="s">
        <v>303</v>
      </c>
      <c r="C385" s="387" t="s">
        <v>2107</v>
      </c>
      <c r="D385" s="387" t="s">
        <v>593</v>
      </c>
      <c r="E385" s="387">
        <v>2778.873</v>
      </c>
      <c r="F385" s="387">
        <v>2782.873</v>
      </c>
      <c r="G385" s="387" t="s">
        <v>593</v>
      </c>
      <c r="H385" s="387">
        <v>2387.5439999999999</v>
      </c>
      <c r="I385" s="387">
        <v>2391.5439999999999</v>
      </c>
      <c r="J385" s="178">
        <f t="shared" si="65"/>
        <v>4</v>
      </c>
      <c r="K385" s="178">
        <f t="shared" si="66"/>
        <v>4</v>
      </c>
      <c r="L385" s="388">
        <v>4</v>
      </c>
      <c r="M385" s="240"/>
      <c r="N385" s="388" t="s">
        <v>871</v>
      </c>
      <c r="O385" s="389">
        <v>8</v>
      </c>
      <c r="P385" s="382" t="s">
        <v>873</v>
      </c>
      <c r="Q385" s="389">
        <v>8</v>
      </c>
      <c r="R385" s="390"/>
      <c r="S385" s="391"/>
      <c r="T385" s="391"/>
      <c r="U385" s="391"/>
      <c r="V385" s="240"/>
      <c r="W385" s="240"/>
      <c r="X385" s="391" t="s">
        <v>831</v>
      </c>
      <c r="Y385" s="382">
        <v>4</v>
      </c>
      <c r="Z385" s="391"/>
      <c r="AA385" s="392">
        <v>70</v>
      </c>
      <c r="AB385" s="186">
        <f t="shared" si="72"/>
        <v>224</v>
      </c>
      <c r="AC385" s="163">
        <f t="shared" si="73"/>
        <v>224</v>
      </c>
      <c r="AD385" s="388"/>
      <c r="AE385" s="240"/>
      <c r="AF385" s="388">
        <v>2012</v>
      </c>
      <c r="AG385" s="388">
        <v>1</v>
      </c>
      <c r="AH385" s="361"/>
      <c r="AI385" s="240"/>
      <c r="AJ385" s="168"/>
      <c r="AK385" s="168"/>
      <c r="AL385" s="301" t="s">
        <v>1087</v>
      </c>
      <c r="AM385" s="301" t="s">
        <v>873</v>
      </c>
      <c r="AN385" s="301" t="s">
        <v>1993</v>
      </c>
      <c r="AO385" s="301"/>
      <c r="AP385" s="301"/>
      <c r="AQ385" s="301"/>
      <c r="AR385" s="301"/>
      <c r="AS385" s="301"/>
      <c r="AT385" s="301"/>
      <c r="AU385" s="301"/>
      <c r="AV385" s="301"/>
      <c r="AW385" s="301"/>
      <c r="AX385" s="301"/>
      <c r="AY385" s="301"/>
      <c r="AZ385" s="301"/>
      <c r="BA385" s="301"/>
      <c r="BB385" s="301">
        <f t="shared" si="75"/>
        <v>4</v>
      </c>
      <c r="BC385" s="301"/>
      <c r="BD385" s="301"/>
      <c r="BE385" s="301"/>
      <c r="BF385" s="301"/>
      <c r="BG385" s="301"/>
      <c r="BH385" s="301"/>
      <c r="BI385" s="301"/>
      <c r="BJ385" s="301"/>
      <c r="BK385" s="253"/>
      <c r="BL385" s="253"/>
      <c r="BM385" s="253"/>
      <c r="BN385" s="253"/>
      <c r="BO385" s="253"/>
      <c r="BP385" s="253"/>
      <c r="BQ385" s="253"/>
      <c r="BR385" s="253"/>
      <c r="BS385" s="235"/>
      <c r="BT385" s="237"/>
      <c r="BU385" s="237"/>
      <c r="BV385" s="237"/>
      <c r="BW385" s="237"/>
      <c r="BX385" s="237"/>
      <c r="BY385" s="237"/>
      <c r="BZ385" s="168"/>
      <c r="CA385" s="235"/>
      <c r="CB385" s="376"/>
      <c r="CC385" s="376"/>
      <c r="CD385" s="367" t="s">
        <v>887</v>
      </c>
      <c r="CE385" s="367" t="s">
        <v>2038</v>
      </c>
      <c r="CF385" s="261"/>
    </row>
    <row r="386" spans="1:16384" s="239" customFormat="1" ht="33" customHeight="1">
      <c r="A386" s="371"/>
      <c r="B386" s="387" t="s">
        <v>303</v>
      </c>
      <c r="C386" s="387" t="s">
        <v>2107</v>
      </c>
      <c r="D386" s="387" t="s">
        <v>593</v>
      </c>
      <c r="E386" s="387">
        <v>2783.873</v>
      </c>
      <c r="F386" s="387">
        <v>2784.873</v>
      </c>
      <c r="G386" s="387" t="s">
        <v>593</v>
      </c>
      <c r="H386" s="387">
        <v>2392.5439999999999</v>
      </c>
      <c r="I386" s="387">
        <v>2393.5439999999999</v>
      </c>
      <c r="J386" s="178">
        <f t="shared" si="65"/>
        <v>1</v>
      </c>
      <c r="K386" s="178">
        <f t="shared" si="66"/>
        <v>1</v>
      </c>
      <c r="L386" s="388">
        <v>1</v>
      </c>
      <c r="M386" s="240"/>
      <c r="N386" s="388" t="s">
        <v>871</v>
      </c>
      <c r="O386" s="389">
        <v>8</v>
      </c>
      <c r="P386" s="382" t="s">
        <v>873</v>
      </c>
      <c r="Q386" s="389">
        <v>8</v>
      </c>
      <c r="R386" s="390"/>
      <c r="S386" s="391"/>
      <c r="T386" s="391"/>
      <c r="U386" s="391"/>
      <c r="V386" s="240"/>
      <c r="W386" s="240"/>
      <c r="X386" s="391" t="s">
        <v>831</v>
      </c>
      <c r="Y386" s="382">
        <v>4</v>
      </c>
      <c r="Z386" s="391"/>
      <c r="AA386" s="392">
        <v>70</v>
      </c>
      <c r="AB386" s="186">
        <f t="shared" si="72"/>
        <v>56</v>
      </c>
      <c r="AC386" s="163">
        <f t="shared" si="73"/>
        <v>56</v>
      </c>
      <c r="AD386" s="388"/>
      <c r="AE386" s="240"/>
      <c r="AF386" s="388">
        <v>2012</v>
      </c>
      <c r="AG386" s="388">
        <v>1</v>
      </c>
      <c r="AH386" s="361"/>
      <c r="AI386" s="240"/>
      <c r="AJ386" s="168"/>
      <c r="AK386" s="168"/>
      <c r="AL386" s="301" t="s">
        <v>1087</v>
      </c>
      <c r="AM386" s="301" t="s">
        <v>873</v>
      </c>
      <c r="AN386" s="301" t="s">
        <v>1993</v>
      </c>
      <c r="AO386" s="301"/>
      <c r="AP386" s="301"/>
      <c r="AQ386" s="301"/>
      <c r="AR386" s="301"/>
      <c r="AS386" s="301"/>
      <c r="AT386" s="301"/>
      <c r="AU386" s="301"/>
      <c r="AV386" s="301"/>
      <c r="AW386" s="301"/>
      <c r="AX386" s="301"/>
      <c r="AY386" s="301"/>
      <c r="AZ386" s="301"/>
      <c r="BA386" s="301"/>
      <c r="BB386" s="301">
        <f t="shared" si="75"/>
        <v>1</v>
      </c>
      <c r="BC386" s="301"/>
      <c r="BD386" s="301"/>
      <c r="BE386" s="301"/>
      <c r="BF386" s="301"/>
      <c r="BG386" s="301"/>
      <c r="BH386" s="301"/>
      <c r="BI386" s="301"/>
      <c r="BJ386" s="301"/>
      <c r="BK386" s="253"/>
      <c r="BL386" s="253"/>
      <c r="BM386" s="253"/>
      <c r="BN386" s="253"/>
      <c r="BO386" s="253"/>
      <c r="BP386" s="253"/>
      <c r="BQ386" s="253"/>
      <c r="BR386" s="253"/>
      <c r="BS386" s="235"/>
      <c r="BT386" s="237"/>
      <c r="BU386" s="237"/>
      <c r="BV386" s="237"/>
      <c r="BW386" s="237"/>
      <c r="BX386" s="237"/>
      <c r="BY386" s="237"/>
      <c r="BZ386" s="168"/>
      <c r="CA386" s="235"/>
      <c r="CB386" s="376"/>
      <c r="CC386" s="376"/>
      <c r="CD386" s="367" t="s">
        <v>887</v>
      </c>
      <c r="CE386" s="367" t="s">
        <v>2038</v>
      </c>
      <c r="CF386" s="261"/>
    </row>
    <row r="387" spans="1:16384" s="239" customFormat="1" ht="33" customHeight="1">
      <c r="A387" s="173"/>
      <c r="B387" s="387" t="s">
        <v>303</v>
      </c>
      <c r="C387" s="387" t="s">
        <v>2107</v>
      </c>
      <c r="D387" s="387" t="s">
        <v>593</v>
      </c>
      <c r="E387" s="387">
        <v>2801.873</v>
      </c>
      <c r="F387" s="387">
        <v>2802.873</v>
      </c>
      <c r="G387" s="387" t="s">
        <v>593</v>
      </c>
      <c r="H387" s="387">
        <v>2410.5439999999999</v>
      </c>
      <c r="I387" s="387">
        <v>2411.5439999999999</v>
      </c>
      <c r="J387" s="178">
        <f t="shared" si="65"/>
        <v>1</v>
      </c>
      <c r="K387" s="178">
        <f t="shared" si="66"/>
        <v>1</v>
      </c>
      <c r="L387" s="388">
        <v>1</v>
      </c>
      <c r="M387" s="240"/>
      <c r="N387" s="388" t="s">
        <v>871</v>
      </c>
      <c r="O387" s="389">
        <v>8</v>
      </c>
      <c r="P387" s="382" t="s">
        <v>873</v>
      </c>
      <c r="Q387" s="389">
        <v>8</v>
      </c>
      <c r="R387" s="390"/>
      <c r="S387" s="391"/>
      <c r="T387" s="391"/>
      <c r="U387" s="391"/>
      <c r="V387" s="240"/>
      <c r="W387" s="240"/>
      <c r="X387" s="391" t="s">
        <v>831</v>
      </c>
      <c r="Y387" s="382">
        <v>4</v>
      </c>
      <c r="Z387" s="391"/>
      <c r="AA387" s="392">
        <v>70</v>
      </c>
      <c r="AB387" s="186">
        <f t="shared" si="72"/>
        <v>56</v>
      </c>
      <c r="AC387" s="163">
        <f t="shared" si="73"/>
        <v>56</v>
      </c>
      <c r="AD387" s="388"/>
      <c r="AE387" s="240"/>
      <c r="AF387" s="388">
        <v>2012</v>
      </c>
      <c r="AG387" s="388">
        <v>1</v>
      </c>
      <c r="AH387" s="157"/>
      <c r="AI387" s="240"/>
      <c r="AJ387" s="168"/>
      <c r="AK387" s="168"/>
      <c r="AL387" s="301" t="s">
        <v>1087</v>
      </c>
      <c r="AM387" s="301" t="s">
        <v>873</v>
      </c>
      <c r="AN387" s="301" t="s">
        <v>1993</v>
      </c>
      <c r="AO387" s="301"/>
      <c r="AP387" s="301"/>
      <c r="AQ387" s="301"/>
      <c r="AR387" s="301"/>
      <c r="AS387" s="301"/>
      <c r="AT387" s="301"/>
      <c r="AU387" s="301"/>
      <c r="AV387" s="301"/>
      <c r="AW387" s="301"/>
      <c r="AX387" s="301"/>
      <c r="AY387" s="301"/>
      <c r="AZ387" s="301"/>
      <c r="BA387" s="301"/>
      <c r="BB387" s="301">
        <f t="shared" si="75"/>
        <v>1</v>
      </c>
      <c r="BC387" s="301"/>
      <c r="BD387" s="301"/>
      <c r="BE387" s="301"/>
      <c r="BF387" s="301"/>
      <c r="BG387" s="301"/>
      <c r="BH387" s="301"/>
      <c r="BI387" s="301"/>
      <c r="BJ387" s="301"/>
      <c r="BK387" s="253"/>
      <c r="BL387" s="253"/>
      <c r="BM387" s="253"/>
      <c r="BN387" s="253"/>
      <c r="BO387" s="253"/>
      <c r="BP387" s="253"/>
      <c r="BQ387" s="253"/>
      <c r="BR387" s="253"/>
      <c r="BS387" s="235"/>
      <c r="BT387" s="237"/>
      <c r="BU387" s="237"/>
      <c r="BV387" s="237"/>
      <c r="BW387" s="237"/>
      <c r="BX387" s="237"/>
      <c r="BY387" s="237"/>
      <c r="BZ387" s="168"/>
      <c r="CA387" s="235"/>
      <c r="CB387" s="376"/>
      <c r="CC387" s="376"/>
      <c r="CD387" s="376" t="s">
        <v>887</v>
      </c>
      <c r="CE387" s="367" t="s">
        <v>2108</v>
      </c>
      <c r="CF387" s="261" t="s">
        <v>2109</v>
      </c>
    </row>
    <row r="388" spans="1:16384" s="238" customFormat="1" ht="33" customHeight="1">
      <c r="A388" s="466" t="s">
        <v>978</v>
      </c>
      <c r="B388" s="466"/>
      <c r="C388" s="466"/>
      <c r="D388" s="466"/>
      <c r="E388" s="158"/>
      <c r="F388" s="158"/>
      <c r="G388" s="157"/>
      <c r="H388" s="158"/>
      <c r="I388" s="158"/>
      <c r="J388" s="178">
        <f t="shared" si="65"/>
        <v>0</v>
      </c>
      <c r="K388" s="178">
        <f t="shared" si="66"/>
        <v>0</v>
      </c>
      <c r="L388" s="172">
        <f>SUM(L389:L390)</f>
        <v>6.0600000000000005</v>
      </c>
      <c r="M388" s="157"/>
      <c r="N388" s="157"/>
      <c r="O388" s="157"/>
      <c r="P388" s="157"/>
      <c r="Q388" s="157"/>
      <c r="R388" s="157"/>
      <c r="S388" s="157"/>
      <c r="T388" s="157"/>
      <c r="U388" s="157"/>
      <c r="V388" s="157"/>
      <c r="W388" s="157"/>
      <c r="X388" s="157"/>
      <c r="Y388" s="157"/>
      <c r="Z388" s="157"/>
      <c r="AA388" s="160"/>
      <c r="AB388" s="172">
        <f>SUM(AB389:AB390)</f>
        <v>112</v>
      </c>
      <c r="AC388" s="172">
        <f>SUM(AC389:AC390)</f>
        <v>111.55199999999999</v>
      </c>
      <c r="AD388" s="157"/>
      <c r="AE388" s="157"/>
      <c r="AF388" s="157"/>
      <c r="AG388" s="157"/>
      <c r="AH388" s="157"/>
      <c r="AI388" s="161"/>
      <c r="AJ388" s="162"/>
      <c r="AK388" s="162"/>
      <c r="AL388" s="157"/>
      <c r="AM388" s="157"/>
      <c r="AN388" s="157"/>
      <c r="AO388" s="157"/>
      <c r="AP388" s="157"/>
      <c r="AQ388" s="157"/>
      <c r="AR388" s="157"/>
      <c r="AS388" s="157"/>
      <c r="AT388" s="157"/>
      <c r="AU388" s="157"/>
      <c r="AV388" s="157"/>
      <c r="AW388" s="157"/>
      <c r="AX388" s="157"/>
      <c r="AY388" s="157"/>
      <c r="AZ388" s="157"/>
      <c r="BA388" s="157"/>
      <c r="BB388" s="157"/>
      <c r="BC388" s="157"/>
      <c r="BD388" s="157"/>
      <c r="BE388" s="157"/>
      <c r="BF388" s="157"/>
      <c r="BG388" s="157"/>
      <c r="BH388" s="301"/>
      <c r="BI388" s="301"/>
      <c r="BJ388" s="301"/>
      <c r="BK388" s="253"/>
      <c r="BL388" s="253"/>
      <c r="BM388" s="253"/>
      <c r="BN388" s="253"/>
      <c r="BO388" s="253"/>
      <c r="BP388" s="253"/>
      <c r="BQ388" s="253" t="s">
        <v>820</v>
      </c>
      <c r="BR388" s="253">
        <v>2</v>
      </c>
      <c r="BS388" s="235"/>
      <c r="BT388" s="237"/>
      <c r="BU388" s="237"/>
      <c r="BV388" s="237"/>
      <c r="BW388" s="237"/>
      <c r="BX388" s="237"/>
      <c r="BY388" s="237"/>
      <c r="BZ388" s="168"/>
      <c r="CA388" s="235"/>
    </row>
    <row r="389" spans="1:16384" s="239" customFormat="1" ht="33" customHeight="1">
      <c r="A389" s="301"/>
      <c r="B389" s="301"/>
      <c r="C389" s="301" t="s">
        <v>2063</v>
      </c>
      <c r="D389" s="301" t="s">
        <v>611</v>
      </c>
      <c r="E389" s="185">
        <v>1646.655</v>
      </c>
      <c r="F389" s="185">
        <v>1648.655</v>
      </c>
      <c r="G389" s="301" t="s">
        <v>611</v>
      </c>
      <c r="H389" s="185">
        <v>1619</v>
      </c>
      <c r="I389" s="185">
        <v>1621</v>
      </c>
      <c r="J389" s="178">
        <f t="shared" si="65"/>
        <v>2</v>
      </c>
      <c r="K389" s="178">
        <f t="shared" si="66"/>
        <v>2</v>
      </c>
      <c r="L389" s="260">
        <v>2.0299999999999998</v>
      </c>
      <c r="M389" s="301"/>
      <c r="N389" s="301" t="s">
        <v>871</v>
      </c>
      <c r="O389" s="301">
        <v>9</v>
      </c>
      <c r="P389" s="301" t="s">
        <v>873</v>
      </c>
      <c r="Q389" s="301">
        <v>9</v>
      </c>
      <c r="R389" s="301"/>
      <c r="S389" s="301"/>
      <c r="T389" s="301"/>
      <c r="U389" s="301"/>
      <c r="V389" s="301"/>
      <c r="W389" s="301"/>
      <c r="X389" s="393"/>
      <c r="Y389" s="301"/>
      <c r="Z389" s="331" t="s">
        <v>2318</v>
      </c>
      <c r="AA389" s="197">
        <v>24</v>
      </c>
      <c r="AB389" s="467">
        <v>112</v>
      </c>
      <c r="AC389" s="197">
        <f>L389*Q389*AA389*0.1</f>
        <v>43.848000000000006</v>
      </c>
      <c r="AD389" s="301"/>
      <c r="AE389" s="301"/>
      <c r="AF389" s="301"/>
      <c r="AG389" s="301"/>
      <c r="AH389" s="301"/>
      <c r="AI389" s="198" t="s">
        <v>2110</v>
      </c>
      <c r="AJ389" s="188"/>
      <c r="AK389" s="188"/>
      <c r="AL389" s="301" t="s">
        <v>814</v>
      </c>
      <c r="AM389" s="301" t="s">
        <v>873</v>
      </c>
      <c r="AN389" s="301" t="s">
        <v>1993</v>
      </c>
      <c r="AO389" s="301"/>
      <c r="AP389" s="301"/>
      <c r="AQ389" s="301"/>
      <c r="AR389" s="301"/>
      <c r="AS389" s="301"/>
      <c r="AT389" s="301"/>
      <c r="AU389" s="301"/>
      <c r="AV389" s="301"/>
      <c r="AW389" s="301"/>
      <c r="AX389" s="301"/>
      <c r="AY389" s="301"/>
      <c r="AZ389" s="301"/>
      <c r="BA389" s="301">
        <f>L389</f>
        <v>2.0299999999999998</v>
      </c>
      <c r="BB389" s="301"/>
      <c r="BC389" s="301"/>
      <c r="BD389" s="301" t="s">
        <v>814</v>
      </c>
      <c r="BE389" s="301"/>
      <c r="BF389" s="301"/>
      <c r="BG389" s="301"/>
      <c r="BH389" s="301"/>
      <c r="BI389" s="301"/>
      <c r="BJ389" s="301"/>
      <c r="BK389" s="253"/>
      <c r="BL389" s="253">
        <v>1</v>
      </c>
      <c r="BM389" s="253"/>
      <c r="BN389" s="253"/>
      <c r="BO389" s="253"/>
      <c r="BP389" s="253"/>
      <c r="BQ389" s="253" t="s">
        <v>904</v>
      </c>
      <c r="BR389" s="253"/>
      <c r="BS389" s="235"/>
      <c r="BT389" s="237"/>
      <c r="BU389" s="237"/>
      <c r="BV389" s="237">
        <v>1</v>
      </c>
      <c r="BW389" s="237"/>
      <c r="BX389" s="237"/>
      <c r="BY389" s="237"/>
      <c r="BZ389" s="168" t="s">
        <v>2111</v>
      </c>
      <c r="CA389" s="235"/>
    </row>
    <row r="390" spans="1:16384" s="239" customFormat="1" ht="33" customHeight="1">
      <c r="A390" s="301"/>
      <c r="B390" s="301"/>
      <c r="C390" s="301" t="s">
        <v>2046</v>
      </c>
      <c r="D390" s="301" t="s">
        <v>611</v>
      </c>
      <c r="E390" s="185">
        <v>1610.8</v>
      </c>
      <c r="F390" s="185">
        <v>1614.8</v>
      </c>
      <c r="G390" s="301" t="s">
        <v>611</v>
      </c>
      <c r="H390" s="185">
        <v>1576</v>
      </c>
      <c r="I390" s="185">
        <v>1580</v>
      </c>
      <c r="J390" s="178">
        <f t="shared" si="65"/>
        <v>4</v>
      </c>
      <c r="K390" s="178">
        <f t="shared" si="66"/>
        <v>4</v>
      </c>
      <c r="L390" s="260">
        <v>4.03</v>
      </c>
      <c r="M390" s="301"/>
      <c r="N390" s="301" t="s">
        <v>871</v>
      </c>
      <c r="O390" s="301">
        <v>7</v>
      </c>
      <c r="P390" s="301" t="s">
        <v>873</v>
      </c>
      <c r="Q390" s="301">
        <v>7</v>
      </c>
      <c r="R390" s="301"/>
      <c r="S390" s="301"/>
      <c r="T390" s="301"/>
      <c r="U390" s="301"/>
      <c r="V390" s="301"/>
      <c r="W390" s="301"/>
      <c r="X390" s="393"/>
      <c r="Y390" s="301"/>
      <c r="Z390" s="331" t="s">
        <v>2317</v>
      </c>
      <c r="AA390" s="197">
        <v>24</v>
      </c>
      <c r="AB390" s="467"/>
      <c r="AC390" s="197">
        <f>L390*Q390*AA390*0.1</f>
        <v>67.703999999999994</v>
      </c>
      <c r="AD390" s="301"/>
      <c r="AE390" s="301"/>
      <c r="AF390" s="301"/>
      <c r="AG390" s="301"/>
      <c r="AH390" s="301"/>
      <c r="AI390" s="198" t="s">
        <v>2110</v>
      </c>
      <c r="AJ390" s="188"/>
      <c r="AK390" s="188"/>
      <c r="AL390" s="301" t="s">
        <v>814</v>
      </c>
      <c r="AM390" s="301" t="s">
        <v>873</v>
      </c>
      <c r="AN390" s="301" t="s">
        <v>1993</v>
      </c>
      <c r="AO390" s="301"/>
      <c r="AP390" s="301"/>
      <c r="AQ390" s="301"/>
      <c r="AR390" s="301"/>
      <c r="AS390" s="301"/>
      <c r="AT390" s="301"/>
      <c r="AU390" s="301"/>
      <c r="AV390" s="301"/>
      <c r="AW390" s="301"/>
      <c r="AX390" s="301"/>
      <c r="AY390" s="301"/>
      <c r="AZ390" s="301"/>
      <c r="BA390" s="301">
        <f>L390</f>
        <v>4.03</v>
      </c>
      <c r="BB390" s="301"/>
      <c r="BC390" s="301"/>
      <c r="BD390" s="301" t="s">
        <v>814</v>
      </c>
      <c r="BE390" s="301"/>
      <c r="BF390" s="301"/>
      <c r="BG390" s="301"/>
      <c r="BH390" s="301"/>
      <c r="BI390" s="301"/>
      <c r="BJ390" s="301"/>
      <c r="BK390" s="253"/>
      <c r="BL390" s="253">
        <v>1</v>
      </c>
      <c r="BM390" s="253"/>
      <c r="BN390" s="253"/>
      <c r="BO390" s="253"/>
      <c r="BP390" s="253"/>
      <c r="BQ390" s="253" t="s">
        <v>904</v>
      </c>
      <c r="BR390" s="253"/>
      <c r="BS390" s="235"/>
      <c r="BT390" s="237"/>
      <c r="BU390" s="237"/>
      <c r="BV390" s="237">
        <v>1</v>
      </c>
      <c r="BW390" s="237"/>
      <c r="BX390" s="237"/>
      <c r="BY390" s="237"/>
      <c r="BZ390" s="168" t="s">
        <v>2111</v>
      </c>
      <c r="CA390" s="235"/>
    </row>
    <row r="391" spans="1:16384" s="238" customFormat="1" ht="33" customHeight="1">
      <c r="A391" s="466" t="s">
        <v>1015</v>
      </c>
      <c r="B391" s="466"/>
      <c r="C391" s="466"/>
      <c r="D391" s="466"/>
      <c r="E391" s="158"/>
      <c r="F391" s="158"/>
      <c r="G391" s="157"/>
      <c r="H391" s="158"/>
      <c r="I391" s="158"/>
      <c r="J391" s="178">
        <f t="shared" si="65"/>
        <v>0</v>
      </c>
      <c r="K391" s="178">
        <f t="shared" si="66"/>
        <v>0</v>
      </c>
      <c r="L391" s="157">
        <f>L392</f>
        <v>1.73</v>
      </c>
      <c r="M391" s="157"/>
      <c r="N391" s="157"/>
      <c r="O391" s="157"/>
      <c r="P391" s="157"/>
      <c r="Q391" s="157"/>
      <c r="R391" s="157"/>
      <c r="S391" s="157"/>
      <c r="T391" s="157"/>
      <c r="U391" s="157"/>
      <c r="V391" s="157"/>
      <c r="W391" s="157"/>
      <c r="X391" s="157"/>
      <c r="Y391" s="157"/>
      <c r="Z391" s="157"/>
      <c r="AA391" s="160">
        <f>AA392</f>
        <v>190</v>
      </c>
      <c r="AB391" s="160" t="e">
        <f>AB392+#REF!</f>
        <v>#REF!</v>
      </c>
      <c r="AC391" s="160">
        <f>AC392</f>
        <v>345.13499999999999</v>
      </c>
      <c r="AD391" s="157"/>
      <c r="AE391" s="157"/>
      <c r="AF391" s="157"/>
      <c r="AG391" s="157"/>
      <c r="AH391" s="157"/>
      <c r="AI391" s="161"/>
      <c r="AJ391" s="162"/>
      <c r="AK391" s="162"/>
      <c r="AL391" s="157"/>
      <c r="AM391" s="157"/>
      <c r="AN391" s="157"/>
      <c r="AO391" s="157"/>
      <c r="AP391" s="157"/>
      <c r="AQ391" s="157"/>
      <c r="AR391" s="157"/>
      <c r="AS391" s="157"/>
      <c r="AT391" s="157"/>
      <c r="AU391" s="157"/>
      <c r="AV391" s="157"/>
      <c r="AW391" s="157"/>
      <c r="AX391" s="157"/>
      <c r="AY391" s="157"/>
      <c r="AZ391" s="157"/>
      <c r="BA391" s="157"/>
      <c r="BB391" s="157"/>
      <c r="BC391" s="157"/>
      <c r="BD391" s="157"/>
      <c r="BE391" s="157"/>
      <c r="BF391" s="157"/>
      <c r="BG391" s="157"/>
      <c r="BH391" s="301"/>
      <c r="BI391" s="301"/>
      <c r="BJ391" s="301"/>
      <c r="BK391" s="253"/>
      <c r="BL391" s="253"/>
      <c r="BM391" s="253"/>
      <c r="BN391" s="253"/>
      <c r="BO391" s="253"/>
      <c r="BP391" s="253"/>
      <c r="BQ391" s="253" t="s">
        <v>820</v>
      </c>
      <c r="BR391" s="253">
        <v>2</v>
      </c>
      <c r="BS391" s="235"/>
      <c r="BT391" s="237"/>
      <c r="BU391" s="237"/>
      <c r="BV391" s="237"/>
      <c r="BW391" s="237"/>
      <c r="BX391" s="237"/>
      <c r="BY391" s="237"/>
      <c r="BZ391" s="168"/>
      <c r="CA391" s="235"/>
    </row>
    <row r="392" spans="1:16384" s="238" customFormat="1" ht="33" customHeight="1">
      <c r="A392" s="468" t="s">
        <v>823</v>
      </c>
      <c r="B392" s="468"/>
      <c r="C392" s="468"/>
      <c r="D392" s="468"/>
      <c r="E392" s="209"/>
      <c r="F392" s="209"/>
      <c r="G392" s="210"/>
      <c r="H392" s="209"/>
      <c r="I392" s="209"/>
      <c r="J392" s="211">
        <f t="shared" si="65"/>
        <v>0</v>
      </c>
      <c r="K392" s="211">
        <f t="shared" si="66"/>
        <v>0</v>
      </c>
      <c r="L392" s="210">
        <f>L393</f>
        <v>1.73</v>
      </c>
      <c r="M392" s="210"/>
      <c r="N392" s="210"/>
      <c r="O392" s="210"/>
      <c r="P392" s="210"/>
      <c r="Q392" s="210"/>
      <c r="R392" s="210"/>
      <c r="S392" s="210"/>
      <c r="T392" s="210"/>
      <c r="U392" s="210"/>
      <c r="V392" s="210"/>
      <c r="W392" s="210"/>
      <c r="X392" s="210"/>
      <c r="Y392" s="210"/>
      <c r="Z392" s="210"/>
      <c r="AA392" s="212">
        <f>AA393</f>
        <v>190</v>
      </c>
      <c r="AB392" s="212">
        <f>AB393</f>
        <v>345.13499999999999</v>
      </c>
      <c r="AC392" s="212">
        <f>AC393</f>
        <v>345.13499999999999</v>
      </c>
      <c r="AD392" s="210"/>
      <c r="AE392" s="210"/>
      <c r="AF392" s="210"/>
      <c r="AG392" s="210"/>
      <c r="AH392" s="210"/>
      <c r="AI392" s="214"/>
      <c r="AJ392" s="215"/>
      <c r="AK392" s="215"/>
      <c r="AL392" s="210"/>
      <c r="AM392" s="210"/>
      <c r="AN392" s="210"/>
      <c r="AO392" s="210"/>
      <c r="AP392" s="210"/>
      <c r="AQ392" s="210"/>
      <c r="AR392" s="210"/>
      <c r="AS392" s="210"/>
      <c r="AT392" s="210"/>
      <c r="AU392" s="210"/>
      <c r="AV392" s="210"/>
      <c r="AW392" s="210"/>
      <c r="AX392" s="210"/>
      <c r="AY392" s="210"/>
      <c r="AZ392" s="210"/>
      <c r="BA392" s="210"/>
      <c r="BB392" s="210"/>
      <c r="BC392" s="210"/>
      <c r="BD392" s="210"/>
      <c r="BE392" s="210"/>
      <c r="BF392" s="210"/>
      <c r="BG392" s="210"/>
      <c r="BH392" s="242"/>
      <c r="BI392" s="242"/>
      <c r="BJ392" s="242"/>
      <c r="BK392" s="394"/>
      <c r="BL392" s="394"/>
      <c r="BM392" s="394"/>
      <c r="BN392" s="394"/>
      <c r="BO392" s="394"/>
      <c r="BP392" s="394"/>
      <c r="BQ392" s="394" t="s">
        <v>820</v>
      </c>
      <c r="BR392" s="394">
        <v>2</v>
      </c>
      <c r="BS392" s="243"/>
      <c r="BT392" s="237"/>
      <c r="BU392" s="237"/>
      <c r="BV392" s="237"/>
      <c r="BW392" s="237"/>
      <c r="BX392" s="237"/>
      <c r="BY392" s="237"/>
      <c r="BZ392" s="168"/>
      <c r="CA392" s="243"/>
    </row>
    <row r="393" spans="1:16384" s="245" customFormat="1" ht="33" customHeight="1">
      <c r="A393" s="301">
        <v>4</v>
      </c>
      <c r="B393" s="301" t="s">
        <v>303</v>
      </c>
      <c r="C393" s="301" t="s">
        <v>2041</v>
      </c>
      <c r="D393" s="301" t="s">
        <v>626</v>
      </c>
      <c r="E393" s="301">
        <v>46</v>
      </c>
      <c r="F393" s="301">
        <f>E393+L393</f>
        <v>47.73</v>
      </c>
      <c r="G393" s="301" t="s">
        <v>2042</v>
      </c>
      <c r="H393" s="301">
        <v>45.889000000000003</v>
      </c>
      <c r="I393" s="301">
        <f>H393+L393</f>
        <v>47.619</v>
      </c>
      <c r="J393" s="301"/>
      <c r="K393" s="301"/>
      <c r="L393" s="301">
        <v>1.73</v>
      </c>
      <c r="M393" s="301"/>
      <c r="N393" s="301" t="s">
        <v>871</v>
      </c>
      <c r="O393" s="301">
        <v>10.5</v>
      </c>
      <c r="P393" s="301" t="s">
        <v>873</v>
      </c>
      <c r="Q393" s="301">
        <v>10.5</v>
      </c>
      <c r="R393" s="244"/>
      <c r="S393" s="244"/>
      <c r="T393" s="301">
        <v>20</v>
      </c>
      <c r="U393" s="301"/>
      <c r="V393" s="301" t="s">
        <v>829</v>
      </c>
      <c r="W393" s="301">
        <v>20</v>
      </c>
      <c r="X393" s="301" t="s">
        <v>831</v>
      </c>
      <c r="Y393" s="301">
        <v>9</v>
      </c>
      <c r="Z393" s="301"/>
      <c r="AA393" s="301">
        <v>190</v>
      </c>
      <c r="AB393" s="301">
        <f>L393*Q393*AA393/10</f>
        <v>345.13499999999999</v>
      </c>
      <c r="AC393" s="163">
        <f>AB393*AE393</f>
        <v>345.13499999999999</v>
      </c>
      <c r="AD393" s="301">
        <v>2009</v>
      </c>
      <c r="AE393" s="301">
        <v>1</v>
      </c>
      <c r="AF393" s="301"/>
      <c r="AG393" s="301"/>
      <c r="AH393" s="244"/>
      <c r="AI393" s="301" t="s">
        <v>1455</v>
      </c>
      <c r="AJ393" s="222" t="s">
        <v>2112</v>
      </c>
      <c r="AK393" s="222"/>
      <c r="AL393" s="222" t="s">
        <v>837</v>
      </c>
      <c r="AM393" s="222" t="s">
        <v>873</v>
      </c>
      <c r="AN393" s="222">
        <v>4312</v>
      </c>
      <c r="AQ393" s="222"/>
      <c r="AR393" s="222"/>
      <c r="AS393" s="222"/>
      <c r="AT393" s="222"/>
      <c r="AU393" s="222"/>
      <c r="AV393" s="222"/>
      <c r="AW393" s="222"/>
      <c r="AX393" s="222"/>
      <c r="AY393" s="222"/>
      <c r="AZ393" s="222"/>
      <c r="BA393" s="222"/>
      <c r="BB393" s="222">
        <v>0.97</v>
      </c>
      <c r="BC393" s="222">
        <v>1</v>
      </c>
      <c r="BD393" s="222"/>
      <c r="BE393" s="222"/>
      <c r="BF393" s="222"/>
      <c r="BG393" s="222"/>
      <c r="BH393" s="222"/>
      <c r="BI393" s="222"/>
      <c r="BJ393" s="222"/>
      <c r="BK393" s="222"/>
      <c r="BL393" s="222"/>
      <c r="BM393" s="222"/>
      <c r="BN393" s="222"/>
      <c r="BO393" s="222"/>
      <c r="BP393" s="222"/>
      <c r="BQ393" s="222"/>
      <c r="BR393" s="222"/>
      <c r="BS393" s="222"/>
      <c r="BT393" s="222"/>
      <c r="BU393" s="222"/>
      <c r="BV393" s="222"/>
      <c r="BW393" s="222"/>
      <c r="BX393" s="222"/>
      <c r="BY393" s="222"/>
      <c r="BZ393" s="222"/>
      <c r="CA393" s="222"/>
      <c r="CB393" s="222"/>
      <c r="CC393" s="222"/>
      <c r="CD393" s="222"/>
      <c r="CE393" s="222"/>
      <c r="CF393" s="222"/>
      <c r="CG393" s="222"/>
      <c r="CH393" s="222"/>
      <c r="CI393" s="222"/>
      <c r="CJ393" s="222"/>
      <c r="CK393" s="222"/>
      <c r="CL393" s="222"/>
      <c r="CM393" s="222"/>
      <c r="CN393" s="222"/>
      <c r="CO393" s="222"/>
      <c r="CP393" s="222"/>
      <c r="CQ393" s="222"/>
      <c r="CR393" s="222"/>
      <c r="CS393" s="222"/>
      <c r="CT393" s="222"/>
      <c r="CU393" s="222"/>
      <c r="CV393" s="222"/>
      <c r="CW393" s="222"/>
      <c r="CX393" s="222"/>
      <c r="CY393" s="222"/>
      <c r="CZ393" s="222"/>
      <c r="DA393" s="222"/>
      <c r="DB393" s="222"/>
      <c r="DC393" s="222"/>
      <c r="DD393" s="222"/>
      <c r="DE393" s="222"/>
      <c r="DF393" s="222"/>
      <c r="DG393" s="222"/>
      <c r="DH393" s="222"/>
      <c r="DI393" s="222"/>
      <c r="DJ393" s="222"/>
      <c r="DK393" s="222"/>
      <c r="DL393" s="222"/>
      <c r="DM393" s="222"/>
      <c r="DN393" s="222"/>
      <c r="DO393" s="222"/>
      <c r="DP393" s="222"/>
      <c r="DQ393" s="222"/>
      <c r="DR393" s="222"/>
      <c r="DS393" s="222"/>
      <c r="DT393" s="222"/>
      <c r="DU393" s="222"/>
      <c r="DV393" s="222"/>
      <c r="DW393" s="222"/>
      <c r="DX393" s="222"/>
      <c r="DY393" s="222"/>
      <c r="DZ393" s="222"/>
      <c r="EA393" s="222"/>
      <c r="EB393" s="222"/>
      <c r="EC393" s="222"/>
      <c r="ED393" s="222"/>
      <c r="EE393" s="222"/>
      <c r="EF393" s="222"/>
      <c r="EG393" s="222"/>
      <c r="EH393" s="222"/>
      <c r="EI393" s="222"/>
      <c r="EJ393" s="222"/>
      <c r="EK393" s="222"/>
      <c r="EL393" s="222"/>
      <c r="EM393" s="222"/>
      <c r="EN393" s="222"/>
      <c r="EO393" s="222"/>
      <c r="EP393" s="222"/>
      <c r="EQ393" s="222"/>
      <c r="ER393" s="222"/>
      <c r="ES393" s="222"/>
      <c r="ET393" s="222"/>
      <c r="EU393" s="222"/>
      <c r="EV393" s="222"/>
      <c r="EW393" s="222"/>
      <c r="EX393" s="222"/>
      <c r="EY393" s="222"/>
      <c r="EZ393" s="222"/>
      <c r="FA393" s="222"/>
      <c r="FB393" s="222"/>
      <c r="FC393" s="222"/>
      <c r="FD393" s="222"/>
      <c r="FE393" s="222"/>
      <c r="FF393" s="222"/>
      <c r="FG393" s="222"/>
      <c r="FH393" s="222"/>
      <c r="FI393" s="222"/>
      <c r="FJ393" s="222"/>
      <c r="FK393" s="222"/>
      <c r="FL393" s="222"/>
      <c r="FM393" s="222"/>
      <c r="FN393" s="222"/>
      <c r="FO393" s="222"/>
      <c r="FP393" s="222"/>
      <c r="FQ393" s="222"/>
      <c r="FR393" s="222"/>
      <c r="FS393" s="222"/>
      <c r="FT393" s="222"/>
      <c r="FU393" s="222"/>
      <c r="FV393" s="222"/>
      <c r="FW393" s="222"/>
      <c r="FX393" s="222"/>
      <c r="FY393" s="222"/>
      <c r="FZ393" s="222"/>
      <c r="GA393" s="222"/>
      <c r="GB393" s="222"/>
      <c r="GC393" s="222"/>
      <c r="GD393" s="222"/>
      <c r="GE393" s="222"/>
      <c r="GF393" s="222"/>
      <c r="GG393" s="222"/>
      <c r="GH393" s="222"/>
      <c r="GI393" s="222"/>
      <c r="GJ393" s="222"/>
      <c r="GK393" s="222"/>
      <c r="GL393" s="222"/>
      <c r="GM393" s="222"/>
      <c r="GN393" s="222"/>
      <c r="GO393" s="222"/>
      <c r="GP393" s="222"/>
      <c r="GQ393" s="222"/>
      <c r="GR393" s="222"/>
      <c r="GS393" s="222"/>
      <c r="GT393" s="222"/>
      <c r="GU393" s="222"/>
      <c r="GV393" s="222"/>
      <c r="GW393" s="222"/>
      <c r="GX393" s="222"/>
      <c r="GY393" s="222"/>
      <c r="GZ393" s="222"/>
      <c r="HA393" s="222"/>
      <c r="HB393" s="222"/>
      <c r="HC393" s="222"/>
      <c r="HD393" s="222"/>
      <c r="HE393" s="222"/>
      <c r="HF393" s="222"/>
      <c r="HG393" s="222"/>
      <c r="HH393" s="222"/>
      <c r="HI393" s="222"/>
      <c r="HJ393" s="222"/>
      <c r="HK393" s="222"/>
      <c r="HL393" s="222"/>
      <c r="HM393" s="222"/>
      <c r="HN393" s="222"/>
      <c r="HO393" s="222"/>
      <c r="HP393" s="222"/>
      <c r="HQ393" s="222"/>
      <c r="HR393" s="222"/>
      <c r="HS393" s="222"/>
      <c r="HT393" s="222"/>
      <c r="HU393" s="222"/>
      <c r="HV393" s="222"/>
      <c r="HW393" s="222"/>
      <c r="HX393" s="222"/>
      <c r="HY393" s="222"/>
      <c r="HZ393" s="222"/>
      <c r="IA393" s="222"/>
      <c r="IB393" s="222"/>
      <c r="IC393" s="222"/>
      <c r="ID393" s="222"/>
      <c r="IE393" s="222"/>
      <c r="IF393" s="222"/>
      <c r="IG393" s="222"/>
      <c r="IH393" s="222"/>
      <c r="II393" s="222"/>
      <c r="IJ393" s="222"/>
      <c r="IK393" s="222"/>
      <c r="IL393" s="222"/>
      <c r="IM393" s="222"/>
      <c r="IN393" s="222"/>
      <c r="IO393" s="222"/>
      <c r="IP393" s="222"/>
      <c r="IQ393" s="222"/>
      <c r="IR393" s="222"/>
      <c r="IS393" s="222"/>
      <c r="IT393" s="222"/>
      <c r="IU393" s="222"/>
      <c r="IV393" s="222"/>
      <c r="IW393" s="222"/>
      <c r="IX393" s="222"/>
      <c r="IY393" s="222"/>
      <c r="IZ393" s="222"/>
      <c r="JA393" s="222"/>
      <c r="JB393" s="222"/>
      <c r="JC393" s="222"/>
      <c r="JD393" s="222"/>
      <c r="JE393" s="222"/>
      <c r="JF393" s="222"/>
      <c r="JG393" s="222"/>
      <c r="JH393" s="222"/>
      <c r="JI393" s="222"/>
      <c r="JJ393" s="222"/>
      <c r="JK393" s="222"/>
      <c r="JL393" s="222"/>
      <c r="JM393" s="222"/>
      <c r="JN393" s="222"/>
      <c r="JO393" s="222"/>
      <c r="JP393" s="222"/>
      <c r="JQ393" s="222"/>
      <c r="JR393" s="222"/>
      <c r="JS393" s="222"/>
      <c r="JT393" s="222"/>
      <c r="JU393" s="222"/>
      <c r="JV393" s="222"/>
      <c r="JW393" s="222"/>
      <c r="JX393" s="222"/>
      <c r="JY393" s="222"/>
      <c r="JZ393" s="222"/>
      <c r="KA393" s="222"/>
      <c r="KB393" s="222"/>
      <c r="KC393" s="222"/>
      <c r="KD393" s="222"/>
      <c r="KE393" s="222"/>
      <c r="KF393" s="222"/>
      <c r="KG393" s="222"/>
      <c r="KH393" s="222"/>
      <c r="KI393" s="222"/>
      <c r="KJ393" s="222"/>
      <c r="KK393" s="222"/>
      <c r="KL393" s="222"/>
      <c r="KM393" s="222"/>
      <c r="KN393" s="222"/>
      <c r="KO393" s="222"/>
      <c r="KP393" s="222"/>
      <c r="KQ393" s="222"/>
      <c r="KR393" s="222"/>
      <c r="KS393" s="222"/>
      <c r="KT393" s="222"/>
      <c r="KU393" s="222"/>
      <c r="KV393" s="222"/>
      <c r="KW393" s="222"/>
      <c r="KX393" s="222"/>
      <c r="KY393" s="222"/>
      <c r="KZ393" s="222"/>
      <c r="LA393" s="222"/>
      <c r="LB393" s="222"/>
      <c r="LC393" s="222"/>
      <c r="LD393" s="222"/>
      <c r="LE393" s="222"/>
      <c r="LF393" s="222"/>
      <c r="LG393" s="222"/>
      <c r="LH393" s="222"/>
      <c r="LI393" s="222"/>
      <c r="LJ393" s="222"/>
      <c r="LK393" s="222"/>
      <c r="LL393" s="222"/>
      <c r="LM393" s="222"/>
      <c r="LN393" s="222"/>
      <c r="LO393" s="222"/>
      <c r="LP393" s="222"/>
      <c r="LQ393" s="222"/>
      <c r="LR393" s="222"/>
      <c r="LS393" s="222"/>
      <c r="LT393" s="222"/>
      <c r="LU393" s="222"/>
      <c r="LV393" s="222"/>
      <c r="LW393" s="222"/>
      <c r="LX393" s="222"/>
      <c r="LY393" s="222"/>
      <c r="LZ393" s="222"/>
      <c r="MA393" s="222"/>
      <c r="MB393" s="222"/>
      <c r="MC393" s="222"/>
      <c r="MD393" s="222"/>
      <c r="ME393" s="222"/>
      <c r="MF393" s="222"/>
      <c r="MG393" s="222"/>
      <c r="MH393" s="222"/>
      <c r="MI393" s="222"/>
      <c r="MJ393" s="222"/>
      <c r="MK393" s="222"/>
      <c r="ML393" s="222"/>
      <c r="MM393" s="222"/>
      <c r="MN393" s="222"/>
      <c r="MO393" s="222"/>
      <c r="MP393" s="222"/>
      <c r="MQ393" s="222"/>
      <c r="MR393" s="222"/>
      <c r="MS393" s="222"/>
      <c r="MT393" s="222"/>
      <c r="MU393" s="222"/>
      <c r="MV393" s="222"/>
      <c r="MW393" s="222"/>
      <c r="MX393" s="222"/>
      <c r="MY393" s="222"/>
      <c r="MZ393" s="222"/>
      <c r="NA393" s="222"/>
      <c r="NB393" s="222"/>
      <c r="NC393" s="222"/>
      <c r="ND393" s="222"/>
      <c r="NE393" s="222"/>
      <c r="NF393" s="222"/>
      <c r="NG393" s="222"/>
      <c r="NH393" s="222"/>
      <c r="NI393" s="222"/>
      <c r="NJ393" s="222"/>
      <c r="NK393" s="222"/>
      <c r="NL393" s="222"/>
      <c r="NM393" s="222"/>
      <c r="NN393" s="222"/>
      <c r="NO393" s="222"/>
      <c r="NP393" s="222"/>
      <c r="NQ393" s="222"/>
      <c r="NR393" s="222"/>
      <c r="NS393" s="222"/>
      <c r="NT393" s="222"/>
      <c r="NU393" s="222"/>
      <c r="NV393" s="222"/>
      <c r="NW393" s="222"/>
      <c r="NX393" s="222"/>
      <c r="NY393" s="222"/>
      <c r="NZ393" s="222"/>
      <c r="OA393" s="222"/>
      <c r="OB393" s="222"/>
      <c r="OC393" s="222"/>
      <c r="OD393" s="222"/>
      <c r="OE393" s="222"/>
      <c r="OF393" s="222"/>
      <c r="OG393" s="222"/>
      <c r="OH393" s="222"/>
      <c r="OI393" s="222"/>
      <c r="OJ393" s="222"/>
      <c r="OK393" s="222"/>
      <c r="OL393" s="222"/>
      <c r="OM393" s="222"/>
      <c r="ON393" s="222"/>
      <c r="OO393" s="222"/>
      <c r="OP393" s="222"/>
      <c r="OQ393" s="222"/>
      <c r="OR393" s="222"/>
      <c r="OS393" s="222"/>
      <c r="OT393" s="222"/>
      <c r="OU393" s="222"/>
      <c r="OV393" s="222"/>
      <c r="OW393" s="222"/>
      <c r="OX393" s="222"/>
      <c r="OY393" s="222"/>
      <c r="OZ393" s="222"/>
      <c r="PA393" s="222"/>
      <c r="PB393" s="222"/>
      <c r="PC393" s="222"/>
      <c r="PD393" s="222"/>
      <c r="PE393" s="222"/>
      <c r="PF393" s="222"/>
      <c r="PG393" s="222"/>
      <c r="PH393" s="222"/>
      <c r="PI393" s="222"/>
      <c r="PJ393" s="222"/>
      <c r="PK393" s="222"/>
      <c r="PL393" s="222"/>
      <c r="PM393" s="222"/>
      <c r="PN393" s="222"/>
      <c r="PO393" s="222"/>
      <c r="PP393" s="222"/>
      <c r="PQ393" s="222"/>
      <c r="PR393" s="222"/>
      <c r="PS393" s="222"/>
      <c r="PT393" s="222"/>
      <c r="PU393" s="222"/>
      <c r="PV393" s="222"/>
      <c r="PW393" s="222"/>
      <c r="PX393" s="222"/>
      <c r="PY393" s="222"/>
      <c r="PZ393" s="222"/>
      <c r="QA393" s="222"/>
      <c r="QB393" s="222"/>
      <c r="QC393" s="222"/>
      <c r="QD393" s="222"/>
      <c r="QE393" s="222"/>
      <c r="QF393" s="222"/>
      <c r="QG393" s="222"/>
      <c r="QH393" s="222"/>
      <c r="QI393" s="222"/>
      <c r="QJ393" s="222"/>
      <c r="QK393" s="222"/>
      <c r="QL393" s="222"/>
      <c r="QM393" s="222"/>
      <c r="QN393" s="222"/>
      <c r="QO393" s="222"/>
      <c r="QP393" s="222"/>
      <c r="QQ393" s="222"/>
      <c r="QR393" s="222"/>
      <c r="QS393" s="222"/>
      <c r="QT393" s="222"/>
      <c r="QU393" s="222"/>
      <c r="QV393" s="222"/>
      <c r="QW393" s="222"/>
      <c r="QX393" s="222"/>
      <c r="QY393" s="222"/>
      <c r="QZ393" s="222"/>
      <c r="RA393" s="222"/>
      <c r="RB393" s="222"/>
      <c r="RC393" s="222"/>
      <c r="RD393" s="222"/>
      <c r="RE393" s="222"/>
      <c r="RF393" s="222"/>
      <c r="RG393" s="222"/>
      <c r="RH393" s="222"/>
      <c r="RI393" s="222"/>
      <c r="RJ393" s="222"/>
      <c r="RK393" s="222"/>
      <c r="RL393" s="222"/>
      <c r="RM393" s="222"/>
      <c r="RN393" s="222"/>
      <c r="RO393" s="222"/>
      <c r="RP393" s="222"/>
      <c r="RQ393" s="222"/>
      <c r="RR393" s="222"/>
      <c r="RS393" s="222"/>
      <c r="RT393" s="222"/>
      <c r="RU393" s="222"/>
      <c r="RV393" s="222"/>
      <c r="RW393" s="222"/>
      <c r="RX393" s="222"/>
      <c r="RY393" s="222"/>
      <c r="RZ393" s="222"/>
      <c r="SA393" s="222"/>
      <c r="SB393" s="222"/>
      <c r="SC393" s="222"/>
      <c r="SD393" s="222"/>
      <c r="SE393" s="222"/>
      <c r="SF393" s="222"/>
      <c r="SG393" s="222"/>
      <c r="SH393" s="222"/>
      <c r="SI393" s="222"/>
      <c r="SJ393" s="222"/>
      <c r="SK393" s="222"/>
      <c r="SL393" s="222"/>
      <c r="SM393" s="222"/>
      <c r="SN393" s="222"/>
      <c r="SO393" s="222"/>
      <c r="SP393" s="222"/>
      <c r="SQ393" s="222"/>
      <c r="SR393" s="222"/>
      <c r="SS393" s="222"/>
      <c r="ST393" s="222"/>
      <c r="SU393" s="222"/>
      <c r="SV393" s="222"/>
      <c r="SW393" s="222"/>
      <c r="SX393" s="222"/>
      <c r="SY393" s="222"/>
      <c r="SZ393" s="222"/>
      <c r="TA393" s="222"/>
      <c r="TB393" s="222"/>
      <c r="TC393" s="222"/>
      <c r="TD393" s="222"/>
      <c r="TE393" s="222"/>
      <c r="TF393" s="222"/>
      <c r="TG393" s="222"/>
      <c r="TH393" s="222"/>
      <c r="TI393" s="222"/>
      <c r="TJ393" s="222"/>
      <c r="TK393" s="222"/>
      <c r="TL393" s="222"/>
      <c r="TM393" s="222"/>
      <c r="TN393" s="222"/>
      <c r="TO393" s="222"/>
      <c r="TP393" s="222"/>
      <c r="TQ393" s="222"/>
      <c r="TR393" s="222"/>
      <c r="TS393" s="222"/>
      <c r="TT393" s="222"/>
      <c r="TU393" s="222"/>
      <c r="TV393" s="222"/>
      <c r="TW393" s="222"/>
      <c r="TX393" s="222"/>
      <c r="TY393" s="222"/>
      <c r="TZ393" s="222"/>
      <c r="UA393" s="222"/>
      <c r="UB393" s="222"/>
      <c r="UC393" s="222"/>
      <c r="UD393" s="222"/>
      <c r="UE393" s="222"/>
      <c r="UF393" s="222"/>
      <c r="UG393" s="222"/>
      <c r="UH393" s="222"/>
      <c r="UI393" s="222"/>
      <c r="UJ393" s="222"/>
      <c r="UK393" s="222"/>
      <c r="UL393" s="222"/>
      <c r="UM393" s="222"/>
      <c r="UN393" s="222"/>
      <c r="UO393" s="222"/>
      <c r="UP393" s="222"/>
      <c r="UQ393" s="222"/>
      <c r="UR393" s="222"/>
      <c r="US393" s="222"/>
      <c r="UT393" s="222"/>
      <c r="UU393" s="222"/>
      <c r="UV393" s="222"/>
      <c r="UW393" s="222"/>
      <c r="UX393" s="222"/>
      <c r="UY393" s="222"/>
      <c r="UZ393" s="222"/>
      <c r="VA393" s="222"/>
      <c r="VB393" s="222"/>
      <c r="VC393" s="222"/>
      <c r="VD393" s="222"/>
      <c r="VE393" s="222"/>
      <c r="VF393" s="222"/>
      <c r="VG393" s="222"/>
      <c r="VH393" s="222"/>
      <c r="VI393" s="222"/>
      <c r="VJ393" s="222"/>
      <c r="VK393" s="222"/>
      <c r="VL393" s="222"/>
      <c r="VM393" s="222"/>
      <c r="VN393" s="222"/>
      <c r="VO393" s="222"/>
      <c r="VP393" s="222"/>
      <c r="VQ393" s="222"/>
      <c r="VR393" s="222"/>
      <c r="VS393" s="222"/>
      <c r="VT393" s="222"/>
      <c r="VU393" s="222"/>
      <c r="VV393" s="222"/>
      <c r="VW393" s="222"/>
      <c r="VX393" s="222"/>
      <c r="VY393" s="222"/>
      <c r="VZ393" s="222"/>
      <c r="WA393" s="222"/>
      <c r="WB393" s="222"/>
      <c r="WC393" s="222"/>
      <c r="WD393" s="222"/>
      <c r="WE393" s="222"/>
      <c r="WF393" s="222"/>
      <c r="WG393" s="222"/>
      <c r="WH393" s="222"/>
      <c r="WI393" s="222"/>
      <c r="WJ393" s="222"/>
      <c r="WK393" s="222"/>
      <c r="WL393" s="222"/>
      <c r="WM393" s="222"/>
      <c r="WN393" s="222"/>
      <c r="WO393" s="222"/>
      <c r="WP393" s="222"/>
      <c r="WQ393" s="222"/>
      <c r="WR393" s="222"/>
      <c r="WS393" s="222"/>
      <c r="WT393" s="222"/>
      <c r="WU393" s="222"/>
      <c r="WV393" s="222"/>
      <c r="WW393" s="222"/>
      <c r="WX393" s="222"/>
      <c r="WY393" s="222"/>
      <c r="WZ393" s="222"/>
      <c r="XA393" s="222"/>
      <c r="XB393" s="222"/>
      <c r="XC393" s="222"/>
      <c r="XD393" s="222"/>
      <c r="XE393" s="222"/>
      <c r="XF393" s="222"/>
      <c r="XG393" s="222"/>
      <c r="XH393" s="222"/>
      <c r="XI393" s="222"/>
      <c r="XJ393" s="222"/>
      <c r="XK393" s="222"/>
      <c r="XL393" s="222"/>
      <c r="XM393" s="222"/>
      <c r="XN393" s="222"/>
      <c r="XO393" s="222"/>
      <c r="XP393" s="222"/>
      <c r="XQ393" s="222"/>
      <c r="XR393" s="222"/>
      <c r="XS393" s="222"/>
      <c r="XT393" s="222"/>
      <c r="XU393" s="222"/>
      <c r="XV393" s="222"/>
      <c r="XW393" s="222"/>
      <c r="XX393" s="222"/>
      <c r="XY393" s="222"/>
      <c r="XZ393" s="222"/>
      <c r="YA393" s="222"/>
      <c r="YB393" s="222"/>
      <c r="YC393" s="222"/>
      <c r="YD393" s="222"/>
      <c r="YE393" s="222"/>
      <c r="YF393" s="222"/>
      <c r="YG393" s="222"/>
      <c r="YH393" s="222"/>
      <c r="YI393" s="222"/>
      <c r="YJ393" s="222"/>
      <c r="YK393" s="222"/>
      <c r="YL393" s="222"/>
      <c r="YM393" s="222"/>
      <c r="YN393" s="222"/>
      <c r="YO393" s="222"/>
      <c r="YP393" s="222"/>
      <c r="YQ393" s="222"/>
      <c r="YR393" s="222"/>
      <c r="YS393" s="222"/>
      <c r="YT393" s="222"/>
      <c r="YU393" s="222"/>
      <c r="YV393" s="222"/>
      <c r="YW393" s="222"/>
      <c r="YX393" s="222"/>
      <c r="YY393" s="222"/>
      <c r="YZ393" s="222"/>
      <c r="ZA393" s="222"/>
      <c r="ZB393" s="222"/>
      <c r="ZC393" s="222"/>
      <c r="ZD393" s="222"/>
      <c r="ZE393" s="222"/>
      <c r="ZF393" s="222"/>
      <c r="ZG393" s="222"/>
      <c r="ZH393" s="222"/>
      <c r="ZI393" s="222"/>
      <c r="ZJ393" s="222"/>
      <c r="ZK393" s="222"/>
      <c r="ZL393" s="222"/>
      <c r="ZM393" s="222"/>
      <c r="ZN393" s="222"/>
      <c r="ZO393" s="222"/>
      <c r="ZP393" s="222"/>
      <c r="ZQ393" s="222"/>
      <c r="ZR393" s="222"/>
      <c r="ZS393" s="222"/>
      <c r="ZT393" s="222"/>
      <c r="ZU393" s="222"/>
      <c r="ZV393" s="222"/>
      <c r="ZW393" s="222"/>
      <c r="ZX393" s="222"/>
      <c r="ZY393" s="222"/>
      <c r="ZZ393" s="222"/>
      <c r="AAA393" s="222"/>
      <c r="AAB393" s="222"/>
      <c r="AAC393" s="222"/>
      <c r="AAD393" s="222"/>
      <c r="AAE393" s="222"/>
      <c r="AAF393" s="222"/>
      <c r="AAG393" s="222"/>
      <c r="AAH393" s="222"/>
      <c r="AAI393" s="222"/>
      <c r="AAJ393" s="222"/>
      <c r="AAK393" s="222"/>
      <c r="AAL393" s="222"/>
      <c r="AAM393" s="222"/>
      <c r="AAN393" s="222"/>
      <c r="AAO393" s="222"/>
      <c r="AAP393" s="222"/>
      <c r="AAQ393" s="222"/>
      <c r="AAR393" s="222"/>
      <c r="AAS393" s="222"/>
      <c r="AAT393" s="222"/>
      <c r="AAU393" s="222"/>
      <c r="AAV393" s="222"/>
      <c r="AAW393" s="222"/>
      <c r="AAX393" s="222"/>
      <c r="AAY393" s="222"/>
      <c r="AAZ393" s="222"/>
      <c r="ABA393" s="222"/>
      <c r="ABB393" s="222"/>
      <c r="ABC393" s="222"/>
      <c r="ABD393" s="222"/>
      <c r="ABE393" s="222"/>
      <c r="ABF393" s="222"/>
      <c r="ABG393" s="222"/>
      <c r="ABH393" s="222"/>
      <c r="ABI393" s="222"/>
      <c r="ABJ393" s="222"/>
      <c r="ABK393" s="222"/>
      <c r="ABL393" s="222"/>
      <c r="ABM393" s="222"/>
      <c r="ABN393" s="222"/>
      <c r="ABO393" s="222"/>
      <c r="ABP393" s="222"/>
      <c r="ABQ393" s="222"/>
      <c r="ABR393" s="222"/>
      <c r="ABS393" s="222"/>
      <c r="ABT393" s="222"/>
      <c r="ABU393" s="222"/>
      <c r="ABV393" s="222"/>
      <c r="ABW393" s="222"/>
      <c r="ABX393" s="222"/>
      <c r="ABY393" s="222"/>
      <c r="ABZ393" s="222"/>
      <c r="ACA393" s="222"/>
      <c r="ACB393" s="222"/>
      <c r="ACC393" s="222"/>
      <c r="ACD393" s="222"/>
      <c r="ACE393" s="222"/>
      <c r="ACF393" s="222"/>
      <c r="ACG393" s="222"/>
      <c r="ACH393" s="222"/>
      <c r="ACI393" s="222"/>
      <c r="ACJ393" s="222"/>
      <c r="ACK393" s="222"/>
      <c r="ACL393" s="222"/>
      <c r="ACM393" s="222"/>
      <c r="ACN393" s="222"/>
      <c r="ACO393" s="222"/>
      <c r="ACP393" s="222"/>
      <c r="ACQ393" s="222"/>
      <c r="ACR393" s="222"/>
      <c r="ACS393" s="222"/>
      <c r="ACT393" s="222"/>
      <c r="ACU393" s="222"/>
      <c r="ACV393" s="222"/>
      <c r="ACW393" s="222"/>
      <c r="ACX393" s="222"/>
      <c r="ACY393" s="222"/>
      <c r="ACZ393" s="222"/>
      <c r="ADA393" s="222"/>
      <c r="ADB393" s="222"/>
      <c r="ADC393" s="222"/>
      <c r="ADD393" s="222"/>
      <c r="ADE393" s="222"/>
      <c r="ADF393" s="222"/>
      <c r="ADG393" s="222"/>
      <c r="ADH393" s="222"/>
      <c r="ADI393" s="222"/>
      <c r="ADJ393" s="222"/>
      <c r="ADK393" s="222"/>
      <c r="ADL393" s="222"/>
      <c r="ADM393" s="222"/>
      <c r="ADN393" s="222"/>
      <c r="ADO393" s="222"/>
      <c r="ADP393" s="222"/>
      <c r="ADQ393" s="222"/>
      <c r="ADR393" s="222"/>
      <c r="ADS393" s="222"/>
      <c r="ADT393" s="222"/>
      <c r="ADU393" s="222"/>
      <c r="ADV393" s="222"/>
      <c r="ADW393" s="222"/>
      <c r="ADX393" s="222"/>
      <c r="ADY393" s="222"/>
      <c r="ADZ393" s="222"/>
      <c r="AEA393" s="222"/>
      <c r="AEB393" s="222"/>
      <c r="AEC393" s="222"/>
      <c r="AED393" s="222"/>
      <c r="AEE393" s="222"/>
      <c r="AEF393" s="222"/>
      <c r="AEG393" s="222"/>
      <c r="AEH393" s="222"/>
      <c r="AEI393" s="222"/>
      <c r="AEJ393" s="222"/>
      <c r="AEK393" s="222"/>
      <c r="AEL393" s="222"/>
      <c r="AEM393" s="222"/>
      <c r="AEN393" s="222"/>
      <c r="AEO393" s="222"/>
      <c r="AEP393" s="222"/>
      <c r="AEQ393" s="222"/>
      <c r="AER393" s="222"/>
      <c r="AES393" s="222"/>
      <c r="AET393" s="222"/>
      <c r="AEU393" s="222"/>
      <c r="AEV393" s="222"/>
      <c r="AEW393" s="222"/>
      <c r="AEX393" s="222"/>
      <c r="AEY393" s="222"/>
      <c r="AEZ393" s="222"/>
      <c r="AFA393" s="222"/>
      <c r="AFB393" s="222"/>
      <c r="AFC393" s="222"/>
      <c r="AFD393" s="222"/>
      <c r="AFE393" s="222"/>
      <c r="AFF393" s="222"/>
      <c r="AFG393" s="222"/>
      <c r="AFH393" s="222"/>
      <c r="AFI393" s="222"/>
      <c r="AFJ393" s="222"/>
      <c r="AFK393" s="222"/>
      <c r="AFL393" s="222"/>
      <c r="AFM393" s="222"/>
      <c r="AFN393" s="222"/>
      <c r="AFO393" s="222"/>
      <c r="AFP393" s="222"/>
      <c r="AFQ393" s="222"/>
      <c r="AFR393" s="222"/>
      <c r="AFS393" s="222"/>
      <c r="AFT393" s="222"/>
      <c r="AFU393" s="222"/>
      <c r="AFV393" s="222"/>
      <c r="AFW393" s="222"/>
      <c r="AFX393" s="222"/>
      <c r="AFY393" s="222"/>
      <c r="AFZ393" s="222"/>
      <c r="AGA393" s="222"/>
      <c r="AGB393" s="222"/>
      <c r="AGC393" s="222"/>
      <c r="AGD393" s="222"/>
      <c r="AGE393" s="222"/>
      <c r="AGF393" s="222"/>
      <c r="AGG393" s="222"/>
      <c r="AGH393" s="222"/>
      <c r="AGI393" s="222"/>
      <c r="AGJ393" s="222"/>
      <c r="AGK393" s="222"/>
      <c r="AGL393" s="222"/>
      <c r="AGM393" s="222"/>
      <c r="AGN393" s="222"/>
      <c r="AGO393" s="222"/>
      <c r="AGP393" s="222"/>
      <c r="AGQ393" s="222"/>
      <c r="AGR393" s="222"/>
      <c r="AGS393" s="222"/>
      <c r="AGT393" s="222"/>
      <c r="AGU393" s="222"/>
      <c r="AGV393" s="222"/>
      <c r="AGW393" s="222"/>
      <c r="AGX393" s="222"/>
      <c r="AGY393" s="222"/>
      <c r="AGZ393" s="222"/>
      <c r="AHA393" s="222"/>
      <c r="AHB393" s="222"/>
      <c r="AHC393" s="222"/>
      <c r="AHD393" s="222"/>
      <c r="AHE393" s="222"/>
      <c r="AHF393" s="222"/>
      <c r="AHG393" s="222"/>
      <c r="AHH393" s="222"/>
      <c r="AHI393" s="222"/>
      <c r="AHJ393" s="222"/>
      <c r="AHK393" s="222"/>
      <c r="AHL393" s="222"/>
      <c r="AHM393" s="222"/>
      <c r="AHN393" s="222"/>
      <c r="AHO393" s="222"/>
      <c r="AHP393" s="222"/>
      <c r="AHQ393" s="222"/>
      <c r="AHR393" s="222"/>
      <c r="AHS393" s="222"/>
      <c r="AHT393" s="222"/>
      <c r="AHU393" s="222"/>
      <c r="AHV393" s="222"/>
      <c r="AHW393" s="222"/>
      <c r="AHX393" s="222"/>
      <c r="AHY393" s="222"/>
      <c r="AHZ393" s="222"/>
      <c r="AIA393" s="222"/>
      <c r="AIB393" s="222"/>
      <c r="AIC393" s="222"/>
      <c r="AID393" s="222"/>
      <c r="AIE393" s="222"/>
      <c r="AIF393" s="222"/>
      <c r="AIG393" s="222"/>
      <c r="AIH393" s="222"/>
      <c r="AII393" s="222"/>
      <c r="AIJ393" s="222"/>
      <c r="AIK393" s="222"/>
      <c r="AIL393" s="222"/>
      <c r="AIM393" s="222"/>
      <c r="AIN393" s="222"/>
      <c r="AIO393" s="222"/>
      <c r="AIP393" s="222"/>
      <c r="AIQ393" s="222"/>
      <c r="AIR393" s="222"/>
      <c r="AIS393" s="222"/>
      <c r="AIT393" s="222"/>
      <c r="AIU393" s="222"/>
      <c r="AIV393" s="222"/>
      <c r="AIW393" s="222"/>
      <c r="AIX393" s="222"/>
      <c r="AIY393" s="222"/>
      <c r="AIZ393" s="222"/>
      <c r="AJA393" s="222"/>
      <c r="AJB393" s="222"/>
      <c r="AJC393" s="222"/>
      <c r="AJD393" s="222"/>
      <c r="AJE393" s="222"/>
      <c r="AJF393" s="222"/>
      <c r="AJG393" s="222"/>
      <c r="AJH393" s="222"/>
      <c r="AJI393" s="222"/>
      <c r="AJJ393" s="222"/>
      <c r="AJK393" s="222"/>
      <c r="AJL393" s="222"/>
      <c r="AJM393" s="222"/>
      <c r="AJN393" s="222"/>
      <c r="AJO393" s="222"/>
      <c r="AJP393" s="222"/>
      <c r="AJQ393" s="222"/>
      <c r="AJR393" s="222"/>
      <c r="AJS393" s="222"/>
      <c r="AJT393" s="222"/>
      <c r="AJU393" s="222"/>
      <c r="AJV393" s="222"/>
      <c r="AJW393" s="222"/>
      <c r="AJX393" s="222"/>
      <c r="AJY393" s="222"/>
      <c r="AJZ393" s="222"/>
      <c r="AKA393" s="222"/>
      <c r="AKB393" s="222"/>
      <c r="AKC393" s="222"/>
      <c r="AKD393" s="222"/>
      <c r="AKE393" s="222"/>
      <c r="AKF393" s="222"/>
      <c r="AKG393" s="222"/>
      <c r="AKH393" s="222"/>
      <c r="AKI393" s="222"/>
      <c r="AKJ393" s="222"/>
      <c r="AKK393" s="222"/>
      <c r="AKL393" s="222"/>
      <c r="AKM393" s="222"/>
      <c r="AKN393" s="222"/>
      <c r="AKO393" s="222"/>
      <c r="AKP393" s="222"/>
      <c r="AKQ393" s="222"/>
      <c r="AKR393" s="222"/>
      <c r="AKS393" s="222"/>
      <c r="AKT393" s="222"/>
      <c r="AKU393" s="222"/>
      <c r="AKV393" s="222"/>
      <c r="AKW393" s="222"/>
      <c r="AKX393" s="222"/>
      <c r="AKY393" s="222"/>
      <c r="AKZ393" s="222"/>
      <c r="ALA393" s="222"/>
      <c r="ALB393" s="222"/>
      <c r="ALC393" s="222"/>
      <c r="ALD393" s="222"/>
      <c r="ALE393" s="222"/>
      <c r="ALF393" s="222"/>
      <c r="ALG393" s="222"/>
      <c r="ALH393" s="222"/>
      <c r="ALI393" s="222"/>
      <c r="ALJ393" s="222"/>
      <c r="ALK393" s="222"/>
      <c r="ALL393" s="222"/>
      <c r="ALM393" s="222"/>
      <c r="ALN393" s="222"/>
      <c r="ALO393" s="222"/>
      <c r="ALP393" s="222"/>
      <c r="ALQ393" s="222"/>
      <c r="ALR393" s="222"/>
      <c r="ALS393" s="222"/>
      <c r="ALT393" s="222"/>
      <c r="ALU393" s="222"/>
      <c r="ALV393" s="222"/>
      <c r="ALW393" s="222"/>
      <c r="ALX393" s="222"/>
      <c r="ALY393" s="222"/>
      <c r="ALZ393" s="222"/>
      <c r="AMA393" s="222"/>
      <c r="AMB393" s="222"/>
      <c r="AMC393" s="222"/>
      <c r="AMD393" s="222"/>
      <c r="AME393" s="222"/>
      <c r="AMF393" s="222"/>
      <c r="AMG393" s="222"/>
      <c r="AMH393" s="222"/>
      <c r="AMI393" s="222"/>
      <c r="AMJ393" s="222"/>
      <c r="AMK393" s="222"/>
      <c r="AML393" s="222"/>
      <c r="AMM393" s="222"/>
      <c r="AMN393" s="222"/>
      <c r="AMO393" s="222"/>
      <c r="AMP393" s="222"/>
      <c r="AMQ393" s="222"/>
      <c r="AMR393" s="222"/>
      <c r="AMS393" s="222"/>
      <c r="AMT393" s="222"/>
      <c r="AMU393" s="222"/>
      <c r="AMV393" s="222"/>
      <c r="AMW393" s="222"/>
      <c r="AMX393" s="222"/>
      <c r="AMY393" s="222"/>
      <c r="AMZ393" s="222"/>
      <c r="ANA393" s="222"/>
      <c r="ANB393" s="222"/>
      <c r="ANC393" s="222"/>
      <c r="AND393" s="222"/>
      <c r="ANE393" s="222"/>
      <c r="ANF393" s="222"/>
      <c r="ANG393" s="222"/>
      <c r="ANH393" s="222"/>
      <c r="ANI393" s="222"/>
      <c r="ANJ393" s="222"/>
      <c r="ANK393" s="222"/>
      <c r="ANL393" s="222"/>
      <c r="ANM393" s="222"/>
      <c r="ANN393" s="222"/>
      <c r="ANO393" s="222"/>
      <c r="ANP393" s="222"/>
      <c r="ANQ393" s="222"/>
      <c r="ANR393" s="222"/>
      <c r="ANS393" s="222"/>
      <c r="ANT393" s="222"/>
      <c r="ANU393" s="222"/>
      <c r="ANV393" s="222"/>
      <c r="ANW393" s="222"/>
      <c r="ANX393" s="222"/>
      <c r="ANY393" s="222"/>
      <c r="ANZ393" s="222"/>
      <c r="AOA393" s="222"/>
      <c r="AOB393" s="222"/>
      <c r="AOC393" s="222"/>
      <c r="AOD393" s="222"/>
      <c r="AOE393" s="222"/>
      <c r="AOF393" s="222"/>
      <c r="AOG393" s="222"/>
      <c r="AOH393" s="222"/>
      <c r="AOI393" s="222"/>
      <c r="AOJ393" s="222"/>
      <c r="AOK393" s="222"/>
      <c r="AOL393" s="222"/>
      <c r="AOM393" s="222"/>
      <c r="AON393" s="222"/>
      <c r="AOO393" s="222"/>
      <c r="AOP393" s="222"/>
      <c r="AOQ393" s="222"/>
      <c r="AOR393" s="222"/>
      <c r="AOS393" s="222"/>
      <c r="AOT393" s="222"/>
      <c r="AOU393" s="222"/>
      <c r="AOV393" s="222"/>
      <c r="AOW393" s="222"/>
      <c r="AOX393" s="222"/>
      <c r="AOY393" s="222"/>
      <c r="AOZ393" s="222"/>
      <c r="APA393" s="222"/>
      <c r="APB393" s="222"/>
      <c r="APC393" s="222"/>
      <c r="APD393" s="222"/>
      <c r="APE393" s="222"/>
      <c r="APF393" s="222"/>
      <c r="APG393" s="222"/>
      <c r="APH393" s="222"/>
      <c r="API393" s="222"/>
      <c r="APJ393" s="222"/>
      <c r="APK393" s="222"/>
      <c r="APL393" s="222"/>
      <c r="APM393" s="222"/>
      <c r="APN393" s="222"/>
      <c r="APO393" s="222"/>
      <c r="APP393" s="222"/>
      <c r="APQ393" s="222"/>
      <c r="APR393" s="222"/>
      <c r="APS393" s="222"/>
      <c r="APT393" s="222"/>
      <c r="APU393" s="222"/>
      <c r="APV393" s="222"/>
      <c r="APW393" s="222"/>
      <c r="APX393" s="222"/>
      <c r="APY393" s="222"/>
      <c r="APZ393" s="222"/>
      <c r="AQA393" s="222"/>
      <c r="AQB393" s="222"/>
      <c r="AQC393" s="222"/>
      <c r="AQD393" s="222"/>
      <c r="AQE393" s="222"/>
      <c r="AQF393" s="222"/>
      <c r="AQG393" s="222"/>
      <c r="AQH393" s="222"/>
      <c r="AQI393" s="222"/>
      <c r="AQJ393" s="222"/>
      <c r="AQK393" s="222"/>
      <c r="AQL393" s="222"/>
      <c r="AQM393" s="222"/>
      <c r="AQN393" s="222"/>
      <c r="AQO393" s="222"/>
      <c r="AQP393" s="222"/>
      <c r="AQQ393" s="222"/>
      <c r="AQR393" s="222"/>
      <c r="AQS393" s="222"/>
      <c r="AQT393" s="222"/>
      <c r="AQU393" s="222"/>
      <c r="AQV393" s="222"/>
      <c r="AQW393" s="222"/>
      <c r="AQX393" s="222"/>
      <c r="AQY393" s="222"/>
      <c r="AQZ393" s="222"/>
      <c r="ARA393" s="222"/>
      <c r="ARB393" s="222"/>
      <c r="ARC393" s="222"/>
      <c r="ARD393" s="222"/>
      <c r="ARE393" s="222"/>
      <c r="ARF393" s="222"/>
      <c r="ARG393" s="222"/>
      <c r="ARH393" s="222"/>
      <c r="ARI393" s="222"/>
      <c r="ARJ393" s="222"/>
      <c r="ARK393" s="222"/>
      <c r="ARL393" s="222"/>
      <c r="ARM393" s="222"/>
      <c r="ARN393" s="222"/>
      <c r="ARO393" s="222"/>
      <c r="ARP393" s="222"/>
      <c r="ARQ393" s="222"/>
      <c r="ARR393" s="222"/>
      <c r="ARS393" s="222"/>
      <c r="ART393" s="222"/>
      <c r="ARU393" s="222"/>
      <c r="ARV393" s="222"/>
      <c r="ARW393" s="222"/>
      <c r="ARX393" s="222"/>
      <c r="ARY393" s="222"/>
      <c r="ARZ393" s="222"/>
      <c r="ASA393" s="222"/>
      <c r="ASB393" s="222"/>
      <c r="ASC393" s="222"/>
      <c r="ASD393" s="222"/>
      <c r="ASE393" s="222"/>
      <c r="ASF393" s="222"/>
      <c r="ASG393" s="222"/>
      <c r="ASH393" s="222"/>
      <c r="ASI393" s="222"/>
      <c r="ASJ393" s="222"/>
      <c r="ASK393" s="222"/>
      <c r="ASL393" s="222"/>
      <c r="ASM393" s="222"/>
      <c r="ASN393" s="222"/>
      <c r="ASO393" s="222"/>
      <c r="ASP393" s="222"/>
      <c r="ASQ393" s="222"/>
      <c r="ASR393" s="222"/>
      <c r="ASS393" s="222"/>
      <c r="AST393" s="222"/>
      <c r="ASU393" s="222"/>
      <c r="ASV393" s="222"/>
      <c r="ASW393" s="222"/>
      <c r="ASX393" s="222"/>
      <c r="ASY393" s="222"/>
      <c r="ASZ393" s="222"/>
      <c r="ATA393" s="222"/>
      <c r="ATB393" s="222"/>
      <c r="ATC393" s="222"/>
      <c r="ATD393" s="222"/>
      <c r="ATE393" s="222"/>
      <c r="ATF393" s="222"/>
      <c r="ATG393" s="222"/>
      <c r="ATH393" s="222"/>
      <c r="ATI393" s="222"/>
      <c r="ATJ393" s="222"/>
      <c r="ATK393" s="222"/>
      <c r="ATL393" s="222"/>
      <c r="ATM393" s="222"/>
      <c r="ATN393" s="222"/>
      <c r="ATO393" s="222"/>
      <c r="ATP393" s="222"/>
      <c r="ATQ393" s="222"/>
      <c r="ATR393" s="222"/>
      <c r="ATS393" s="222"/>
      <c r="ATT393" s="222"/>
      <c r="ATU393" s="222"/>
      <c r="ATV393" s="222"/>
      <c r="ATW393" s="222"/>
      <c r="ATX393" s="222"/>
      <c r="ATY393" s="222"/>
      <c r="ATZ393" s="222"/>
      <c r="AUA393" s="222"/>
      <c r="AUB393" s="222"/>
      <c r="AUC393" s="222"/>
      <c r="AUD393" s="222"/>
      <c r="AUE393" s="222"/>
      <c r="AUF393" s="222"/>
      <c r="AUG393" s="222"/>
      <c r="AUH393" s="222"/>
      <c r="AUI393" s="222"/>
      <c r="AUJ393" s="222"/>
      <c r="AUK393" s="222"/>
      <c r="AUL393" s="222"/>
      <c r="AUM393" s="222"/>
      <c r="AUN393" s="222"/>
      <c r="AUO393" s="222"/>
      <c r="AUP393" s="222"/>
      <c r="AUQ393" s="222"/>
      <c r="AUR393" s="222"/>
      <c r="AUS393" s="222"/>
      <c r="AUT393" s="222"/>
      <c r="AUU393" s="222"/>
      <c r="AUV393" s="222"/>
      <c r="AUW393" s="222"/>
      <c r="AUX393" s="222"/>
      <c r="AUY393" s="222"/>
      <c r="AUZ393" s="222"/>
      <c r="AVA393" s="222"/>
      <c r="AVB393" s="222"/>
      <c r="AVC393" s="222"/>
      <c r="AVD393" s="222"/>
      <c r="AVE393" s="222"/>
      <c r="AVF393" s="222"/>
      <c r="AVG393" s="222"/>
      <c r="AVH393" s="222"/>
      <c r="AVI393" s="222"/>
      <c r="AVJ393" s="222"/>
      <c r="AVK393" s="222"/>
      <c r="AVL393" s="222"/>
      <c r="AVM393" s="222"/>
      <c r="AVN393" s="222"/>
      <c r="AVO393" s="222"/>
      <c r="AVP393" s="222"/>
      <c r="AVQ393" s="222"/>
      <c r="AVR393" s="222"/>
      <c r="AVS393" s="222"/>
      <c r="AVT393" s="222"/>
      <c r="AVU393" s="222"/>
      <c r="AVV393" s="222"/>
      <c r="AVW393" s="222"/>
      <c r="AVX393" s="222"/>
      <c r="AVY393" s="222"/>
      <c r="AVZ393" s="222"/>
      <c r="AWA393" s="222"/>
      <c r="AWB393" s="222"/>
      <c r="AWC393" s="222"/>
      <c r="AWD393" s="222"/>
      <c r="AWE393" s="222"/>
      <c r="AWF393" s="222"/>
      <c r="AWG393" s="222"/>
      <c r="AWH393" s="222"/>
      <c r="AWI393" s="222"/>
      <c r="AWJ393" s="222"/>
      <c r="AWK393" s="222"/>
      <c r="AWL393" s="222"/>
      <c r="AWM393" s="222"/>
      <c r="AWN393" s="222"/>
      <c r="AWO393" s="222"/>
      <c r="AWP393" s="222"/>
      <c r="AWQ393" s="222"/>
      <c r="AWR393" s="222"/>
      <c r="AWS393" s="222"/>
      <c r="AWT393" s="222"/>
      <c r="AWU393" s="222"/>
      <c r="AWV393" s="222"/>
      <c r="AWW393" s="222"/>
      <c r="AWX393" s="222"/>
      <c r="AWY393" s="222"/>
      <c r="AWZ393" s="222"/>
      <c r="AXA393" s="222"/>
      <c r="AXB393" s="222"/>
      <c r="AXC393" s="222"/>
      <c r="AXD393" s="222"/>
      <c r="AXE393" s="222"/>
      <c r="AXF393" s="222"/>
      <c r="AXG393" s="222"/>
      <c r="AXH393" s="222"/>
      <c r="AXI393" s="222"/>
      <c r="AXJ393" s="222"/>
      <c r="AXK393" s="222"/>
      <c r="AXL393" s="222"/>
      <c r="AXM393" s="222"/>
      <c r="AXN393" s="222"/>
      <c r="AXO393" s="222"/>
      <c r="AXP393" s="222"/>
      <c r="AXQ393" s="222"/>
      <c r="AXR393" s="222"/>
      <c r="AXS393" s="222"/>
      <c r="AXT393" s="222"/>
      <c r="AXU393" s="222"/>
      <c r="AXV393" s="222"/>
      <c r="AXW393" s="222"/>
      <c r="AXX393" s="222"/>
      <c r="AXY393" s="222"/>
      <c r="AXZ393" s="222"/>
      <c r="AYA393" s="222"/>
      <c r="AYB393" s="222"/>
      <c r="AYC393" s="222"/>
      <c r="AYD393" s="222"/>
      <c r="AYE393" s="222"/>
      <c r="AYF393" s="222"/>
      <c r="AYG393" s="222"/>
      <c r="AYH393" s="222"/>
      <c r="AYI393" s="222"/>
      <c r="AYJ393" s="222"/>
      <c r="AYK393" s="222"/>
      <c r="AYL393" s="222"/>
      <c r="AYM393" s="222"/>
      <c r="AYN393" s="222"/>
      <c r="AYO393" s="222"/>
      <c r="AYP393" s="222"/>
      <c r="AYQ393" s="222"/>
      <c r="AYR393" s="222"/>
      <c r="AYS393" s="222"/>
      <c r="AYT393" s="222"/>
      <c r="AYU393" s="222"/>
      <c r="AYV393" s="222"/>
      <c r="AYW393" s="222"/>
      <c r="AYX393" s="222"/>
      <c r="AYY393" s="222"/>
      <c r="AYZ393" s="222"/>
      <c r="AZA393" s="222"/>
      <c r="AZB393" s="222"/>
      <c r="AZC393" s="222"/>
      <c r="AZD393" s="222"/>
      <c r="AZE393" s="222"/>
      <c r="AZF393" s="222"/>
      <c r="AZG393" s="222"/>
      <c r="AZH393" s="222"/>
      <c r="AZI393" s="222"/>
      <c r="AZJ393" s="222"/>
      <c r="AZK393" s="222"/>
      <c r="AZL393" s="222"/>
      <c r="AZM393" s="222"/>
      <c r="AZN393" s="222"/>
      <c r="AZO393" s="222"/>
      <c r="AZP393" s="222"/>
      <c r="AZQ393" s="222"/>
      <c r="AZR393" s="222"/>
      <c r="AZS393" s="222"/>
      <c r="AZT393" s="222"/>
      <c r="AZU393" s="222"/>
      <c r="AZV393" s="222"/>
      <c r="AZW393" s="222"/>
      <c r="AZX393" s="222"/>
      <c r="AZY393" s="222"/>
      <c r="AZZ393" s="222"/>
      <c r="BAA393" s="222"/>
      <c r="BAB393" s="222"/>
      <c r="BAC393" s="222"/>
      <c r="BAD393" s="222"/>
      <c r="BAE393" s="222"/>
      <c r="BAF393" s="222"/>
      <c r="BAG393" s="222"/>
      <c r="BAH393" s="222"/>
      <c r="BAI393" s="222"/>
      <c r="BAJ393" s="222"/>
      <c r="BAK393" s="222"/>
      <c r="BAL393" s="222"/>
      <c r="BAM393" s="222"/>
      <c r="BAN393" s="222"/>
      <c r="BAO393" s="222"/>
      <c r="BAP393" s="222"/>
      <c r="BAQ393" s="222"/>
      <c r="BAR393" s="222"/>
      <c r="BAS393" s="222"/>
      <c r="BAT393" s="222"/>
      <c r="BAU393" s="222"/>
      <c r="BAV393" s="222"/>
      <c r="BAW393" s="222"/>
      <c r="BAX393" s="222"/>
      <c r="BAY393" s="222"/>
      <c r="BAZ393" s="222"/>
      <c r="BBA393" s="222"/>
      <c r="BBB393" s="222"/>
      <c r="BBC393" s="222"/>
      <c r="BBD393" s="222"/>
      <c r="BBE393" s="222"/>
      <c r="BBF393" s="222"/>
      <c r="BBG393" s="222"/>
      <c r="BBH393" s="222"/>
      <c r="BBI393" s="222"/>
      <c r="BBJ393" s="222"/>
      <c r="BBK393" s="222"/>
      <c r="BBL393" s="222"/>
      <c r="BBM393" s="222"/>
      <c r="BBN393" s="222"/>
      <c r="BBO393" s="222"/>
      <c r="BBP393" s="222"/>
      <c r="BBQ393" s="222"/>
      <c r="BBR393" s="222"/>
      <c r="BBS393" s="222"/>
      <c r="BBT393" s="222"/>
      <c r="BBU393" s="222"/>
      <c r="BBV393" s="222"/>
      <c r="BBW393" s="222"/>
      <c r="BBX393" s="222"/>
      <c r="BBY393" s="222"/>
      <c r="BBZ393" s="222"/>
      <c r="BCA393" s="222"/>
      <c r="BCB393" s="222"/>
      <c r="BCC393" s="222"/>
      <c r="BCD393" s="222"/>
      <c r="BCE393" s="222"/>
      <c r="BCF393" s="222"/>
      <c r="BCG393" s="222"/>
      <c r="BCH393" s="222"/>
      <c r="BCI393" s="222"/>
      <c r="BCJ393" s="222"/>
      <c r="BCK393" s="222"/>
      <c r="BCL393" s="222"/>
      <c r="BCM393" s="222"/>
      <c r="BCN393" s="222"/>
      <c r="BCO393" s="222"/>
      <c r="BCP393" s="222"/>
      <c r="BCQ393" s="222"/>
      <c r="BCR393" s="222"/>
      <c r="BCS393" s="222"/>
      <c r="BCT393" s="222"/>
      <c r="BCU393" s="222"/>
      <c r="BCV393" s="222"/>
      <c r="BCW393" s="222"/>
      <c r="BCX393" s="222"/>
      <c r="BCY393" s="222"/>
      <c r="BCZ393" s="222"/>
      <c r="BDA393" s="222"/>
      <c r="BDB393" s="222"/>
      <c r="BDC393" s="222"/>
      <c r="BDD393" s="222"/>
      <c r="BDE393" s="222"/>
      <c r="BDF393" s="222"/>
      <c r="BDG393" s="222"/>
      <c r="BDH393" s="222"/>
      <c r="BDI393" s="222"/>
      <c r="BDJ393" s="222"/>
      <c r="BDK393" s="222"/>
      <c r="BDL393" s="222"/>
      <c r="BDM393" s="222"/>
      <c r="BDN393" s="222"/>
      <c r="BDO393" s="222"/>
      <c r="BDP393" s="222"/>
      <c r="BDQ393" s="222"/>
      <c r="BDR393" s="222"/>
      <c r="BDS393" s="222"/>
      <c r="BDT393" s="222"/>
      <c r="BDU393" s="222"/>
      <c r="BDV393" s="222"/>
      <c r="BDW393" s="222"/>
      <c r="BDX393" s="222"/>
      <c r="BDY393" s="222"/>
      <c r="BDZ393" s="222"/>
      <c r="BEA393" s="222"/>
      <c r="BEB393" s="222"/>
      <c r="BEC393" s="222"/>
      <c r="BED393" s="222"/>
      <c r="BEE393" s="222"/>
      <c r="BEF393" s="222"/>
      <c r="BEG393" s="222"/>
      <c r="BEH393" s="222"/>
      <c r="BEI393" s="222"/>
      <c r="BEJ393" s="222"/>
      <c r="BEK393" s="222"/>
      <c r="BEL393" s="222"/>
      <c r="BEM393" s="222"/>
      <c r="BEN393" s="222"/>
      <c r="BEO393" s="222"/>
      <c r="BEP393" s="222"/>
      <c r="BEQ393" s="222"/>
      <c r="BER393" s="222"/>
      <c r="BES393" s="222"/>
      <c r="BET393" s="222"/>
      <c r="BEU393" s="222"/>
      <c r="BEV393" s="222"/>
      <c r="BEW393" s="222"/>
      <c r="BEX393" s="222"/>
      <c r="BEY393" s="222"/>
      <c r="BEZ393" s="222"/>
      <c r="BFA393" s="222"/>
      <c r="BFB393" s="222"/>
      <c r="BFC393" s="222"/>
      <c r="BFD393" s="222"/>
      <c r="BFE393" s="222"/>
      <c r="BFF393" s="222"/>
      <c r="BFG393" s="222"/>
      <c r="BFH393" s="222"/>
      <c r="BFI393" s="222"/>
      <c r="BFJ393" s="222"/>
      <c r="BFK393" s="222"/>
      <c r="BFL393" s="222"/>
      <c r="BFM393" s="222"/>
      <c r="BFN393" s="222"/>
      <c r="BFO393" s="222"/>
      <c r="BFP393" s="222"/>
      <c r="BFQ393" s="222"/>
      <c r="BFR393" s="222"/>
      <c r="BFS393" s="222"/>
      <c r="BFT393" s="222"/>
      <c r="BFU393" s="222"/>
      <c r="BFV393" s="222"/>
      <c r="BFW393" s="222"/>
      <c r="BFX393" s="222"/>
      <c r="BFY393" s="222"/>
      <c r="BFZ393" s="222"/>
      <c r="BGA393" s="222"/>
      <c r="BGB393" s="222"/>
      <c r="BGC393" s="222"/>
      <c r="BGD393" s="222"/>
      <c r="BGE393" s="222"/>
      <c r="BGF393" s="222"/>
      <c r="BGG393" s="222"/>
      <c r="BGH393" s="222"/>
      <c r="BGI393" s="222"/>
      <c r="BGJ393" s="222"/>
      <c r="BGK393" s="222"/>
      <c r="BGL393" s="222"/>
      <c r="BGM393" s="222"/>
      <c r="BGN393" s="222"/>
      <c r="BGO393" s="222"/>
      <c r="BGP393" s="222"/>
      <c r="BGQ393" s="222"/>
      <c r="BGR393" s="222"/>
      <c r="BGS393" s="222"/>
      <c r="BGT393" s="222"/>
      <c r="BGU393" s="222"/>
      <c r="BGV393" s="222"/>
      <c r="BGW393" s="222"/>
      <c r="BGX393" s="222"/>
      <c r="BGY393" s="222"/>
      <c r="BGZ393" s="222"/>
      <c r="BHA393" s="222"/>
      <c r="BHB393" s="222"/>
      <c r="BHC393" s="222"/>
      <c r="BHD393" s="222"/>
      <c r="BHE393" s="222"/>
      <c r="BHF393" s="222"/>
      <c r="BHG393" s="222"/>
      <c r="BHH393" s="222"/>
      <c r="BHI393" s="222"/>
      <c r="BHJ393" s="222"/>
      <c r="BHK393" s="222"/>
      <c r="BHL393" s="222"/>
      <c r="BHM393" s="222"/>
      <c r="BHN393" s="222"/>
      <c r="BHO393" s="222"/>
      <c r="BHP393" s="222"/>
      <c r="BHQ393" s="222"/>
      <c r="BHR393" s="222"/>
      <c r="BHS393" s="222"/>
      <c r="BHT393" s="222"/>
      <c r="BHU393" s="222"/>
      <c r="BHV393" s="222"/>
      <c r="BHW393" s="222"/>
      <c r="BHX393" s="222"/>
      <c r="BHY393" s="222"/>
      <c r="BHZ393" s="222"/>
      <c r="BIA393" s="222"/>
      <c r="BIB393" s="222"/>
      <c r="BIC393" s="222"/>
      <c r="BID393" s="222"/>
      <c r="BIE393" s="222"/>
      <c r="BIF393" s="222"/>
      <c r="BIG393" s="222"/>
      <c r="BIH393" s="222"/>
      <c r="BII393" s="222"/>
      <c r="BIJ393" s="222"/>
      <c r="BIK393" s="222"/>
      <c r="BIL393" s="222"/>
      <c r="BIM393" s="222"/>
      <c r="BIN393" s="222"/>
      <c r="BIO393" s="222"/>
      <c r="BIP393" s="222"/>
      <c r="BIQ393" s="222"/>
      <c r="BIR393" s="222"/>
      <c r="BIS393" s="222"/>
      <c r="BIT393" s="222"/>
      <c r="BIU393" s="222"/>
      <c r="BIV393" s="222"/>
      <c r="BIW393" s="222"/>
      <c r="BIX393" s="222"/>
      <c r="BIY393" s="222"/>
      <c r="BIZ393" s="222"/>
      <c r="BJA393" s="222"/>
      <c r="BJB393" s="222"/>
      <c r="BJC393" s="222"/>
      <c r="BJD393" s="222"/>
      <c r="BJE393" s="222"/>
      <c r="BJF393" s="222"/>
      <c r="BJG393" s="222"/>
      <c r="BJH393" s="222"/>
      <c r="BJI393" s="222"/>
      <c r="BJJ393" s="222"/>
      <c r="BJK393" s="222"/>
      <c r="BJL393" s="222"/>
      <c r="BJM393" s="222"/>
      <c r="BJN393" s="222"/>
      <c r="BJO393" s="222"/>
      <c r="BJP393" s="222"/>
      <c r="BJQ393" s="222"/>
      <c r="BJR393" s="222"/>
      <c r="BJS393" s="222"/>
      <c r="BJT393" s="222"/>
      <c r="BJU393" s="222"/>
      <c r="BJV393" s="222"/>
      <c r="BJW393" s="222"/>
      <c r="BJX393" s="222"/>
      <c r="BJY393" s="222"/>
      <c r="BJZ393" s="222"/>
      <c r="BKA393" s="222"/>
      <c r="BKB393" s="222"/>
      <c r="BKC393" s="222"/>
      <c r="BKD393" s="222"/>
      <c r="BKE393" s="222"/>
      <c r="BKF393" s="222"/>
      <c r="BKG393" s="222"/>
      <c r="BKH393" s="222"/>
      <c r="BKI393" s="222"/>
      <c r="BKJ393" s="222"/>
      <c r="BKK393" s="222"/>
      <c r="BKL393" s="222"/>
      <c r="BKM393" s="222"/>
      <c r="BKN393" s="222"/>
      <c r="BKO393" s="222"/>
      <c r="BKP393" s="222"/>
      <c r="BKQ393" s="222"/>
      <c r="BKR393" s="222"/>
      <c r="BKS393" s="222"/>
      <c r="BKT393" s="222"/>
      <c r="BKU393" s="222"/>
      <c r="BKV393" s="222"/>
      <c r="BKW393" s="222"/>
      <c r="BKX393" s="222"/>
      <c r="BKY393" s="222"/>
      <c r="BKZ393" s="222"/>
      <c r="BLA393" s="222"/>
      <c r="BLB393" s="222"/>
      <c r="BLC393" s="222"/>
      <c r="BLD393" s="222"/>
      <c r="BLE393" s="222"/>
      <c r="BLF393" s="222"/>
      <c r="BLG393" s="222"/>
      <c r="BLH393" s="222"/>
      <c r="BLI393" s="222"/>
      <c r="BLJ393" s="222"/>
      <c r="BLK393" s="222"/>
      <c r="BLL393" s="222"/>
      <c r="BLM393" s="222"/>
      <c r="BLN393" s="222"/>
      <c r="BLO393" s="222"/>
      <c r="BLP393" s="222"/>
      <c r="BLQ393" s="222"/>
      <c r="BLR393" s="222"/>
      <c r="BLS393" s="222"/>
      <c r="BLT393" s="222"/>
      <c r="BLU393" s="222"/>
      <c r="BLV393" s="222"/>
      <c r="BLW393" s="222"/>
      <c r="BLX393" s="222"/>
      <c r="BLY393" s="222"/>
      <c r="BLZ393" s="222"/>
      <c r="BMA393" s="222"/>
      <c r="BMB393" s="222"/>
      <c r="BMC393" s="222"/>
      <c r="BMD393" s="222"/>
      <c r="BME393" s="222"/>
      <c r="BMF393" s="222"/>
      <c r="BMG393" s="222"/>
      <c r="BMH393" s="222"/>
      <c r="BMI393" s="222"/>
      <c r="BMJ393" s="222"/>
      <c r="BMK393" s="222"/>
      <c r="BML393" s="222"/>
      <c r="BMM393" s="222"/>
      <c r="BMN393" s="222"/>
      <c r="BMO393" s="222"/>
      <c r="BMP393" s="222"/>
      <c r="BMQ393" s="222"/>
      <c r="BMR393" s="222"/>
      <c r="BMS393" s="222"/>
      <c r="BMT393" s="222"/>
      <c r="BMU393" s="222"/>
      <c r="BMV393" s="222"/>
      <c r="BMW393" s="222"/>
      <c r="BMX393" s="222"/>
      <c r="BMY393" s="222"/>
      <c r="BMZ393" s="222"/>
      <c r="BNA393" s="222"/>
      <c r="BNB393" s="222"/>
      <c r="BNC393" s="222"/>
      <c r="BND393" s="222"/>
      <c r="BNE393" s="222"/>
      <c r="BNF393" s="222"/>
      <c r="BNG393" s="222"/>
      <c r="BNH393" s="222"/>
      <c r="BNI393" s="222"/>
      <c r="BNJ393" s="222"/>
      <c r="BNK393" s="222"/>
      <c r="BNL393" s="222"/>
      <c r="BNM393" s="222"/>
      <c r="BNN393" s="222"/>
      <c r="BNO393" s="222"/>
      <c r="BNP393" s="222"/>
      <c r="BNQ393" s="222"/>
      <c r="BNR393" s="222"/>
      <c r="BNS393" s="222"/>
      <c r="BNT393" s="222"/>
      <c r="BNU393" s="222"/>
      <c r="BNV393" s="222"/>
      <c r="BNW393" s="222"/>
      <c r="BNX393" s="222"/>
      <c r="BNY393" s="222"/>
      <c r="BNZ393" s="222"/>
      <c r="BOA393" s="222"/>
      <c r="BOB393" s="222"/>
      <c r="BOC393" s="222"/>
      <c r="BOD393" s="222"/>
      <c r="BOE393" s="222"/>
      <c r="BOF393" s="222"/>
      <c r="BOG393" s="222"/>
      <c r="BOH393" s="222"/>
      <c r="BOI393" s="222"/>
      <c r="BOJ393" s="222"/>
      <c r="BOK393" s="222"/>
      <c r="BOL393" s="222"/>
      <c r="BOM393" s="222"/>
      <c r="BON393" s="222"/>
      <c r="BOO393" s="222"/>
      <c r="BOP393" s="222"/>
      <c r="BOQ393" s="222"/>
      <c r="BOR393" s="222"/>
      <c r="BOS393" s="222"/>
      <c r="BOT393" s="222"/>
      <c r="BOU393" s="222"/>
      <c r="BOV393" s="222"/>
      <c r="BOW393" s="222"/>
      <c r="BOX393" s="222"/>
      <c r="BOY393" s="222"/>
      <c r="BOZ393" s="222"/>
      <c r="BPA393" s="222"/>
      <c r="BPB393" s="222"/>
      <c r="BPC393" s="222"/>
      <c r="BPD393" s="222"/>
      <c r="BPE393" s="222"/>
      <c r="BPF393" s="222"/>
      <c r="BPG393" s="222"/>
      <c r="BPH393" s="222"/>
      <c r="BPI393" s="222"/>
      <c r="BPJ393" s="222"/>
      <c r="BPK393" s="222"/>
      <c r="BPL393" s="222"/>
      <c r="BPM393" s="222"/>
      <c r="BPN393" s="222"/>
      <c r="BPO393" s="222"/>
      <c r="BPP393" s="222"/>
      <c r="BPQ393" s="222"/>
      <c r="BPR393" s="222"/>
      <c r="BPS393" s="222"/>
      <c r="BPT393" s="222"/>
      <c r="BPU393" s="222"/>
      <c r="BPV393" s="222"/>
      <c r="BPW393" s="222"/>
      <c r="BPX393" s="222"/>
      <c r="BPY393" s="222"/>
      <c r="BPZ393" s="222"/>
      <c r="BQA393" s="222"/>
      <c r="BQB393" s="222"/>
      <c r="BQC393" s="222"/>
      <c r="BQD393" s="222"/>
      <c r="BQE393" s="222"/>
      <c r="BQF393" s="222"/>
      <c r="BQG393" s="222"/>
      <c r="BQH393" s="222"/>
      <c r="BQI393" s="222"/>
      <c r="BQJ393" s="222"/>
      <c r="BQK393" s="222"/>
      <c r="BQL393" s="222"/>
      <c r="BQM393" s="222"/>
      <c r="BQN393" s="222"/>
      <c r="BQO393" s="222"/>
      <c r="BQP393" s="222"/>
      <c r="BQQ393" s="222"/>
      <c r="BQR393" s="222"/>
      <c r="BQS393" s="222"/>
      <c r="BQT393" s="222"/>
      <c r="BQU393" s="222"/>
      <c r="BQV393" s="222"/>
      <c r="BQW393" s="222"/>
      <c r="BQX393" s="222"/>
      <c r="BQY393" s="222"/>
      <c r="BQZ393" s="222"/>
      <c r="BRA393" s="222"/>
      <c r="BRB393" s="222"/>
      <c r="BRC393" s="222"/>
      <c r="BRD393" s="222"/>
      <c r="BRE393" s="222"/>
      <c r="BRF393" s="222"/>
      <c r="BRG393" s="222"/>
      <c r="BRH393" s="222"/>
      <c r="BRI393" s="222"/>
      <c r="BRJ393" s="222"/>
      <c r="BRK393" s="222"/>
      <c r="BRL393" s="222"/>
      <c r="BRM393" s="222"/>
      <c r="BRN393" s="222"/>
      <c r="BRO393" s="222"/>
      <c r="BRP393" s="222"/>
      <c r="BRQ393" s="222"/>
      <c r="BRR393" s="222"/>
      <c r="BRS393" s="222"/>
      <c r="BRT393" s="222"/>
      <c r="BRU393" s="222"/>
      <c r="BRV393" s="222"/>
      <c r="BRW393" s="222"/>
      <c r="BRX393" s="222"/>
      <c r="BRY393" s="222"/>
      <c r="BRZ393" s="222"/>
      <c r="BSA393" s="222"/>
      <c r="BSB393" s="222"/>
      <c r="BSC393" s="222"/>
      <c r="BSD393" s="222"/>
      <c r="BSE393" s="222"/>
      <c r="BSF393" s="222"/>
      <c r="BSG393" s="222"/>
      <c r="BSH393" s="222"/>
      <c r="BSI393" s="222"/>
      <c r="BSJ393" s="222"/>
      <c r="BSK393" s="222"/>
      <c r="BSL393" s="222"/>
      <c r="BSM393" s="222"/>
      <c r="BSN393" s="222"/>
      <c r="BSO393" s="222"/>
      <c r="BSP393" s="222"/>
      <c r="BSQ393" s="222"/>
      <c r="BSR393" s="222"/>
      <c r="BSS393" s="222"/>
      <c r="BST393" s="222"/>
      <c r="BSU393" s="222"/>
      <c r="BSV393" s="222"/>
      <c r="BSW393" s="222"/>
      <c r="BSX393" s="222"/>
      <c r="BSY393" s="222"/>
      <c r="BSZ393" s="222"/>
      <c r="BTA393" s="222"/>
      <c r="BTB393" s="222"/>
      <c r="BTC393" s="222"/>
      <c r="BTD393" s="222"/>
      <c r="BTE393" s="222"/>
      <c r="BTF393" s="222"/>
      <c r="BTG393" s="222"/>
      <c r="BTH393" s="222"/>
      <c r="BTI393" s="222"/>
      <c r="BTJ393" s="222"/>
      <c r="BTK393" s="222"/>
      <c r="BTL393" s="222"/>
      <c r="BTM393" s="222"/>
      <c r="BTN393" s="222"/>
      <c r="BTO393" s="222"/>
      <c r="BTP393" s="222"/>
      <c r="BTQ393" s="222"/>
      <c r="BTR393" s="222"/>
      <c r="BTS393" s="222"/>
      <c r="BTT393" s="222"/>
      <c r="BTU393" s="222"/>
      <c r="BTV393" s="222"/>
      <c r="BTW393" s="222"/>
      <c r="BTX393" s="222"/>
      <c r="BTY393" s="222"/>
      <c r="BTZ393" s="222"/>
      <c r="BUA393" s="222"/>
      <c r="BUB393" s="222"/>
      <c r="BUC393" s="222"/>
      <c r="BUD393" s="222"/>
      <c r="BUE393" s="222"/>
      <c r="BUF393" s="222"/>
      <c r="BUG393" s="222"/>
      <c r="BUH393" s="222"/>
      <c r="BUI393" s="222"/>
      <c r="BUJ393" s="222"/>
      <c r="BUK393" s="222"/>
      <c r="BUL393" s="222"/>
      <c r="BUM393" s="222"/>
      <c r="BUN393" s="222"/>
      <c r="BUO393" s="222"/>
      <c r="BUP393" s="222"/>
      <c r="BUQ393" s="222"/>
      <c r="BUR393" s="222"/>
      <c r="BUS393" s="222"/>
      <c r="BUT393" s="222"/>
      <c r="BUU393" s="222"/>
      <c r="BUV393" s="222"/>
      <c r="BUW393" s="222"/>
      <c r="BUX393" s="222"/>
      <c r="BUY393" s="222"/>
      <c r="BUZ393" s="222"/>
      <c r="BVA393" s="222"/>
      <c r="BVB393" s="222"/>
      <c r="BVC393" s="222"/>
      <c r="BVD393" s="222"/>
      <c r="BVE393" s="222"/>
      <c r="BVF393" s="222"/>
      <c r="BVG393" s="222"/>
      <c r="BVH393" s="222"/>
      <c r="BVI393" s="222"/>
      <c r="BVJ393" s="222"/>
      <c r="BVK393" s="222"/>
      <c r="BVL393" s="222"/>
      <c r="BVM393" s="222"/>
      <c r="BVN393" s="222"/>
      <c r="BVO393" s="222"/>
      <c r="BVP393" s="222"/>
      <c r="BVQ393" s="222"/>
      <c r="BVR393" s="222"/>
      <c r="BVS393" s="222"/>
      <c r="BVT393" s="222"/>
      <c r="BVU393" s="222"/>
      <c r="BVV393" s="222"/>
      <c r="BVW393" s="222"/>
      <c r="BVX393" s="222"/>
      <c r="BVY393" s="222"/>
      <c r="BVZ393" s="222"/>
      <c r="BWA393" s="222"/>
      <c r="BWB393" s="222"/>
      <c r="BWC393" s="222"/>
      <c r="BWD393" s="222"/>
      <c r="BWE393" s="222"/>
      <c r="BWF393" s="222"/>
      <c r="BWG393" s="222"/>
      <c r="BWH393" s="222"/>
      <c r="BWI393" s="222"/>
      <c r="BWJ393" s="222"/>
      <c r="BWK393" s="222"/>
      <c r="BWL393" s="222"/>
      <c r="BWM393" s="222"/>
      <c r="BWN393" s="222"/>
      <c r="BWO393" s="222"/>
      <c r="BWP393" s="222"/>
      <c r="BWQ393" s="222"/>
      <c r="BWR393" s="222"/>
      <c r="BWS393" s="222"/>
      <c r="BWT393" s="222"/>
      <c r="BWU393" s="222"/>
      <c r="BWV393" s="222"/>
      <c r="BWW393" s="222"/>
      <c r="BWX393" s="222"/>
      <c r="BWY393" s="222"/>
      <c r="BWZ393" s="222"/>
      <c r="BXA393" s="222"/>
      <c r="BXB393" s="222"/>
      <c r="BXC393" s="222"/>
      <c r="BXD393" s="222"/>
      <c r="BXE393" s="222"/>
      <c r="BXF393" s="222"/>
      <c r="BXG393" s="222"/>
      <c r="BXH393" s="222"/>
      <c r="BXI393" s="222"/>
      <c r="BXJ393" s="222"/>
      <c r="BXK393" s="222"/>
      <c r="BXL393" s="222"/>
      <c r="BXM393" s="222"/>
      <c r="BXN393" s="222"/>
      <c r="BXO393" s="222"/>
      <c r="BXP393" s="222"/>
      <c r="BXQ393" s="222"/>
      <c r="BXR393" s="222"/>
      <c r="BXS393" s="222"/>
      <c r="BXT393" s="222"/>
      <c r="BXU393" s="222"/>
      <c r="BXV393" s="222"/>
      <c r="BXW393" s="222"/>
      <c r="BXX393" s="222"/>
      <c r="BXY393" s="222"/>
      <c r="BXZ393" s="222"/>
      <c r="BYA393" s="222"/>
      <c r="BYB393" s="222"/>
      <c r="BYC393" s="222"/>
      <c r="BYD393" s="222"/>
      <c r="BYE393" s="222"/>
      <c r="BYF393" s="222"/>
      <c r="BYG393" s="222"/>
      <c r="BYH393" s="222"/>
      <c r="BYI393" s="222"/>
      <c r="BYJ393" s="222"/>
      <c r="BYK393" s="222"/>
      <c r="BYL393" s="222"/>
      <c r="BYM393" s="222"/>
      <c r="BYN393" s="222"/>
      <c r="BYO393" s="222"/>
      <c r="BYP393" s="222"/>
      <c r="BYQ393" s="222"/>
      <c r="BYR393" s="222"/>
      <c r="BYS393" s="222"/>
      <c r="BYT393" s="222"/>
      <c r="BYU393" s="222"/>
      <c r="BYV393" s="222"/>
      <c r="BYW393" s="222"/>
      <c r="BYX393" s="222"/>
      <c r="BYY393" s="222"/>
      <c r="BYZ393" s="222"/>
      <c r="BZA393" s="222"/>
      <c r="BZB393" s="222"/>
      <c r="BZC393" s="222"/>
      <c r="BZD393" s="222"/>
      <c r="BZE393" s="222"/>
      <c r="BZF393" s="222"/>
      <c r="BZG393" s="222"/>
      <c r="BZH393" s="222"/>
      <c r="BZI393" s="222"/>
      <c r="BZJ393" s="222"/>
      <c r="BZK393" s="222"/>
      <c r="BZL393" s="222"/>
      <c r="BZM393" s="222"/>
      <c r="BZN393" s="222"/>
      <c r="BZO393" s="222"/>
      <c r="BZP393" s="222"/>
      <c r="BZQ393" s="222"/>
      <c r="BZR393" s="222"/>
      <c r="BZS393" s="222"/>
      <c r="BZT393" s="222"/>
      <c r="BZU393" s="222"/>
      <c r="BZV393" s="222"/>
      <c r="BZW393" s="222"/>
      <c r="BZX393" s="222"/>
      <c r="BZY393" s="222"/>
      <c r="BZZ393" s="222"/>
      <c r="CAA393" s="222"/>
      <c r="CAB393" s="222"/>
      <c r="CAC393" s="222"/>
      <c r="CAD393" s="222"/>
      <c r="CAE393" s="222"/>
      <c r="CAF393" s="222"/>
      <c r="CAG393" s="222"/>
      <c r="CAH393" s="222"/>
      <c r="CAI393" s="222"/>
      <c r="CAJ393" s="222"/>
      <c r="CAK393" s="222"/>
      <c r="CAL393" s="222"/>
      <c r="CAM393" s="222"/>
      <c r="CAN393" s="222"/>
      <c r="CAO393" s="222"/>
      <c r="CAP393" s="222"/>
      <c r="CAQ393" s="222"/>
      <c r="CAR393" s="222"/>
      <c r="CAS393" s="222"/>
      <c r="CAT393" s="222"/>
      <c r="CAU393" s="222"/>
      <c r="CAV393" s="222"/>
      <c r="CAW393" s="222"/>
      <c r="CAX393" s="222"/>
      <c r="CAY393" s="222"/>
      <c r="CAZ393" s="222"/>
      <c r="CBA393" s="222"/>
      <c r="CBB393" s="222"/>
      <c r="CBC393" s="222"/>
      <c r="CBD393" s="222"/>
      <c r="CBE393" s="222"/>
      <c r="CBF393" s="222"/>
      <c r="CBG393" s="222"/>
      <c r="CBH393" s="222"/>
      <c r="CBI393" s="222"/>
      <c r="CBJ393" s="222"/>
      <c r="CBK393" s="222"/>
      <c r="CBL393" s="222"/>
      <c r="CBM393" s="222"/>
      <c r="CBN393" s="222"/>
      <c r="CBO393" s="222"/>
      <c r="CBP393" s="222"/>
      <c r="CBQ393" s="222"/>
      <c r="CBR393" s="222"/>
      <c r="CBS393" s="222"/>
      <c r="CBT393" s="222"/>
      <c r="CBU393" s="222"/>
      <c r="CBV393" s="222"/>
      <c r="CBW393" s="222"/>
      <c r="CBX393" s="222"/>
      <c r="CBY393" s="222"/>
      <c r="CBZ393" s="222"/>
      <c r="CCA393" s="222"/>
      <c r="CCB393" s="222"/>
      <c r="CCC393" s="222"/>
      <c r="CCD393" s="222"/>
      <c r="CCE393" s="222"/>
      <c r="CCF393" s="222"/>
      <c r="CCG393" s="222"/>
      <c r="CCH393" s="222"/>
      <c r="CCI393" s="222"/>
      <c r="CCJ393" s="222"/>
      <c r="CCK393" s="222"/>
      <c r="CCL393" s="222"/>
      <c r="CCM393" s="222"/>
      <c r="CCN393" s="222"/>
      <c r="CCO393" s="222"/>
      <c r="CCP393" s="222"/>
      <c r="CCQ393" s="222"/>
      <c r="CCR393" s="222"/>
      <c r="CCS393" s="222"/>
      <c r="CCT393" s="222"/>
      <c r="CCU393" s="222"/>
      <c r="CCV393" s="222"/>
      <c r="CCW393" s="222"/>
      <c r="CCX393" s="222"/>
      <c r="CCY393" s="222"/>
      <c r="CCZ393" s="222"/>
      <c r="CDA393" s="222"/>
      <c r="CDB393" s="222"/>
      <c r="CDC393" s="222"/>
      <c r="CDD393" s="222"/>
      <c r="CDE393" s="222"/>
      <c r="CDF393" s="222"/>
      <c r="CDG393" s="222"/>
      <c r="CDH393" s="222"/>
      <c r="CDI393" s="222"/>
      <c r="CDJ393" s="222"/>
      <c r="CDK393" s="222"/>
      <c r="CDL393" s="222"/>
      <c r="CDM393" s="222"/>
      <c r="CDN393" s="222"/>
      <c r="CDO393" s="222"/>
      <c r="CDP393" s="222"/>
      <c r="CDQ393" s="222"/>
      <c r="CDR393" s="222"/>
      <c r="CDS393" s="222"/>
      <c r="CDT393" s="222"/>
      <c r="CDU393" s="222"/>
      <c r="CDV393" s="222"/>
      <c r="CDW393" s="222"/>
      <c r="CDX393" s="222"/>
      <c r="CDY393" s="222"/>
      <c r="CDZ393" s="222"/>
      <c r="CEA393" s="222"/>
      <c r="CEB393" s="222"/>
      <c r="CEC393" s="222"/>
      <c r="CED393" s="222"/>
      <c r="CEE393" s="222"/>
      <c r="CEF393" s="222"/>
      <c r="CEG393" s="222"/>
      <c r="CEH393" s="222"/>
      <c r="CEI393" s="222"/>
      <c r="CEJ393" s="222"/>
      <c r="CEK393" s="222"/>
      <c r="CEL393" s="222"/>
      <c r="CEM393" s="222"/>
      <c r="CEN393" s="222"/>
      <c r="CEO393" s="222"/>
      <c r="CEP393" s="222"/>
      <c r="CEQ393" s="222"/>
      <c r="CER393" s="222"/>
      <c r="CES393" s="222"/>
      <c r="CET393" s="222"/>
      <c r="CEU393" s="222"/>
      <c r="CEV393" s="222"/>
      <c r="CEW393" s="222"/>
      <c r="CEX393" s="222"/>
      <c r="CEY393" s="222"/>
      <c r="CEZ393" s="222"/>
      <c r="CFA393" s="222"/>
      <c r="CFB393" s="222"/>
      <c r="CFC393" s="222"/>
      <c r="CFD393" s="222"/>
      <c r="CFE393" s="222"/>
      <c r="CFF393" s="222"/>
      <c r="CFG393" s="222"/>
      <c r="CFH393" s="222"/>
      <c r="CFI393" s="222"/>
      <c r="CFJ393" s="222"/>
      <c r="CFK393" s="222"/>
      <c r="CFL393" s="222"/>
      <c r="CFM393" s="222"/>
      <c r="CFN393" s="222"/>
      <c r="CFO393" s="222"/>
      <c r="CFP393" s="222"/>
      <c r="CFQ393" s="222"/>
      <c r="CFR393" s="222"/>
      <c r="CFS393" s="222"/>
      <c r="CFT393" s="222"/>
      <c r="CFU393" s="222"/>
      <c r="CFV393" s="222"/>
      <c r="CFW393" s="222"/>
      <c r="CFX393" s="222"/>
      <c r="CFY393" s="222"/>
      <c r="CFZ393" s="222"/>
      <c r="CGA393" s="222"/>
      <c r="CGB393" s="222"/>
      <c r="CGC393" s="222"/>
      <c r="CGD393" s="222"/>
      <c r="CGE393" s="222"/>
      <c r="CGF393" s="222"/>
      <c r="CGG393" s="222"/>
      <c r="CGH393" s="222"/>
      <c r="CGI393" s="222"/>
      <c r="CGJ393" s="222"/>
      <c r="CGK393" s="222"/>
      <c r="CGL393" s="222"/>
      <c r="CGM393" s="222"/>
      <c r="CGN393" s="222"/>
      <c r="CGO393" s="222"/>
      <c r="CGP393" s="222"/>
      <c r="CGQ393" s="222"/>
      <c r="CGR393" s="222"/>
      <c r="CGS393" s="222"/>
      <c r="CGT393" s="222"/>
      <c r="CGU393" s="222"/>
      <c r="CGV393" s="222"/>
      <c r="CGW393" s="222"/>
      <c r="CGX393" s="222"/>
      <c r="CGY393" s="222"/>
      <c r="CGZ393" s="222"/>
      <c r="CHA393" s="222"/>
      <c r="CHB393" s="222"/>
      <c r="CHC393" s="222"/>
      <c r="CHD393" s="222"/>
      <c r="CHE393" s="222"/>
      <c r="CHF393" s="222"/>
      <c r="CHG393" s="222"/>
      <c r="CHH393" s="222"/>
      <c r="CHI393" s="222"/>
      <c r="CHJ393" s="222"/>
      <c r="CHK393" s="222"/>
      <c r="CHL393" s="222"/>
      <c r="CHM393" s="222"/>
      <c r="CHN393" s="222"/>
      <c r="CHO393" s="222"/>
      <c r="CHP393" s="222"/>
      <c r="CHQ393" s="222"/>
      <c r="CHR393" s="222"/>
      <c r="CHS393" s="222"/>
      <c r="CHT393" s="222"/>
      <c r="CHU393" s="222"/>
      <c r="CHV393" s="222"/>
      <c r="CHW393" s="222"/>
      <c r="CHX393" s="222"/>
      <c r="CHY393" s="222"/>
      <c r="CHZ393" s="222"/>
      <c r="CIA393" s="222"/>
      <c r="CIB393" s="222"/>
      <c r="CIC393" s="222"/>
      <c r="CID393" s="222"/>
      <c r="CIE393" s="222"/>
      <c r="CIF393" s="222"/>
      <c r="CIG393" s="222"/>
      <c r="CIH393" s="222"/>
      <c r="CII393" s="222"/>
      <c r="CIJ393" s="222"/>
      <c r="CIK393" s="222"/>
      <c r="CIL393" s="222"/>
      <c r="CIM393" s="222"/>
      <c r="CIN393" s="222"/>
      <c r="CIO393" s="222"/>
      <c r="CIP393" s="222"/>
      <c r="CIQ393" s="222"/>
      <c r="CIR393" s="222"/>
      <c r="CIS393" s="222"/>
      <c r="CIT393" s="222"/>
      <c r="CIU393" s="222"/>
      <c r="CIV393" s="222"/>
      <c r="CIW393" s="222"/>
      <c r="CIX393" s="222"/>
      <c r="CIY393" s="222"/>
      <c r="CIZ393" s="222"/>
      <c r="CJA393" s="222"/>
      <c r="CJB393" s="222"/>
      <c r="CJC393" s="222"/>
      <c r="CJD393" s="222"/>
      <c r="CJE393" s="222"/>
      <c r="CJF393" s="222"/>
      <c r="CJG393" s="222"/>
      <c r="CJH393" s="222"/>
      <c r="CJI393" s="222"/>
      <c r="CJJ393" s="222"/>
      <c r="CJK393" s="222"/>
      <c r="CJL393" s="222"/>
      <c r="CJM393" s="222"/>
      <c r="CJN393" s="222"/>
      <c r="CJO393" s="222"/>
      <c r="CJP393" s="222"/>
      <c r="CJQ393" s="222"/>
      <c r="CJR393" s="222"/>
      <c r="CJS393" s="222"/>
      <c r="CJT393" s="222"/>
      <c r="CJU393" s="222"/>
      <c r="CJV393" s="222"/>
      <c r="CJW393" s="222"/>
      <c r="CJX393" s="222"/>
      <c r="CJY393" s="222"/>
      <c r="CJZ393" s="222"/>
      <c r="CKA393" s="222"/>
      <c r="CKB393" s="222"/>
      <c r="CKC393" s="222"/>
      <c r="CKD393" s="222"/>
      <c r="CKE393" s="222"/>
      <c r="CKF393" s="222"/>
      <c r="CKG393" s="222"/>
      <c r="CKH393" s="222"/>
      <c r="CKI393" s="222"/>
      <c r="CKJ393" s="222"/>
      <c r="CKK393" s="222"/>
      <c r="CKL393" s="222"/>
      <c r="CKM393" s="222"/>
      <c r="CKN393" s="222"/>
      <c r="CKO393" s="222"/>
      <c r="CKP393" s="222"/>
      <c r="CKQ393" s="222"/>
      <c r="CKR393" s="222"/>
      <c r="CKS393" s="222"/>
      <c r="CKT393" s="222"/>
      <c r="CKU393" s="222"/>
      <c r="CKV393" s="222"/>
      <c r="CKW393" s="222"/>
      <c r="CKX393" s="222"/>
      <c r="CKY393" s="222"/>
      <c r="CKZ393" s="222"/>
      <c r="CLA393" s="222"/>
      <c r="CLB393" s="222"/>
      <c r="CLC393" s="222"/>
      <c r="CLD393" s="222"/>
      <c r="CLE393" s="222"/>
      <c r="CLF393" s="222"/>
      <c r="CLG393" s="222"/>
      <c r="CLH393" s="222"/>
      <c r="CLI393" s="222"/>
      <c r="CLJ393" s="222"/>
      <c r="CLK393" s="222"/>
      <c r="CLL393" s="222"/>
      <c r="CLM393" s="222"/>
      <c r="CLN393" s="222"/>
      <c r="CLO393" s="222"/>
      <c r="CLP393" s="222"/>
      <c r="CLQ393" s="222"/>
      <c r="CLR393" s="222"/>
      <c r="CLS393" s="222"/>
      <c r="CLT393" s="222"/>
      <c r="CLU393" s="222"/>
      <c r="CLV393" s="222"/>
      <c r="CLW393" s="222"/>
      <c r="CLX393" s="222"/>
      <c r="CLY393" s="222"/>
      <c r="CLZ393" s="222"/>
      <c r="CMA393" s="222"/>
      <c r="CMB393" s="222"/>
      <c r="CMC393" s="222"/>
      <c r="CMD393" s="222"/>
      <c r="CME393" s="222"/>
      <c r="CMF393" s="222"/>
      <c r="CMG393" s="222"/>
      <c r="CMH393" s="222"/>
      <c r="CMI393" s="222"/>
      <c r="CMJ393" s="222"/>
      <c r="CMK393" s="222"/>
      <c r="CML393" s="222"/>
      <c r="CMM393" s="222"/>
      <c r="CMN393" s="222"/>
      <c r="CMO393" s="222"/>
      <c r="CMP393" s="222"/>
      <c r="CMQ393" s="222"/>
      <c r="CMR393" s="222"/>
      <c r="CMS393" s="222"/>
      <c r="CMT393" s="222"/>
      <c r="CMU393" s="222"/>
      <c r="CMV393" s="222"/>
      <c r="CMW393" s="222"/>
      <c r="CMX393" s="222"/>
      <c r="CMY393" s="222"/>
      <c r="CMZ393" s="222"/>
      <c r="CNA393" s="222"/>
      <c r="CNB393" s="222"/>
      <c r="CNC393" s="222"/>
      <c r="CND393" s="222"/>
      <c r="CNE393" s="222"/>
      <c r="CNF393" s="222"/>
      <c r="CNG393" s="222"/>
      <c r="CNH393" s="222"/>
      <c r="CNI393" s="222"/>
      <c r="CNJ393" s="222"/>
      <c r="CNK393" s="222"/>
      <c r="CNL393" s="222"/>
      <c r="CNM393" s="222"/>
      <c r="CNN393" s="222"/>
      <c r="CNO393" s="222"/>
      <c r="CNP393" s="222"/>
      <c r="CNQ393" s="222"/>
      <c r="CNR393" s="222"/>
      <c r="CNS393" s="222"/>
      <c r="CNT393" s="222"/>
      <c r="CNU393" s="222"/>
      <c r="CNV393" s="222"/>
      <c r="CNW393" s="222"/>
      <c r="CNX393" s="222"/>
      <c r="CNY393" s="222"/>
      <c r="CNZ393" s="222"/>
      <c r="COA393" s="222"/>
      <c r="COB393" s="222"/>
      <c r="COC393" s="222"/>
      <c r="COD393" s="222"/>
      <c r="COE393" s="222"/>
      <c r="COF393" s="222"/>
      <c r="COG393" s="222"/>
      <c r="COH393" s="222"/>
      <c r="COI393" s="222"/>
      <c r="COJ393" s="222"/>
      <c r="COK393" s="222"/>
      <c r="COL393" s="222"/>
      <c r="COM393" s="222"/>
      <c r="CON393" s="222"/>
      <c r="COO393" s="222"/>
      <c r="COP393" s="222"/>
      <c r="COQ393" s="222"/>
      <c r="COR393" s="222"/>
      <c r="COS393" s="222"/>
      <c r="COT393" s="222"/>
      <c r="COU393" s="222"/>
      <c r="COV393" s="222"/>
      <c r="COW393" s="222"/>
      <c r="COX393" s="222"/>
      <c r="COY393" s="222"/>
      <c r="COZ393" s="222"/>
      <c r="CPA393" s="222"/>
      <c r="CPB393" s="222"/>
      <c r="CPC393" s="222"/>
      <c r="CPD393" s="222"/>
      <c r="CPE393" s="222"/>
      <c r="CPF393" s="222"/>
      <c r="CPG393" s="222"/>
      <c r="CPH393" s="222"/>
      <c r="CPI393" s="222"/>
      <c r="CPJ393" s="222"/>
      <c r="CPK393" s="222"/>
      <c r="CPL393" s="222"/>
      <c r="CPM393" s="222"/>
      <c r="CPN393" s="222"/>
      <c r="CPO393" s="222"/>
      <c r="CPP393" s="222"/>
      <c r="CPQ393" s="222"/>
      <c r="CPR393" s="222"/>
      <c r="CPS393" s="222"/>
      <c r="CPT393" s="222"/>
      <c r="CPU393" s="222"/>
      <c r="CPV393" s="222"/>
      <c r="CPW393" s="222"/>
      <c r="CPX393" s="222"/>
      <c r="CPY393" s="222"/>
      <c r="CPZ393" s="222"/>
      <c r="CQA393" s="222"/>
      <c r="CQB393" s="222"/>
      <c r="CQC393" s="222"/>
      <c r="CQD393" s="222"/>
      <c r="CQE393" s="222"/>
      <c r="CQF393" s="222"/>
      <c r="CQG393" s="222"/>
      <c r="CQH393" s="222"/>
      <c r="CQI393" s="222"/>
      <c r="CQJ393" s="222"/>
      <c r="CQK393" s="222"/>
      <c r="CQL393" s="222"/>
      <c r="CQM393" s="222"/>
      <c r="CQN393" s="222"/>
      <c r="CQO393" s="222"/>
      <c r="CQP393" s="222"/>
      <c r="CQQ393" s="222"/>
      <c r="CQR393" s="222"/>
      <c r="CQS393" s="222"/>
      <c r="CQT393" s="222"/>
      <c r="CQU393" s="222"/>
      <c r="CQV393" s="222"/>
      <c r="CQW393" s="222"/>
      <c r="CQX393" s="222"/>
      <c r="CQY393" s="222"/>
      <c r="CQZ393" s="222"/>
      <c r="CRA393" s="222"/>
      <c r="CRB393" s="222"/>
      <c r="CRC393" s="222"/>
      <c r="CRD393" s="222"/>
      <c r="CRE393" s="222"/>
      <c r="CRF393" s="222"/>
      <c r="CRG393" s="222"/>
      <c r="CRH393" s="222"/>
      <c r="CRI393" s="222"/>
      <c r="CRJ393" s="222"/>
      <c r="CRK393" s="222"/>
      <c r="CRL393" s="222"/>
      <c r="CRM393" s="222"/>
      <c r="CRN393" s="222"/>
      <c r="CRO393" s="222"/>
      <c r="CRP393" s="222"/>
      <c r="CRQ393" s="222"/>
      <c r="CRR393" s="222"/>
      <c r="CRS393" s="222"/>
      <c r="CRT393" s="222"/>
      <c r="CRU393" s="222"/>
      <c r="CRV393" s="222"/>
      <c r="CRW393" s="222"/>
      <c r="CRX393" s="222"/>
      <c r="CRY393" s="222"/>
      <c r="CRZ393" s="222"/>
      <c r="CSA393" s="222"/>
      <c r="CSB393" s="222"/>
      <c r="CSC393" s="222"/>
      <c r="CSD393" s="222"/>
      <c r="CSE393" s="222"/>
      <c r="CSF393" s="222"/>
      <c r="CSG393" s="222"/>
      <c r="CSH393" s="222"/>
      <c r="CSI393" s="222"/>
      <c r="CSJ393" s="222"/>
      <c r="CSK393" s="222"/>
      <c r="CSL393" s="222"/>
      <c r="CSM393" s="222"/>
      <c r="CSN393" s="222"/>
      <c r="CSO393" s="222"/>
      <c r="CSP393" s="222"/>
      <c r="CSQ393" s="222"/>
      <c r="CSR393" s="222"/>
      <c r="CSS393" s="222"/>
      <c r="CST393" s="222"/>
      <c r="CSU393" s="222"/>
      <c r="CSV393" s="222"/>
      <c r="CSW393" s="222"/>
      <c r="CSX393" s="222"/>
      <c r="CSY393" s="222"/>
      <c r="CSZ393" s="222"/>
      <c r="CTA393" s="222"/>
      <c r="CTB393" s="222"/>
      <c r="CTC393" s="222"/>
      <c r="CTD393" s="222"/>
      <c r="CTE393" s="222"/>
      <c r="CTF393" s="222"/>
      <c r="CTG393" s="222"/>
      <c r="CTH393" s="222"/>
      <c r="CTI393" s="222"/>
      <c r="CTJ393" s="222"/>
      <c r="CTK393" s="222"/>
      <c r="CTL393" s="222"/>
      <c r="CTM393" s="222"/>
      <c r="CTN393" s="222"/>
      <c r="CTO393" s="222"/>
      <c r="CTP393" s="222"/>
      <c r="CTQ393" s="222"/>
      <c r="CTR393" s="222"/>
      <c r="CTS393" s="222"/>
      <c r="CTT393" s="222"/>
      <c r="CTU393" s="222"/>
      <c r="CTV393" s="222"/>
      <c r="CTW393" s="222"/>
      <c r="CTX393" s="222"/>
      <c r="CTY393" s="222"/>
      <c r="CTZ393" s="222"/>
      <c r="CUA393" s="222"/>
      <c r="CUB393" s="222"/>
      <c r="CUC393" s="222"/>
      <c r="CUD393" s="222"/>
      <c r="CUE393" s="222"/>
      <c r="CUF393" s="222"/>
      <c r="CUG393" s="222"/>
      <c r="CUH393" s="222"/>
      <c r="CUI393" s="222"/>
      <c r="CUJ393" s="222"/>
      <c r="CUK393" s="222"/>
      <c r="CUL393" s="222"/>
      <c r="CUM393" s="222"/>
      <c r="CUN393" s="222"/>
      <c r="CUO393" s="222"/>
      <c r="CUP393" s="222"/>
      <c r="CUQ393" s="222"/>
      <c r="CUR393" s="222"/>
      <c r="CUS393" s="222"/>
      <c r="CUT393" s="222"/>
      <c r="CUU393" s="222"/>
      <c r="CUV393" s="222"/>
      <c r="CUW393" s="222"/>
      <c r="CUX393" s="222"/>
      <c r="CUY393" s="222"/>
      <c r="CUZ393" s="222"/>
      <c r="CVA393" s="222"/>
      <c r="CVB393" s="222"/>
      <c r="CVC393" s="222"/>
      <c r="CVD393" s="222"/>
      <c r="CVE393" s="222"/>
      <c r="CVF393" s="222"/>
      <c r="CVG393" s="222"/>
      <c r="CVH393" s="222"/>
      <c r="CVI393" s="222"/>
      <c r="CVJ393" s="222"/>
      <c r="CVK393" s="222"/>
      <c r="CVL393" s="222"/>
      <c r="CVM393" s="222"/>
      <c r="CVN393" s="222"/>
      <c r="CVO393" s="222"/>
      <c r="CVP393" s="222"/>
      <c r="CVQ393" s="222"/>
      <c r="CVR393" s="222"/>
      <c r="CVS393" s="222"/>
      <c r="CVT393" s="222"/>
      <c r="CVU393" s="222"/>
      <c r="CVV393" s="222"/>
      <c r="CVW393" s="222"/>
      <c r="CVX393" s="222"/>
      <c r="CVY393" s="222"/>
      <c r="CVZ393" s="222"/>
      <c r="CWA393" s="222"/>
      <c r="CWB393" s="222"/>
      <c r="CWC393" s="222"/>
      <c r="CWD393" s="222"/>
      <c r="CWE393" s="222"/>
      <c r="CWF393" s="222"/>
      <c r="CWG393" s="222"/>
      <c r="CWH393" s="222"/>
      <c r="CWI393" s="222"/>
      <c r="CWJ393" s="222"/>
      <c r="CWK393" s="222"/>
      <c r="CWL393" s="222"/>
      <c r="CWM393" s="222"/>
      <c r="CWN393" s="222"/>
      <c r="CWO393" s="222"/>
      <c r="CWP393" s="222"/>
      <c r="CWQ393" s="222"/>
      <c r="CWR393" s="222"/>
      <c r="CWS393" s="222"/>
      <c r="CWT393" s="222"/>
      <c r="CWU393" s="222"/>
      <c r="CWV393" s="222"/>
      <c r="CWW393" s="222"/>
      <c r="CWX393" s="222"/>
      <c r="CWY393" s="222"/>
      <c r="CWZ393" s="222"/>
      <c r="CXA393" s="222"/>
      <c r="CXB393" s="222"/>
      <c r="CXC393" s="222"/>
      <c r="CXD393" s="222"/>
      <c r="CXE393" s="222"/>
      <c r="CXF393" s="222"/>
      <c r="CXG393" s="222"/>
      <c r="CXH393" s="222"/>
      <c r="CXI393" s="222"/>
      <c r="CXJ393" s="222"/>
      <c r="CXK393" s="222"/>
      <c r="CXL393" s="222"/>
      <c r="CXM393" s="222"/>
      <c r="CXN393" s="222"/>
      <c r="CXO393" s="222"/>
      <c r="CXP393" s="222"/>
      <c r="CXQ393" s="222"/>
      <c r="CXR393" s="222"/>
      <c r="CXS393" s="222"/>
      <c r="CXT393" s="222"/>
      <c r="CXU393" s="222"/>
      <c r="CXV393" s="222"/>
      <c r="CXW393" s="222"/>
      <c r="CXX393" s="222"/>
      <c r="CXY393" s="222"/>
      <c r="CXZ393" s="222"/>
      <c r="CYA393" s="222"/>
      <c r="CYB393" s="222"/>
      <c r="CYC393" s="222"/>
      <c r="CYD393" s="222"/>
      <c r="CYE393" s="222"/>
      <c r="CYF393" s="222"/>
      <c r="CYG393" s="222"/>
      <c r="CYH393" s="222"/>
      <c r="CYI393" s="222"/>
      <c r="CYJ393" s="222"/>
      <c r="CYK393" s="222"/>
      <c r="CYL393" s="222"/>
      <c r="CYM393" s="222"/>
      <c r="CYN393" s="222"/>
      <c r="CYO393" s="222"/>
      <c r="CYP393" s="222"/>
      <c r="CYQ393" s="222"/>
      <c r="CYR393" s="222"/>
      <c r="CYS393" s="222"/>
      <c r="CYT393" s="222"/>
      <c r="CYU393" s="222"/>
      <c r="CYV393" s="222"/>
      <c r="CYW393" s="222"/>
      <c r="CYX393" s="222"/>
      <c r="CYY393" s="222"/>
      <c r="CYZ393" s="222"/>
      <c r="CZA393" s="222"/>
      <c r="CZB393" s="222"/>
      <c r="CZC393" s="222"/>
      <c r="CZD393" s="222"/>
      <c r="CZE393" s="222"/>
      <c r="CZF393" s="222"/>
      <c r="CZG393" s="222"/>
      <c r="CZH393" s="222"/>
      <c r="CZI393" s="222"/>
      <c r="CZJ393" s="222"/>
      <c r="CZK393" s="222"/>
      <c r="CZL393" s="222"/>
      <c r="CZM393" s="222"/>
      <c r="CZN393" s="222"/>
      <c r="CZO393" s="222"/>
      <c r="CZP393" s="222"/>
      <c r="CZQ393" s="222"/>
      <c r="CZR393" s="222"/>
      <c r="CZS393" s="222"/>
      <c r="CZT393" s="222"/>
      <c r="CZU393" s="222"/>
      <c r="CZV393" s="222"/>
      <c r="CZW393" s="222"/>
      <c r="CZX393" s="222"/>
      <c r="CZY393" s="222"/>
      <c r="CZZ393" s="222"/>
      <c r="DAA393" s="222"/>
      <c r="DAB393" s="222"/>
      <c r="DAC393" s="222"/>
      <c r="DAD393" s="222"/>
      <c r="DAE393" s="222"/>
      <c r="DAF393" s="222"/>
      <c r="DAG393" s="222"/>
      <c r="DAH393" s="222"/>
      <c r="DAI393" s="222"/>
      <c r="DAJ393" s="222"/>
      <c r="DAK393" s="222"/>
      <c r="DAL393" s="222"/>
      <c r="DAM393" s="222"/>
      <c r="DAN393" s="222"/>
      <c r="DAO393" s="222"/>
      <c r="DAP393" s="222"/>
      <c r="DAQ393" s="222"/>
      <c r="DAR393" s="222"/>
      <c r="DAS393" s="222"/>
      <c r="DAT393" s="222"/>
      <c r="DAU393" s="222"/>
      <c r="DAV393" s="222"/>
      <c r="DAW393" s="222"/>
      <c r="DAX393" s="222"/>
      <c r="DAY393" s="222"/>
      <c r="DAZ393" s="222"/>
      <c r="DBA393" s="222"/>
      <c r="DBB393" s="222"/>
      <c r="DBC393" s="222"/>
      <c r="DBD393" s="222"/>
      <c r="DBE393" s="222"/>
      <c r="DBF393" s="222"/>
      <c r="DBG393" s="222"/>
      <c r="DBH393" s="222"/>
      <c r="DBI393" s="222"/>
      <c r="DBJ393" s="222"/>
      <c r="DBK393" s="222"/>
      <c r="DBL393" s="222"/>
      <c r="DBM393" s="222"/>
      <c r="DBN393" s="222"/>
      <c r="DBO393" s="222"/>
      <c r="DBP393" s="222"/>
      <c r="DBQ393" s="222"/>
      <c r="DBR393" s="222"/>
      <c r="DBS393" s="222"/>
      <c r="DBT393" s="222"/>
      <c r="DBU393" s="222"/>
      <c r="DBV393" s="222"/>
      <c r="DBW393" s="222"/>
      <c r="DBX393" s="222"/>
      <c r="DBY393" s="222"/>
      <c r="DBZ393" s="222"/>
      <c r="DCA393" s="222"/>
      <c r="DCB393" s="222"/>
      <c r="DCC393" s="222"/>
      <c r="DCD393" s="222"/>
      <c r="DCE393" s="222"/>
      <c r="DCF393" s="222"/>
      <c r="DCG393" s="222"/>
      <c r="DCH393" s="222"/>
      <c r="DCI393" s="222"/>
      <c r="DCJ393" s="222"/>
      <c r="DCK393" s="222"/>
      <c r="DCL393" s="222"/>
      <c r="DCM393" s="222"/>
      <c r="DCN393" s="222"/>
      <c r="DCO393" s="222"/>
      <c r="DCP393" s="222"/>
      <c r="DCQ393" s="222"/>
      <c r="DCR393" s="222"/>
      <c r="DCS393" s="222"/>
      <c r="DCT393" s="222"/>
      <c r="DCU393" s="222"/>
      <c r="DCV393" s="222"/>
      <c r="DCW393" s="222"/>
      <c r="DCX393" s="222"/>
      <c r="DCY393" s="222"/>
      <c r="DCZ393" s="222"/>
      <c r="DDA393" s="222"/>
      <c r="DDB393" s="222"/>
      <c r="DDC393" s="222"/>
      <c r="DDD393" s="222"/>
      <c r="DDE393" s="222"/>
      <c r="DDF393" s="222"/>
      <c r="DDG393" s="222"/>
      <c r="DDH393" s="222"/>
      <c r="DDI393" s="222"/>
      <c r="DDJ393" s="222"/>
      <c r="DDK393" s="222"/>
      <c r="DDL393" s="222"/>
      <c r="DDM393" s="222"/>
      <c r="DDN393" s="222"/>
      <c r="DDO393" s="222"/>
      <c r="DDP393" s="222"/>
      <c r="DDQ393" s="222"/>
      <c r="DDR393" s="222"/>
      <c r="DDS393" s="222"/>
      <c r="DDT393" s="222"/>
      <c r="DDU393" s="222"/>
      <c r="DDV393" s="222"/>
      <c r="DDW393" s="222"/>
      <c r="DDX393" s="222"/>
      <c r="DDY393" s="222"/>
      <c r="DDZ393" s="222"/>
      <c r="DEA393" s="222"/>
      <c r="DEB393" s="222"/>
      <c r="DEC393" s="222"/>
      <c r="DED393" s="222"/>
      <c r="DEE393" s="222"/>
      <c r="DEF393" s="222"/>
      <c r="DEG393" s="222"/>
      <c r="DEH393" s="222"/>
      <c r="DEI393" s="222"/>
      <c r="DEJ393" s="222"/>
      <c r="DEK393" s="222"/>
      <c r="DEL393" s="222"/>
      <c r="DEM393" s="222"/>
      <c r="DEN393" s="222"/>
      <c r="DEO393" s="222"/>
      <c r="DEP393" s="222"/>
      <c r="DEQ393" s="222"/>
      <c r="DER393" s="222"/>
      <c r="DES393" s="222"/>
      <c r="DET393" s="222"/>
      <c r="DEU393" s="222"/>
      <c r="DEV393" s="222"/>
      <c r="DEW393" s="222"/>
      <c r="DEX393" s="222"/>
      <c r="DEY393" s="222"/>
      <c r="DEZ393" s="222"/>
      <c r="DFA393" s="222"/>
      <c r="DFB393" s="222"/>
      <c r="DFC393" s="222"/>
      <c r="DFD393" s="222"/>
      <c r="DFE393" s="222"/>
      <c r="DFF393" s="222"/>
      <c r="DFG393" s="222"/>
      <c r="DFH393" s="222"/>
      <c r="DFI393" s="222"/>
      <c r="DFJ393" s="222"/>
      <c r="DFK393" s="222"/>
      <c r="DFL393" s="222"/>
      <c r="DFM393" s="222"/>
      <c r="DFN393" s="222"/>
      <c r="DFO393" s="222"/>
      <c r="DFP393" s="222"/>
      <c r="DFQ393" s="222"/>
      <c r="DFR393" s="222"/>
      <c r="DFS393" s="222"/>
      <c r="DFT393" s="222"/>
      <c r="DFU393" s="222"/>
      <c r="DFV393" s="222"/>
      <c r="DFW393" s="222"/>
      <c r="DFX393" s="222"/>
      <c r="DFY393" s="222"/>
      <c r="DFZ393" s="222"/>
      <c r="DGA393" s="222"/>
      <c r="DGB393" s="222"/>
      <c r="DGC393" s="222"/>
      <c r="DGD393" s="222"/>
      <c r="DGE393" s="222"/>
      <c r="DGF393" s="222"/>
      <c r="DGG393" s="222"/>
      <c r="DGH393" s="222"/>
      <c r="DGI393" s="222"/>
      <c r="DGJ393" s="222"/>
      <c r="DGK393" s="222"/>
      <c r="DGL393" s="222"/>
      <c r="DGM393" s="222"/>
      <c r="DGN393" s="222"/>
      <c r="DGO393" s="222"/>
      <c r="DGP393" s="222"/>
      <c r="DGQ393" s="222"/>
      <c r="DGR393" s="222"/>
      <c r="DGS393" s="222"/>
      <c r="DGT393" s="222"/>
      <c r="DGU393" s="222"/>
      <c r="DGV393" s="222"/>
      <c r="DGW393" s="222"/>
      <c r="DGX393" s="222"/>
      <c r="DGY393" s="222"/>
      <c r="DGZ393" s="222"/>
      <c r="DHA393" s="222"/>
      <c r="DHB393" s="222"/>
      <c r="DHC393" s="222"/>
      <c r="DHD393" s="222"/>
      <c r="DHE393" s="222"/>
      <c r="DHF393" s="222"/>
      <c r="DHG393" s="222"/>
      <c r="DHH393" s="222"/>
      <c r="DHI393" s="222"/>
      <c r="DHJ393" s="222"/>
      <c r="DHK393" s="222"/>
      <c r="DHL393" s="222"/>
      <c r="DHM393" s="222"/>
      <c r="DHN393" s="222"/>
      <c r="DHO393" s="222"/>
      <c r="DHP393" s="222"/>
      <c r="DHQ393" s="222"/>
      <c r="DHR393" s="222"/>
      <c r="DHS393" s="222"/>
      <c r="DHT393" s="222"/>
      <c r="DHU393" s="222"/>
      <c r="DHV393" s="222"/>
      <c r="DHW393" s="222"/>
      <c r="DHX393" s="222"/>
      <c r="DHY393" s="222"/>
      <c r="DHZ393" s="222"/>
      <c r="DIA393" s="222"/>
      <c r="DIB393" s="222"/>
      <c r="DIC393" s="222"/>
      <c r="DID393" s="222"/>
      <c r="DIE393" s="222"/>
      <c r="DIF393" s="222"/>
      <c r="DIG393" s="222"/>
      <c r="DIH393" s="222"/>
      <c r="DII393" s="222"/>
      <c r="DIJ393" s="222"/>
      <c r="DIK393" s="222"/>
      <c r="DIL393" s="222"/>
      <c r="DIM393" s="222"/>
      <c r="DIN393" s="222"/>
      <c r="DIO393" s="222"/>
      <c r="DIP393" s="222"/>
      <c r="DIQ393" s="222"/>
      <c r="DIR393" s="222"/>
      <c r="DIS393" s="222"/>
      <c r="DIT393" s="222"/>
      <c r="DIU393" s="222"/>
      <c r="DIV393" s="222"/>
      <c r="DIW393" s="222"/>
      <c r="DIX393" s="222"/>
      <c r="DIY393" s="222"/>
      <c r="DIZ393" s="222"/>
      <c r="DJA393" s="222"/>
      <c r="DJB393" s="222"/>
      <c r="DJC393" s="222"/>
      <c r="DJD393" s="222"/>
      <c r="DJE393" s="222"/>
      <c r="DJF393" s="222"/>
      <c r="DJG393" s="222"/>
      <c r="DJH393" s="222"/>
      <c r="DJI393" s="222"/>
      <c r="DJJ393" s="222"/>
      <c r="DJK393" s="222"/>
      <c r="DJL393" s="222"/>
      <c r="DJM393" s="222"/>
      <c r="DJN393" s="222"/>
      <c r="DJO393" s="222"/>
      <c r="DJP393" s="222"/>
      <c r="DJQ393" s="222"/>
      <c r="DJR393" s="222"/>
      <c r="DJS393" s="222"/>
      <c r="DJT393" s="222"/>
      <c r="DJU393" s="222"/>
      <c r="DJV393" s="222"/>
      <c r="DJW393" s="222"/>
      <c r="DJX393" s="222"/>
      <c r="DJY393" s="222"/>
      <c r="DJZ393" s="222"/>
      <c r="DKA393" s="222"/>
      <c r="DKB393" s="222"/>
      <c r="DKC393" s="222"/>
      <c r="DKD393" s="222"/>
      <c r="DKE393" s="222"/>
      <c r="DKF393" s="222"/>
      <c r="DKG393" s="222"/>
      <c r="DKH393" s="222"/>
      <c r="DKI393" s="222"/>
      <c r="DKJ393" s="222"/>
      <c r="DKK393" s="222"/>
      <c r="DKL393" s="222"/>
      <c r="DKM393" s="222"/>
      <c r="DKN393" s="222"/>
      <c r="DKO393" s="222"/>
      <c r="DKP393" s="222"/>
      <c r="DKQ393" s="222"/>
      <c r="DKR393" s="222"/>
      <c r="DKS393" s="222"/>
      <c r="DKT393" s="222"/>
      <c r="DKU393" s="222"/>
      <c r="DKV393" s="222"/>
      <c r="DKW393" s="222"/>
      <c r="DKX393" s="222"/>
      <c r="DKY393" s="222"/>
      <c r="DKZ393" s="222"/>
      <c r="DLA393" s="222"/>
      <c r="DLB393" s="222"/>
      <c r="DLC393" s="222"/>
      <c r="DLD393" s="222"/>
      <c r="DLE393" s="222"/>
      <c r="DLF393" s="222"/>
      <c r="DLG393" s="222"/>
      <c r="DLH393" s="222"/>
      <c r="DLI393" s="222"/>
      <c r="DLJ393" s="222"/>
      <c r="DLK393" s="222"/>
      <c r="DLL393" s="222"/>
      <c r="DLM393" s="222"/>
      <c r="DLN393" s="222"/>
      <c r="DLO393" s="222"/>
      <c r="DLP393" s="222"/>
      <c r="DLQ393" s="222"/>
      <c r="DLR393" s="222"/>
      <c r="DLS393" s="222"/>
      <c r="DLT393" s="222"/>
      <c r="DLU393" s="222"/>
      <c r="DLV393" s="222"/>
      <c r="DLW393" s="222"/>
      <c r="DLX393" s="222"/>
      <c r="DLY393" s="222"/>
      <c r="DLZ393" s="222"/>
      <c r="DMA393" s="222"/>
      <c r="DMB393" s="222"/>
      <c r="DMC393" s="222"/>
      <c r="DMD393" s="222"/>
      <c r="DME393" s="222"/>
      <c r="DMF393" s="222"/>
      <c r="DMG393" s="222"/>
      <c r="DMH393" s="222"/>
      <c r="DMI393" s="222"/>
      <c r="DMJ393" s="222"/>
      <c r="DMK393" s="222"/>
      <c r="DML393" s="222"/>
      <c r="DMM393" s="222"/>
      <c r="DMN393" s="222"/>
      <c r="DMO393" s="222"/>
      <c r="DMP393" s="222"/>
      <c r="DMQ393" s="222"/>
      <c r="DMR393" s="222"/>
      <c r="DMS393" s="222"/>
      <c r="DMT393" s="222"/>
      <c r="DMU393" s="222"/>
      <c r="DMV393" s="222"/>
      <c r="DMW393" s="222"/>
      <c r="DMX393" s="222"/>
      <c r="DMY393" s="222"/>
      <c r="DMZ393" s="222"/>
      <c r="DNA393" s="222"/>
      <c r="DNB393" s="222"/>
      <c r="DNC393" s="222"/>
      <c r="DND393" s="222"/>
      <c r="DNE393" s="222"/>
      <c r="DNF393" s="222"/>
      <c r="DNG393" s="222"/>
      <c r="DNH393" s="222"/>
      <c r="DNI393" s="222"/>
      <c r="DNJ393" s="222"/>
      <c r="DNK393" s="222"/>
      <c r="DNL393" s="222"/>
      <c r="DNM393" s="222"/>
      <c r="DNN393" s="222"/>
      <c r="DNO393" s="222"/>
      <c r="DNP393" s="222"/>
      <c r="DNQ393" s="222"/>
      <c r="DNR393" s="222"/>
      <c r="DNS393" s="222"/>
      <c r="DNT393" s="222"/>
      <c r="DNU393" s="222"/>
      <c r="DNV393" s="222"/>
      <c r="DNW393" s="222"/>
      <c r="DNX393" s="222"/>
      <c r="DNY393" s="222"/>
      <c r="DNZ393" s="222"/>
      <c r="DOA393" s="222"/>
      <c r="DOB393" s="222"/>
      <c r="DOC393" s="222"/>
      <c r="DOD393" s="222"/>
      <c r="DOE393" s="222"/>
      <c r="DOF393" s="222"/>
      <c r="DOG393" s="222"/>
      <c r="DOH393" s="222"/>
      <c r="DOI393" s="222"/>
      <c r="DOJ393" s="222"/>
      <c r="DOK393" s="222"/>
      <c r="DOL393" s="222"/>
      <c r="DOM393" s="222"/>
      <c r="DON393" s="222"/>
      <c r="DOO393" s="222"/>
      <c r="DOP393" s="222"/>
      <c r="DOQ393" s="222"/>
      <c r="DOR393" s="222"/>
      <c r="DOS393" s="222"/>
      <c r="DOT393" s="222"/>
      <c r="DOU393" s="222"/>
      <c r="DOV393" s="222"/>
      <c r="DOW393" s="222"/>
      <c r="DOX393" s="222"/>
      <c r="DOY393" s="222"/>
      <c r="DOZ393" s="222"/>
      <c r="DPA393" s="222"/>
      <c r="DPB393" s="222"/>
      <c r="DPC393" s="222"/>
      <c r="DPD393" s="222"/>
      <c r="DPE393" s="222"/>
      <c r="DPF393" s="222"/>
      <c r="DPG393" s="222"/>
      <c r="DPH393" s="222"/>
      <c r="DPI393" s="222"/>
      <c r="DPJ393" s="222"/>
      <c r="DPK393" s="222"/>
      <c r="DPL393" s="222"/>
      <c r="DPM393" s="222"/>
      <c r="DPN393" s="222"/>
      <c r="DPO393" s="222"/>
      <c r="DPP393" s="222"/>
      <c r="DPQ393" s="222"/>
      <c r="DPR393" s="222"/>
      <c r="DPS393" s="222"/>
      <c r="DPT393" s="222"/>
      <c r="DPU393" s="222"/>
      <c r="DPV393" s="222"/>
      <c r="DPW393" s="222"/>
      <c r="DPX393" s="222"/>
      <c r="DPY393" s="222"/>
      <c r="DPZ393" s="222"/>
      <c r="DQA393" s="222"/>
      <c r="DQB393" s="222"/>
      <c r="DQC393" s="222"/>
      <c r="DQD393" s="222"/>
      <c r="DQE393" s="222"/>
      <c r="DQF393" s="222"/>
      <c r="DQG393" s="222"/>
      <c r="DQH393" s="222"/>
      <c r="DQI393" s="222"/>
      <c r="DQJ393" s="222"/>
      <c r="DQK393" s="222"/>
      <c r="DQL393" s="222"/>
      <c r="DQM393" s="222"/>
      <c r="DQN393" s="222"/>
      <c r="DQO393" s="222"/>
      <c r="DQP393" s="222"/>
      <c r="DQQ393" s="222"/>
      <c r="DQR393" s="222"/>
      <c r="DQS393" s="222"/>
      <c r="DQT393" s="222"/>
      <c r="DQU393" s="222"/>
      <c r="DQV393" s="222"/>
      <c r="DQW393" s="222"/>
      <c r="DQX393" s="222"/>
      <c r="DQY393" s="222"/>
      <c r="DQZ393" s="222"/>
      <c r="DRA393" s="222"/>
      <c r="DRB393" s="222"/>
      <c r="DRC393" s="222"/>
      <c r="DRD393" s="222"/>
      <c r="DRE393" s="222"/>
      <c r="DRF393" s="222"/>
      <c r="DRG393" s="222"/>
      <c r="DRH393" s="222"/>
      <c r="DRI393" s="222"/>
      <c r="DRJ393" s="222"/>
      <c r="DRK393" s="222"/>
      <c r="DRL393" s="222"/>
      <c r="DRM393" s="222"/>
      <c r="DRN393" s="222"/>
      <c r="DRO393" s="222"/>
      <c r="DRP393" s="222"/>
      <c r="DRQ393" s="222"/>
      <c r="DRR393" s="222"/>
      <c r="DRS393" s="222"/>
      <c r="DRT393" s="222"/>
      <c r="DRU393" s="222"/>
      <c r="DRV393" s="222"/>
      <c r="DRW393" s="222"/>
      <c r="DRX393" s="222"/>
      <c r="DRY393" s="222"/>
      <c r="DRZ393" s="222"/>
      <c r="DSA393" s="222"/>
      <c r="DSB393" s="222"/>
      <c r="DSC393" s="222"/>
      <c r="DSD393" s="222"/>
      <c r="DSE393" s="222"/>
      <c r="DSF393" s="222"/>
      <c r="DSG393" s="222"/>
      <c r="DSH393" s="222"/>
      <c r="DSI393" s="222"/>
      <c r="DSJ393" s="222"/>
      <c r="DSK393" s="222"/>
      <c r="DSL393" s="222"/>
      <c r="DSM393" s="222"/>
      <c r="DSN393" s="222"/>
      <c r="DSO393" s="222"/>
      <c r="DSP393" s="222"/>
      <c r="DSQ393" s="222"/>
      <c r="DSR393" s="222"/>
      <c r="DSS393" s="222"/>
      <c r="DST393" s="222"/>
      <c r="DSU393" s="222"/>
      <c r="DSV393" s="222"/>
      <c r="DSW393" s="222"/>
      <c r="DSX393" s="222"/>
      <c r="DSY393" s="222"/>
      <c r="DSZ393" s="222"/>
      <c r="DTA393" s="222"/>
      <c r="DTB393" s="222"/>
      <c r="DTC393" s="222"/>
      <c r="DTD393" s="222"/>
      <c r="DTE393" s="222"/>
      <c r="DTF393" s="222"/>
      <c r="DTG393" s="222"/>
      <c r="DTH393" s="222"/>
      <c r="DTI393" s="222"/>
      <c r="DTJ393" s="222"/>
      <c r="DTK393" s="222"/>
      <c r="DTL393" s="222"/>
      <c r="DTM393" s="222"/>
      <c r="DTN393" s="222"/>
      <c r="DTO393" s="222"/>
      <c r="DTP393" s="222"/>
      <c r="DTQ393" s="222"/>
      <c r="DTR393" s="222"/>
      <c r="DTS393" s="222"/>
      <c r="DTT393" s="222"/>
      <c r="DTU393" s="222"/>
      <c r="DTV393" s="222"/>
      <c r="DTW393" s="222"/>
      <c r="DTX393" s="222"/>
      <c r="DTY393" s="222"/>
      <c r="DTZ393" s="222"/>
      <c r="DUA393" s="222"/>
      <c r="DUB393" s="222"/>
      <c r="DUC393" s="222"/>
      <c r="DUD393" s="222"/>
      <c r="DUE393" s="222"/>
      <c r="DUF393" s="222"/>
      <c r="DUG393" s="222"/>
      <c r="DUH393" s="222"/>
      <c r="DUI393" s="222"/>
      <c r="DUJ393" s="222"/>
      <c r="DUK393" s="222"/>
      <c r="DUL393" s="222"/>
      <c r="DUM393" s="222"/>
      <c r="DUN393" s="222"/>
      <c r="DUO393" s="222"/>
      <c r="DUP393" s="222"/>
      <c r="DUQ393" s="222"/>
      <c r="DUR393" s="222"/>
      <c r="DUS393" s="222"/>
      <c r="DUT393" s="222"/>
      <c r="DUU393" s="222"/>
      <c r="DUV393" s="222"/>
      <c r="DUW393" s="222"/>
      <c r="DUX393" s="222"/>
      <c r="DUY393" s="222"/>
      <c r="DUZ393" s="222"/>
      <c r="DVA393" s="222"/>
      <c r="DVB393" s="222"/>
      <c r="DVC393" s="222"/>
      <c r="DVD393" s="222"/>
      <c r="DVE393" s="222"/>
      <c r="DVF393" s="222"/>
      <c r="DVG393" s="222"/>
      <c r="DVH393" s="222"/>
      <c r="DVI393" s="222"/>
      <c r="DVJ393" s="222"/>
      <c r="DVK393" s="222"/>
      <c r="DVL393" s="222"/>
      <c r="DVM393" s="222"/>
      <c r="DVN393" s="222"/>
      <c r="DVO393" s="222"/>
      <c r="DVP393" s="222"/>
      <c r="DVQ393" s="222"/>
      <c r="DVR393" s="222"/>
      <c r="DVS393" s="222"/>
      <c r="DVT393" s="222"/>
      <c r="DVU393" s="222"/>
      <c r="DVV393" s="222"/>
      <c r="DVW393" s="222"/>
      <c r="DVX393" s="222"/>
      <c r="DVY393" s="222"/>
      <c r="DVZ393" s="222"/>
      <c r="DWA393" s="222"/>
      <c r="DWB393" s="222"/>
      <c r="DWC393" s="222"/>
      <c r="DWD393" s="222"/>
      <c r="DWE393" s="222"/>
      <c r="DWF393" s="222"/>
      <c r="DWG393" s="222"/>
      <c r="DWH393" s="222"/>
      <c r="DWI393" s="222"/>
      <c r="DWJ393" s="222"/>
      <c r="DWK393" s="222"/>
      <c r="DWL393" s="222"/>
      <c r="DWM393" s="222"/>
      <c r="DWN393" s="222"/>
      <c r="DWO393" s="222"/>
      <c r="DWP393" s="222"/>
      <c r="DWQ393" s="222"/>
      <c r="DWR393" s="222"/>
      <c r="DWS393" s="222"/>
      <c r="DWT393" s="222"/>
      <c r="DWU393" s="222"/>
      <c r="DWV393" s="222"/>
      <c r="DWW393" s="222"/>
      <c r="DWX393" s="222"/>
      <c r="DWY393" s="222"/>
      <c r="DWZ393" s="222"/>
      <c r="DXA393" s="222"/>
      <c r="DXB393" s="222"/>
      <c r="DXC393" s="222"/>
      <c r="DXD393" s="222"/>
      <c r="DXE393" s="222"/>
      <c r="DXF393" s="222"/>
      <c r="DXG393" s="222"/>
      <c r="DXH393" s="222"/>
      <c r="DXI393" s="222"/>
      <c r="DXJ393" s="222"/>
      <c r="DXK393" s="222"/>
      <c r="DXL393" s="222"/>
      <c r="DXM393" s="222"/>
      <c r="DXN393" s="222"/>
      <c r="DXO393" s="222"/>
      <c r="DXP393" s="222"/>
      <c r="DXQ393" s="222"/>
      <c r="DXR393" s="222"/>
      <c r="DXS393" s="222"/>
      <c r="DXT393" s="222"/>
      <c r="DXU393" s="222"/>
      <c r="DXV393" s="222"/>
      <c r="DXW393" s="222"/>
      <c r="DXX393" s="222"/>
      <c r="DXY393" s="222"/>
      <c r="DXZ393" s="222"/>
      <c r="DYA393" s="222"/>
      <c r="DYB393" s="222"/>
      <c r="DYC393" s="222"/>
      <c r="DYD393" s="222"/>
      <c r="DYE393" s="222"/>
      <c r="DYF393" s="222"/>
      <c r="DYG393" s="222"/>
      <c r="DYH393" s="222"/>
      <c r="DYI393" s="222"/>
      <c r="DYJ393" s="222"/>
      <c r="DYK393" s="222"/>
      <c r="DYL393" s="222"/>
      <c r="DYM393" s="222"/>
      <c r="DYN393" s="222"/>
      <c r="DYO393" s="222"/>
      <c r="DYP393" s="222"/>
      <c r="DYQ393" s="222"/>
      <c r="DYR393" s="222"/>
      <c r="DYS393" s="222"/>
      <c r="DYT393" s="222"/>
      <c r="DYU393" s="222"/>
      <c r="DYV393" s="222"/>
      <c r="DYW393" s="222"/>
      <c r="DYX393" s="222"/>
      <c r="DYY393" s="222"/>
      <c r="DYZ393" s="222"/>
      <c r="DZA393" s="222"/>
      <c r="DZB393" s="222"/>
      <c r="DZC393" s="222"/>
      <c r="DZD393" s="222"/>
      <c r="DZE393" s="222"/>
      <c r="DZF393" s="222"/>
      <c r="DZG393" s="222"/>
      <c r="DZH393" s="222"/>
      <c r="DZI393" s="222"/>
      <c r="DZJ393" s="222"/>
      <c r="DZK393" s="222"/>
      <c r="DZL393" s="222"/>
      <c r="DZM393" s="222"/>
      <c r="DZN393" s="222"/>
      <c r="DZO393" s="222"/>
      <c r="DZP393" s="222"/>
      <c r="DZQ393" s="222"/>
      <c r="DZR393" s="222"/>
      <c r="DZS393" s="222"/>
      <c r="DZT393" s="222"/>
      <c r="DZU393" s="222"/>
      <c r="DZV393" s="222"/>
      <c r="DZW393" s="222"/>
      <c r="DZX393" s="222"/>
      <c r="DZY393" s="222"/>
      <c r="DZZ393" s="222"/>
      <c r="EAA393" s="222"/>
      <c r="EAB393" s="222"/>
      <c r="EAC393" s="222"/>
      <c r="EAD393" s="222"/>
      <c r="EAE393" s="222"/>
      <c r="EAF393" s="222"/>
      <c r="EAG393" s="222"/>
      <c r="EAH393" s="222"/>
      <c r="EAI393" s="222"/>
      <c r="EAJ393" s="222"/>
      <c r="EAK393" s="222"/>
      <c r="EAL393" s="222"/>
      <c r="EAM393" s="222"/>
      <c r="EAN393" s="222"/>
      <c r="EAO393" s="222"/>
      <c r="EAP393" s="222"/>
      <c r="EAQ393" s="222"/>
      <c r="EAR393" s="222"/>
      <c r="EAS393" s="222"/>
      <c r="EAT393" s="222"/>
      <c r="EAU393" s="222"/>
      <c r="EAV393" s="222"/>
      <c r="EAW393" s="222"/>
      <c r="EAX393" s="222"/>
      <c r="EAY393" s="222"/>
      <c r="EAZ393" s="222"/>
      <c r="EBA393" s="222"/>
      <c r="EBB393" s="222"/>
      <c r="EBC393" s="222"/>
      <c r="EBD393" s="222"/>
      <c r="EBE393" s="222"/>
      <c r="EBF393" s="222"/>
      <c r="EBG393" s="222"/>
      <c r="EBH393" s="222"/>
      <c r="EBI393" s="222"/>
      <c r="EBJ393" s="222"/>
      <c r="EBK393" s="222"/>
      <c r="EBL393" s="222"/>
      <c r="EBM393" s="222"/>
      <c r="EBN393" s="222"/>
      <c r="EBO393" s="222"/>
      <c r="EBP393" s="222"/>
      <c r="EBQ393" s="222"/>
      <c r="EBR393" s="222"/>
      <c r="EBS393" s="222"/>
      <c r="EBT393" s="222"/>
      <c r="EBU393" s="222"/>
      <c r="EBV393" s="222"/>
      <c r="EBW393" s="222"/>
      <c r="EBX393" s="222"/>
      <c r="EBY393" s="222"/>
      <c r="EBZ393" s="222"/>
      <c r="ECA393" s="222"/>
      <c r="ECB393" s="222"/>
      <c r="ECC393" s="222"/>
      <c r="ECD393" s="222"/>
      <c r="ECE393" s="222"/>
      <c r="ECF393" s="222"/>
      <c r="ECG393" s="222"/>
      <c r="ECH393" s="222"/>
      <c r="ECI393" s="222"/>
      <c r="ECJ393" s="222"/>
      <c r="ECK393" s="222"/>
      <c r="ECL393" s="222"/>
      <c r="ECM393" s="222"/>
      <c r="ECN393" s="222"/>
      <c r="ECO393" s="222"/>
      <c r="ECP393" s="222"/>
      <c r="ECQ393" s="222"/>
      <c r="ECR393" s="222"/>
      <c r="ECS393" s="222"/>
      <c r="ECT393" s="222"/>
      <c r="ECU393" s="222"/>
      <c r="ECV393" s="222"/>
      <c r="ECW393" s="222"/>
      <c r="ECX393" s="222"/>
      <c r="ECY393" s="222"/>
      <c r="ECZ393" s="222"/>
      <c r="EDA393" s="222"/>
      <c r="EDB393" s="222"/>
      <c r="EDC393" s="222"/>
      <c r="EDD393" s="222"/>
      <c r="EDE393" s="222"/>
      <c r="EDF393" s="222"/>
      <c r="EDG393" s="222"/>
      <c r="EDH393" s="222"/>
      <c r="EDI393" s="222"/>
      <c r="EDJ393" s="222"/>
      <c r="EDK393" s="222"/>
      <c r="EDL393" s="222"/>
      <c r="EDM393" s="222"/>
      <c r="EDN393" s="222"/>
      <c r="EDO393" s="222"/>
      <c r="EDP393" s="222"/>
      <c r="EDQ393" s="222"/>
      <c r="EDR393" s="222"/>
      <c r="EDS393" s="222"/>
      <c r="EDT393" s="222"/>
      <c r="EDU393" s="222"/>
      <c r="EDV393" s="222"/>
      <c r="EDW393" s="222"/>
      <c r="EDX393" s="222"/>
      <c r="EDY393" s="222"/>
      <c r="EDZ393" s="222"/>
      <c r="EEA393" s="222"/>
      <c r="EEB393" s="222"/>
      <c r="EEC393" s="222"/>
      <c r="EED393" s="222"/>
      <c r="EEE393" s="222"/>
      <c r="EEF393" s="222"/>
      <c r="EEG393" s="222"/>
      <c r="EEH393" s="222"/>
      <c r="EEI393" s="222"/>
      <c r="EEJ393" s="222"/>
      <c r="EEK393" s="222"/>
      <c r="EEL393" s="222"/>
      <c r="EEM393" s="222"/>
      <c r="EEN393" s="222"/>
      <c r="EEO393" s="222"/>
      <c r="EEP393" s="222"/>
      <c r="EEQ393" s="222"/>
      <c r="EER393" s="222"/>
      <c r="EES393" s="222"/>
      <c r="EET393" s="222"/>
      <c r="EEU393" s="222"/>
      <c r="EEV393" s="222"/>
      <c r="EEW393" s="222"/>
      <c r="EEX393" s="222"/>
      <c r="EEY393" s="222"/>
      <c r="EEZ393" s="222"/>
      <c r="EFA393" s="222"/>
      <c r="EFB393" s="222"/>
      <c r="EFC393" s="222"/>
      <c r="EFD393" s="222"/>
      <c r="EFE393" s="222"/>
      <c r="EFF393" s="222"/>
      <c r="EFG393" s="222"/>
      <c r="EFH393" s="222"/>
      <c r="EFI393" s="222"/>
      <c r="EFJ393" s="222"/>
      <c r="EFK393" s="222"/>
      <c r="EFL393" s="222"/>
      <c r="EFM393" s="222"/>
      <c r="EFN393" s="222"/>
      <c r="EFO393" s="222"/>
      <c r="EFP393" s="222"/>
      <c r="EFQ393" s="222"/>
      <c r="EFR393" s="222"/>
      <c r="EFS393" s="222"/>
      <c r="EFT393" s="222"/>
      <c r="EFU393" s="222"/>
      <c r="EFV393" s="222"/>
      <c r="EFW393" s="222"/>
      <c r="EFX393" s="222"/>
      <c r="EFY393" s="222"/>
      <c r="EFZ393" s="222"/>
      <c r="EGA393" s="222"/>
      <c r="EGB393" s="222"/>
      <c r="EGC393" s="222"/>
      <c r="EGD393" s="222"/>
      <c r="EGE393" s="222"/>
      <c r="EGF393" s="222"/>
      <c r="EGG393" s="222"/>
      <c r="EGH393" s="222"/>
      <c r="EGI393" s="222"/>
      <c r="EGJ393" s="222"/>
      <c r="EGK393" s="222"/>
      <c r="EGL393" s="222"/>
      <c r="EGM393" s="222"/>
      <c r="EGN393" s="222"/>
      <c r="EGO393" s="222"/>
      <c r="EGP393" s="222"/>
      <c r="EGQ393" s="222"/>
      <c r="EGR393" s="222"/>
      <c r="EGS393" s="222"/>
      <c r="EGT393" s="222"/>
      <c r="EGU393" s="222"/>
      <c r="EGV393" s="222"/>
      <c r="EGW393" s="222"/>
      <c r="EGX393" s="222"/>
      <c r="EGY393" s="222"/>
      <c r="EGZ393" s="222"/>
      <c r="EHA393" s="222"/>
      <c r="EHB393" s="222"/>
      <c r="EHC393" s="222"/>
      <c r="EHD393" s="222"/>
      <c r="EHE393" s="222"/>
      <c r="EHF393" s="222"/>
      <c r="EHG393" s="222"/>
      <c r="EHH393" s="222"/>
      <c r="EHI393" s="222"/>
      <c r="EHJ393" s="222"/>
      <c r="EHK393" s="222"/>
      <c r="EHL393" s="222"/>
      <c r="EHM393" s="222"/>
      <c r="EHN393" s="222"/>
      <c r="EHO393" s="222"/>
      <c r="EHP393" s="222"/>
      <c r="EHQ393" s="222"/>
      <c r="EHR393" s="222"/>
      <c r="EHS393" s="222"/>
      <c r="EHT393" s="222"/>
      <c r="EHU393" s="222"/>
      <c r="EHV393" s="222"/>
      <c r="EHW393" s="222"/>
      <c r="EHX393" s="222"/>
      <c r="EHY393" s="222"/>
      <c r="EHZ393" s="222"/>
      <c r="EIA393" s="222"/>
      <c r="EIB393" s="222"/>
      <c r="EIC393" s="222"/>
      <c r="EID393" s="222"/>
      <c r="EIE393" s="222"/>
      <c r="EIF393" s="222"/>
      <c r="EIG393" s="222"/>
      <c r="EIH393" s="222"/>
      <c r="EII393" s="222"/>
      <c r="EIJ393" s="222"/>
      <c r="EIK393" s="222"/>
      <c r="EIL393" s="222"/>
      <c r="EIM393" s="222"/>
      <c r="EIN393" s="222"/>
      <c r="EIO393" s="222"/>
      <c r="EIP393" s="222"/>
      <c r="EIQ393" s="222"/>
      <c r="EIR393" s="222"/>
      <c r="EIS393" s="222"/>
      <c r="EIT393" s="222"/>
      <c r="EIU393" s="222"/>
      <c r="EIV393" s="222"/>
      <c r="EIW393" s="222"/>
      <c r="EIX393" s="222"/>
      <c r="EIY393" s="222"/>
      <c r="EIZ393" s="222"/>
      <c r="EJA393" s="222"/>
      <c r="EJB393" s="222"/>
      <c r="EJC393" s="222"/>
      <c r="EJD393" s="222"/>
      <c r="EJE393" s="222"/>
      <c r="EJF393" s="222"/>
      <c r="EJG393" s="222"/>
      <c r="EJH393" s="222"/>
      <c r="EJI393" s="222"/>
      <c r="EJJ393" s="222"/>
      <c r="EJK393" s="222"/>
      <c r="EJL393" s="222"/>
      <c r="EJM393" s="222"/>
      <c r="EJN393" s="222"/>
      <c r="EJO393" s="222"/>
      <c r="EJP393" s="222"/>
      <c r="EJQ393" s="222"/>
      <c r="EJR393" s="222"/>
      <c r="EJS393" s="222"/>
      <c r="EJT393" s="222"/>
      <c r="EJU393" s="222"/>
      <c r="EJV393" s="222"/>
      <c r="EJW393" s="222"/>
      <c r="EJX393" s="222"/>
      <c r="EJY393" s="222"/>
      <c r="EJZ393" s="222"/>
      <c r="EKA393" s="222"/>
      <c r="EKB393" s="222"/>
      <c r="EKC393" s="222"/>
      <c r="EKD393" s="222"/>
      <c r="EKE393" s="222"/>
      <c r="EKF393" s="222"/>
      <c r="EKG393" s="222"/>
      <c r="EKH393" s="222"/>
      <c r="EKI393" s="222"/>
      <c r="EKJ393" s="222"/>
      <c r="EKK393" s="222"/>
      <c r="EKL393" s="222"/>
      <c r="EKM393" s="222"/>
      <c r="EKN393" s="222"/>
      <c r="EKO393" s="222"/>
      <c r="EKP393" s="222"/>
      <c r="EKQ393" s="222"/>
      <c r="EKR393" s="222"/>
      <c r="EKS393" s="222"/>
      <c r="EKT393" s="222"/>
      <c r="EKU393" s="222"/>
      <c r="EKV393" s="222"/>
      <c r="EKW393" s="222"/>
      <c r="EKX393" s="222"/>
      <c r="EKY393" s="222"/>
      <c r="EKZ393" s="222"/>
      <c r="ELA393" s="222"/>
      <c r="ELB393" s="222"/>
      <c r="ELC393" s="222"/>
      <c r="ELD393" s="222"/>
      <c r="ELE393" s="222"/>
      <c r="ELF393" s="222"/>
      <c r="ELG393" s="222"/>
      <c r="ELH393" s="222"/>
      <c r="ELI393" s="222"/>
      <c r="ELJ393" s="222"/>
      <c r="ELK393" s="222"/>
      <c r="ELL393" s="222"/>
      <c r="ELM393" s="222"/>
      <c r="ELN393" s="222"/>
      <c r="ELO393" s="222"/>
      <c r="ELP393" s="222"/>
      <c r="ELQ393" s="222"/>
      <c r="ELR393" s="222"/>
      <c r="ELS393" s="222"/>
      <c r="ELT393" s="222"/>
      <c r="ELU393" s="222"/>
      <c r="ELV393" s="222"/>
      <c r="ELW393" s="222"/>
      <c r="ELX393" s="222"/>
      <c r="ELY393" s="222"/>
      <c r="ELZ393" s="222"/>
      <c r="EMA393" s="222"/>
      <c r="EMB393" s="222"/>
      <c r="EMC393" s="222"/>
      <c r="EMD393" s="222"/>
      <c r="EME393" s="222"/>
      <c r="EMF393" s="222"/>
      <c r="EMG393" s="222"/>
      <c r="EMH393" s="222"/>
      <c r="EMI393" s="222"/>
      <c r="EMJ393" s="222"/>
      <c r="EMK393" s="222"/>
      <c r="EML393" s="222"/>
      <c r="EMM393" s="222"/>
      <c r="EMN393" s="222"/>
      <c r="EMO393" s="222"/>
      <c r="EMP393" s="222"/>
      <c r="EMQ393" s="222"/>
      <c r="EMR393" s="222"/>
      <c r="EMS393" s="222"/>
      <c r="EMT393" s="222"/>
      <c r="EMU393" s="222"/>
      <c r="EMV393" s="222"/>
      <c r="EMW393" s="222"/>
      <c r="EMX393" s="222"/>
      <c r="EMY393" s="222"/>
      <c r="EMZ393" s="222"/>
      <c r="ENA393" s="222"/>
      <c r="ENB393" s="222"/>
      <c r="ENC393" s="222"/>
      <c r="END393" s="222"/>
      <c r="ENE393" s="222"/>
      <c r="ENF393" s="222"/>
      <c r="ENG393" s="222"/>
      <c r="ENH393" s="222"/>
      <c r="ENI393" s="222"/>
      <c r="ENJ393" s="222"/>
      <c r="ENK393" s="222"/>
      <c r="ENL393" s="222"/>
      <c r="ENM393" s="222"/>
      <c r="ENN393" s="222"/>
      <c r="ENO393" s="222"/>
      <c r="ENP393" s="222"/>
      <c r="ENQ393" s="222"/>
      <c r="ENR393" s="222"/>
      <c r="ENS393" s="222"/>
      <c r="ENT393" s="222"/>
      <c r="ENU393" s="222"/>
      <c r="ENV393" s="222"/>
      <c r="ENW393" s="222"/>
      <c r="ENX393" s="222"/>
      <c r="ENY393" s="222"/>
      <c r="ENZ393" s="222"/>
      <c r="EOA393" s="222"/>
      <c r="EOB393" s="222"/>
      <c r="EOC393" s="222"/>
      <c r="EOD393" s="222"/>
      <c r="EOE393" s="222"/>
      <c r="EOF393" s="222"/>
      <c r="EOG393" s="222"/>
      <c r="EOH393" s="222"/>
      <c r="EOI393" s="222"/>
      <c r="EOJ393" s="222"/>
      <c r="EOK393" s="222"/>
      <c r="EOL393" s="222"/>
      <c r="EOM393" s="222"/>
      <c r="EON393" s="222"/>
      <c r="EOO393" s="222"/>
      <c r="EOP393" s="222"/>
      <c r="EOQ393" s="222"/>
      <c r="EOR393" s="222"/>
      <c r="EOS393" s="222"/>
      <c r="EOT393" s="222"/>
      <c r="EOU393" s="222"/>
      <c r="EOV393" s="222"/>
      <c r="EOW393" s="222"/>
      <c r="EOX393" s="222"/>
      <c r="EOY393" s="222"/>
      <c r="EOZ393" s="222"/>
      <c r="EPA393" s="222"/>
      <c r="EPB393" s="222"/>
      <c r="EPC393" s="222"/>
      <c r="EPD393" s="222"/>
      <c r="EPE393" s="222"/>
      <c r="EPF393" s="222"/>
      <c r="EPG393" s="222"/>
      <c r="EPH393" s="222"/>
      <c r="EPI393" s="222"/>
      <c r="EPJ393" s="222"/>
      <c r="EPK393" s="222"/>
      <c r="EPL393" s="222"/>
      <c r="EPM393" s="222"/>
      <c r="EPN393" s="222"/>
      <c r="EPO393" s="222"/>
      <c r="EPP393" s="222"/>
      <c r="EPQ393" s="222"/>
      <c r="EPR393" s="222"/>
      <c r="EPS393" s="222"/>
      <c r="EPT393" s="222"/>
      <c r="EPU393" s="222"/>
      <c r="EPV393" s="222"/>
      <c r="EPW393" s="222"/>
      <c r="EPX393" s="222"/>
      <c r="EPY393" s="222"/>
      <c r="EPZ393" s="222"/>
      <c r="EQA393" s="222"/>
      <c r="EQB393" s="222"/>
      <c r="EQC393" s="222"/>
      <c r="EQD393" s="222"/>
      <c r="EQE393" s="222"/>
      <c r="EQF393" s="222"/>
      <c r="EQG393" s="222"/>
      <c r="EQH393" s="222"/>
      <c r="EQI393" s="222"/>
      <c r="EQJ393" s="222"/>
      <c r="EQK393" s="222"/>
      <c r="EQL393" s="222"/>
      <c r="EQM393" s="222"/>
      <c r="EQN393" s="222"/>
      <c r="EQO393" s="222"/>
      <c r="EQP393" s="222"/>
      <c r="EQQ393" s="222"/>
      <c r="EQR393" s="222"/>
      <c r="EQS393" s="222"/>
      <c r="EQT393" s="222"/>
      <c r="EQU393" s="222"/>
      <c r="EQV393" s="222"/>
      <c r="EQW393" s="222"/>
      <c r="EQX393" s="222"/>
      <c r="EQY393" s="222"/>
      <c r="EQZ393" s="222"/>
      <c r="ERA393" s="222"/>
      <c r="ERB393" s="222"/>
      <c r="ERC393" s="222"/>
      <c r="ERD393" s="222"/>
      <c r="ERE393" s="222"/>
      <c r="ERF393" s="222"/>
      <c r="ERG393" s="222"/>
      <c r="ERH393" s="222"/>
      <c r="ERI393" s="222"/>
      <c r="ERJ393" s="222"/>
      <c r="ERK393" s="222"/>
      <c r="ERL393" s="222"/>
      <c r="ERM393" s="222"/>
      <c r="ERN393" s="222"/>
      <c r="ERO393" s="222"/>
      <c r="ERP393" s="222"/>
      <c r="ERQ393" s="222"/>
      <c r="ERR393" s="222"/>
      <c r="ERS393" s="222"/>
      <c r="ERT393" s="222"/>
      <c r="ERU393" s="222"/>
      <c r="ERV393" s="222"/>
      <c r="ERW393" s="222"/>
      <c r="ERX393" s="222"/>
      <c r="ERY393" s="222"/>
      <c r="ERZ393" s="222"/>
      <c r="ESA393" s="222"/>
      <c r="ESB393" s="222"/>
      <c r="ESC393" s="222"/>
      <c r="ESD393" s="222"/>
      <c r="ESE393" s="222"/>
      <c r="ESF393" s="222"/>
      <c r="ESG393" s="222"/>
      <c r="ESH393" s="222"/>
      <c r="ESI393" s="222"/>
      <c r="ESJ393" s="222"/>
      <c r="ESK393" s="222"/>
      <c r="ESL393" s="222"/>
      <c r="ESM393" s="222"/>
      <c r="ESN393" s="222"/>
      <c r="ESO393" s="222"/>
      <c r="ESP393" s="222"/>
      <c r="ESQ393" s="222"/>
      <c r="ESR393" s="222"/>
      <c r="ESS393" s="222"/>
      <c r="EST393" s="222"/>
      <c r="ESU393" s="222"/>
      <c r="ESV393" s="222"/>
      <c r="ESW393" s="222"/>
      <c r="ESX393" s="222"/>
      <c r="ESY393" s="222"/>
      <c r="ESZ393" s="222"/>
      <c r="ETA393" s="222"/>
      <c r="ETB393" s="222"/>
      <c r="ETC393" s="222"/>
      <c r="ETD393" s="222"/>
      <c r="ETE393" s="222"/>
      <c r="ETF393" s="222"/>
      <c r="ETG393" s="222"/>
      <c r="ETH393" s="222"/>
      <c r="ETI393" s="222"/>
      <c r="ETJ393" s="222"/>
      <c r="ETK393" s="222"/>
      <c r="ETL393" s="222"/>
      <c r="ETM393" s="222"/>
      <c r="ETN393" s="222"/>
      <c r="ETO393" s="222"/>
      <c r="ETP393" s="222"/>
      <c r="ETQ393" s="222"/>
      <c r="ETR393" s="222"/>
      <c r="ETS393" s="222"/>
      <c r="ETT393" s="222"/>
      <c r="ETU393" s="222"/>
      <c r="ETV393" s="222"/>
      <c r="ETW393" s="222"/>
      <c r="ETX393" s="222"/>
      <c r="ETY393" s="222"/>
      <c r="ETZ393" s="222"/>
      <c r="EUA393" s="222"/>
      <c r="EUB393" s="222"/>
      <c r="EUC393" s="222"/>
      <c r="EUD393" s="222"/>
      <c r="EUE393" s="222"/>
      <c r="EUF393" s="222"/>
      <c r="EUG393" s="222"/>
      <c r="EUH393" s="222"/>
      <c r="EUI393" s="222"/>
      <c r="EUJ393" s="222"/>
      <c r="EUK393" s="222"/>
      <c r="EUL393" s="222"/>
      <c r="EUM393" s="222"/>
      <c r="EUN393" s="222"/>
      <c r="EUO393" s="222"/>
      <c r="EUP393" s="222"/>
      <c r="EUQ393" s="222"/>
      <c r="EUR393" s="222"/>
      <c r="EUS393" s="222"/>
      <c r="EUT393" s="222"/>
      <c r="EUU393" s="222"/>
      <c r="EUV393" s="222"/>
      <c r="EUW393" s="222"/>
      <c r="EUX393" s="222"/>
      <c r="EUY393" s="222"/>
      <c r="EUZ393" s="222"/>
      <c r="EVA393" s="222"/>
      <c r="EVB393" s="222"/>
      <c r="EVC393" s="222"/>
      <c r="EVD393" s="222"/>
      <c r="EVE393" s="222"/>
      <c r="EVF393" s="222"/>
      <c r="EVG393" s="222"/>
      <c r="EVH393" s="222"/>
      <c r="EVI393" s="222"/>
      <c r="EVJ393" s="222"/>
      <c r="EVK393" s="222"/>
      <c r="EVL393" s="222"/>
      <c r="EVM393" s="222"/>
      <c r="EVN393" s="222"/>
      <c r="EVO393" s="222"/>
      <c r="EVP393" s="222"/>
      <c r="EVQ393" s="222"/>
      <c r="EVR393" s="222"/>
      <c r="EVS393" s="222"/>
      <c r="EVT393" s="222"/>
      <c r="EVU393" s="222"/>
      <c r="EVV393" s="222"/>
      <c r="EVW393" s="222"/>
      <c r="EVX393" s="222"/>
      <c r="EVY393" s="222"/>
      <c r="EVZ393" s="222"/>
      <c r="EWA393" s="222"/>
      <c r="EWB393" s="222"/>
      <c r="EWC393" s="222"/>
      <c r="EWD393" s="222"/>
      <c r="EWE393" s="222"/>
      <c r="EWF393" s="222"/>
      <c r="EWG393" s="222"/>
      <c r="EWH393" s="222"/>
      <c r="EWI393" s="222"/>
      <c r="EWJ393" s="222"/>
      <c r="EWK393" s="222"/>
      <c r="EWL393" s="222"/>
      <c r="EWM393" s="222"/>
      <c r="EWN393" s="222"/>
      <c r="EWO393" s="222"/>
      <c r="EWP393" s="222"/>
      <c r="EWQ393" s="222"/>
      <c r="EWR393" s="222"/>
      <c r="EWS393" s="222"/>
      <c r="EWT393" s="222"/>
      <c r="EWU393" s="222"/>
      <c r="EWV393" s="222"/>
      <c r="EWW393" s="222"/>
      <c r="EWX393" s="222"/>
      <c r="EWY393" s="222"/>
      <c r="EWZ393" s="222"/>
      <c r="EXA393" s="222"/>
      <c r="EXB393" s="222"/>
      <c r="EXC393" s="222"/>
      <c r="EXD393" s="222"/>
      <c r="EXE393" s="222"/>
      <c r="EXF393" s="222"/>
      <c r="EXG393" s="222"/>
      <c r="EXH393" s="222"/>
      <c r="EXI393" s="222"/>
      <c r="EXJ393" s="222"/>
      <c r="EXK393" s="222"/>
      <c r="EXL393" s="222"/>
      <c r="EXM393" s="222"/>
      <c r="EXN393" s="222"/>
      <c r="EXO393" s="222"/>
      <c r="EXP393" s="222"/>
      <c r="EXQ393" s="222"/>
      <c r="EXR393" s="222"/>
      <c r="EXS393" s="222"/>
      <c r="EXT393" s="222"/>
      <c r="EXU393" s="222"/>
      <c r="EXV393" s="222"/>
      <c r="EXW393" s="222"/>
      <c r="EXX393" s="222"/>
      <c r="EXY393" s="222"/>
      <c r="EXZ393" s="222"/>
      <c r="EYA393" s="222"/>
      <c r="EYB393" s="222"/>
      <c r="EYC393" s="222"/>
      <c r="EYD393" s="222"/>
      <c r="EYE393" s="222"/>
      <c r="EYF393" s="222"/>
      <c r="EYG393" s="222"/>
      <c r="EYH393" s="222"/>
      <c r="EYI393" s="222"/>
      <c r="EYJ393" s="222"/>
      <c r="EYK393" s="222"/>
      <c r="EYL393" s="222"/>
      <c r="EYM393" s="222"/>
      <c r="EYN393" s="222"/>
      <c r="EYO393" s="222"/>
      <c r="EYP393" s="222"/>
      <c r="EYQ393" s="222"/>
      <c r="EYR393" s="222"/>
      <c r="EYS393" s="222"/>
      <c r="EYT393" s="222"/>
      <c r="EYU393" s="222"/>
      <c r="EYV393" s="222"/>
      <c r="EYW393" s="222"/>
      <c r="EYX393" s="222"/>
      <c r="EYY393" s="222"/>
      <c r="EYZ393" s="222"/>
      <c r="EZA393" s="222"/>
      <c r="EZB393" s="222"/>
      <c r="EZC393" s="222"/>
      <c r="EZD393" s="222"/>
      <c r="EZE393" s="222"/>
      <c r="EZF393" s="222"/>
      <c r="EZG393" s="222"/>
      <c r="EZH393" s="222"/>
      <c r="EZI393" s="222"/>
      <c r="EZJ393" s="222"/>
      <c r="EZK393" s="222"/>
      <c r="EZL393" s="222"/>
      <c r="EZM393" s="222"/>
      <c r="EZN393" s="222"/>
      <c r="EZO393" s="222"/>
      <c r="EZP393" s="222"/>
      <c r="EZQ393" s="222"/>
      <c r="EZR393" s="222"/>
      <c r="EZS393" s="222"/>
      <c r="EZT393" s="222"/>
      <c r="EZU393" s="222"/>
      <c r="EZV393" s="222"/>
      <c r="EZW393" s="222"/>
      <c r="EZX393" s="222"/>
      <c r="EZY393" s="222"/>
      <c r="EZZ393" s="222"/>
      <c r="FAA393" s="222"/>
      <c r="FAB393" s="222"/>
      <c r="FAC393" s="222"/>
      <c r="FAD393" s="222"/>
      <c r="FAE393" s="222"/>
      <c r="FAF393" s="222"/>
      <c r="FAG393" s="222"/>
      <c r="FAH393" s="222"/>
      <c r="FAI393" s="222"/>
      <c r="FAJ393" s="222"/>
      <c r="FAK393" s="222"/>
      <c r="FAL393" s="222"/>
      <c r="FAM393" s="222"/>
      <c r="FAN393" s="222"/>
      <c r="FAO393" s="222"/>
      <c r="FAP393" s="222"/>
      <c r="FAQ393" s="222"/>
      <c r="FAR393" s="222"/>
      <c r="FAS393" s="222"/>
      <c r="FAT393" s="222"/>
      <c r="FAU393" s="222"/>
      <c r="FAV393" s="222"/>
      <c r="FAW393" s="222"/>
      <c r="FAX393" s="222"/>
      <c r="FAY393" s="222"/>
      <c r="FAZ393" s="222"/>
      <c r="FBA393" s="222"/>
      <c r="FBB393" s="222"/>
      <c r="FBC393" s="222"/>
      <c r="FBD393" s="222"/>
      <c r="FBE393" s="222"/>
      <c r="FBF393" s="222"/>
      <c r="FBG393" s="222"/>
      <c r="FBH393" s="222"/>
      <c r="FBI393" s="222"/>
      <c r="FBJ393" s="222"/>
      <c r="FBK393" s="222"/>
      <c r="FBL393" s="222"/>
      <c r="FBM393" s="222"/>
      <c r="FBN393" s="222"/>
      <c r="FBO393" s="222"/>
      <c r="FBP393" s="222"/>
      <c r="FBQ393" s="222"/>
      <c r="FBR393" s="222"/>
      <c r="FBS393" s="222"/>
      <c r="FBT393" s="222"/>
      <c r="FBU393" s="222"/>
      <c r="FBV393" s="222"/>
      <c r="FBW393" s="222"/>
      <c r="FBX393" s="222"/>
      <c r="FBY393" s="222"/>
      <c r="FBZ393" s="222"/>
      <c r="FCA393" s="222"/>
      <c r="FCB393" s="222"/>
      <c r="FCC393" s="222"/>
      <c r="FCD393" s="222"/>
      <c r="FCE393" s="222"/>
      <c r="FCF393" s="222"/>
      <c r="FCG393" s="222"/>
      <c r="FCH393" s="222"/>
      <c r="FCI393" s="222"/>
      <c r="FCJ393" s="222"/>
      <c r="FCK393" s="222"/>
      <c r="FCL393" s="222"/>
      <c r="FCM393" s="222"/>
      <c r="FCN393" s="222"/>
      <c r="FCO393" s="222"/>
      <c r="FCP393" s="222"/>
      <c r="FCQ393" s="222"/>
      <c r="FCR393" s="222"/>
      <c r="FCS393" s="222"/>
      <c r="FCT393" s="222"/>
      <c r="FCU393" s="222"/>
      <c r="FCV393" s="222"/>
      <c r="FCW393" s="222"/>
      <c r="FCX393" s="222"/>
      <c r="FCY393" s="222"/>
      <c r="FCZ393" s="222"/>
      <c r="FDA393" s="222"/>
      <c r="FDB393" s="222"/>
      <c r="FDC393" s="222"/>
      <c r="FDD393" s="222"/>
      <c r="FDE393" s="222"/>
      <c r="FDF393" s="222"/>
      <c r="FDG393" s="222"/>
      <c r="FDH393" s="222"/>
      <c r="FDI393" s="222"/>
      <c r="FDJ393" s="222"/>
      <c r="FDK393" s="222"/>
      <c r="FDL393" s="222"/>
      <c r="FDM393" s="222"/>
      <c r="FDN393" s="222"/>
      <c r="FDO393" s="222"/>
      <c r="FDP393" s="222"/>
      <c r="FDQ393" s="222"/>
      <c r="FDR393" s="222"/>
      <c r="FDS393" s="222"/>
      <c r="FDT393" s="222"/>
      <c r="FDU393" s="222"/>
      <c r="FDV393" s="222"/>
      <c r="FDW393" s="222"/>
      <c r="FDX393" s="222"/>
      <c r="FDY393" s="222"/>
      <c r="FDZ393" s="222"/>
      <c r="FEA393" s="222"/>
      <c r="FEB393" s="222"/>
      <c r="FEC393" s="222"/>
      <c r="FED393" s="222"/>
      <c r="FEE393" s="222"/>
      <c r="FEF393" s="222"/>
      <c r="FEG393" s="222"/>
      <c r="FEH393" s="222"/>
      <c r="FEI393" s="222"/>
      <c r="FEJ393" s="222"/>
      <c r="FEK393" s="222"/>
      <c r="FEL393" s="222"/>
      <c r="FEM393" s="222"/>
      <c r="FEN393" s="222"/>
      <c r="FEO393" s="222"/>
      <c r="FEP393" s="222"/>
      <c r="FEQ393" s="222"/>
      <c r="FER393" s="222"/>
      <c r="FES393" s="222"/>
      <c r="FET393" s="222"/>
      <c r="FEU393" s="222"/>
      <c r="FEV393" s="222"/>
      <c r="FEW393" s="222"/>
      <c r="FEX393" s="222"/>
      <c r="FEY393" s="222"/>
      <c r="FEZ393" s="222"/>
      <c r="FFA393" s="222"/>
      <c r="FFB393" s="222"/>
      <c r="FFC393" s="222"/>
      <c r="FFD393" s="222"/>
      <c r="FFE393" s="222"/>
      <c r="FFF393" s="222"/>
      <c r="FFG393" s="222"/>
      <c r="FFH393" s="222"/>
      <c r="FFI393" s="222"/>
      <c r="FFJ393" s="222"/>
      <c r="FFK393" s="222"/>
      <c r="FFL393" s="222"/>
      <c r="FFM393" s="222"/>
      <c r="FFN393" s="222"/>
      <c r="FFO393" s="222"/>
      <c r="FFP393" s="222"/>
      <c r="FFQ393" s="222"/>
      <c r="FFR393" s="222"/>
      <c r="FFS393" s="222"/>
      <c r="FFT393" s="222"/>
      <c r="FFU393" s="222"/>
      <c r="FFV393" s="222"/>
      <c r="FFW393" s="222"/>
      <c r="FFX393" s="222"/>
      <c r="FFY393" s="222"/>
      <c r="FFZ393" s="222"/>
      <c r="FGA393" s="222"/>
      <c r="FGB393" s="222"/>
      <c r="FGC393" s="222"/>
      <c r="FGD393" s="222"/>
      <c r="FGE393" s="222"/>
      <c r="FGF393" s="222"/>
      <c r="FGG393" s="222"/>
      <c r="FGH393" s="222"/>
      <c r="FGI393" s="222"/>
      <c r="FGJ393" s="222"/>
      <c r="FGK393" s="222"/>
      <c r="FGL393" s="222"/>
      <c r="FGM393" s="222"/>
      <c r="FGN393" s="222"/>
      <c r="FGO393" s="222"/>
      <c r="FGP393" s="222"/>
      <c r="FGQ393" s="222"/>
      <c r="FGR393" s="222"/>
      <c r="FGS393" s="222"/>
      <c r="FGT393" s="222"/>
      <c r="FGU393" s="222"/>
      <c r="FGV393" s="222"/>
      <c r="FGW393" s="222"/>
      <c r="FGX393" s="222"/>
      <c r="FGY393" s="222"/>
      <c r="FGZ393" s="222"/>
      <c r="FHA393" s="222"/>
      <c r="FHB393" s="222"/>
      <c r="FHC393" s="222"/>
      <c r="FHD393" s="222"/>
      <c r="FHE393" s="222"/>
      <c r="FHF393" s="222"/>
      <c r="FHG393" s="222"/>
      <c r="FHH393" s="222"/>
      <c r="FHI393" s="222"/>
      <c r="FHJ393" s="222"/>
      <c r="FHK393" s="222"/>
      <c r="FHL393" s="222"/>
      <c r="FHM393" s="222"/>
      <c r="FHN393" s="222"/>
      <c r="FHO393" s="222"/>
      <c r="FHP393" s="222"/>
      <c r="FHQ393" s="222"/>
      <c r="FHR393" s="222"/>
      <c r="FHS393" s="222"/>
      <c r="FHT393" s="222"/>
      <c r="FHU393" s="222"/>
      <c r="FHV393" s="222"/>
      <c r="FHW393" s="222"/>
      <c r="FHX393" s="222"/>
      <c r="FHY393" s="222"/>
      <c r="FHZ393" s="222"/>
      <c r="FIA393" s="222"/>
      <c r="FIB393" s="222"/>
      <c r="FIC393" s="222"/>
      <c r="FID393" s="222"/>
      <c r="FIE393" s="222"/>
      <c r="FIF393" s="222"/>
      <c r="FIG393" s="222"/>
      <c r="FIH393" s="222"/>
      <c r="FII393" s="222"/>
      <c r="FIJ393" s="222"/>
      <c r="FIK393" s="222"/>
      <c r="FIL393" s="222"/>
      <c r="FIM393" s="222"/>
      <c r="FIN393" s="222"/>
      <c r="FIO393" s="222"/>
      <c r="FIP393" s="222"/>
      <c r="FIQ393" s="222"/>
      <c r="FIR393" s="222"/>
      <c r="FIS393" s="222"/>
      <c r="FIT393" s="222"/>
      <c r="FIU393" s="222"/>
      <c r="FIV393" s="222"/>
      <c r="FIW393" s="222"/>
      <c r="FIX393" s="222"/>
      <c r="FIY393" s="222"/>
      <c r="FIZ393" s="222"/>
      <c r="FJA393" s="222"/>
      <c r="FJB393" s="222"/>
      <c r="FJC393" s="222"/>
      <c r="FJD393" s="222"/>
      <c r="FJE393" s="222"/>
      <c r="FJF393" s="222"/>
      <c r="FJG393" s="222"/>
      <c r="FJH393" s="222"/>
      <c r="FJI393" s="222"/>
      <c r="FJJ393" s="222"/>
      <c r="FJK393" s="222"/>
      <c r="FJL393" s="222"/>
      <c r="FJM393" s="222"/>
      <c r="FJN393" s="222"/>
      <c r="FJO393" s="222"/>
      <c r="FJP393" s="222"/>
      <c r="FJQ393" s="222"/>
      <c r="FJR393" s="222"/>
      <c r="FJS393" s="222"/>
      <c r="FJT393" s="222"/>
      <c r="FJU393" s="222"/>
      <c r="FJV393" s="222"/>
      <c r="FJW393" s="222"/>
      <c r="FJX393" s="222"/>
      <c r="FJY393" s="222"/>
      <c r="FJZ393" s="222"/>
      <c r="FKA393" s="222"/>
      <c r="FKB393" s="222"/>
      <c r="FKC393" s="222"/>
      <c r="FKD393" s="222"/>
      <c r="FKE393" s="222"/>
      <c r="FKF393" s="222"/>
      <c r="FKG393" s="222"/>
      <c r="FKH393" s="222"/>
      <c r="FKI393" s="222"/>
      <c r="FKJ393" s="222"/>
      <c r="FKK393" s="222"/>
      <c r="FKL393" s="222"/>
      <c r="FKM393" s="222"/>
      <c r="FKN393" s="222"/>
      <c r="FKO393" s="222"/>
      <c r="FKP393" s="222"/>
      <c r="FKQ393" s="222"/>
      <c r="FKR393" s="222"/>
      <c r="FKS393" s="222"/>
      <c r="FKT393" s="222"/>
      <c r="FKU393" s="222"/>
      <c r="FKV393" s="222"/>
      <c r="FKW393" s="222"/>
      <c r="FKX393" s="222"/>
      <c r="FKY393" s="222"/>
      <c r="FKZ393" s="222"/>
      <c r="FLA393" s="222"/>
      <c r="FLB393" s="222"/>
      <c r="FLC393" s="222"/>
      <c r="FLD393" s="222"/>
      <c r="FLE393" s="222"/>
      <c r="FLF393" s="222"/>
      <c r="FLG393" s="222"/>
      <c r="FLH393" s="222"/>
      <c r="FLI393" s="222"/>
      <c r="FLJ393" s="222"/>
      <c r="FLK393" s="222"/>
      <c r="FLL393" s="222"/>
      <c r="FLM393" s="222"/>
      <c r="FLN393" s="222"/>
      <c r="FLO393" s="222"/>
      <c r="FLP393" s="222"/>
      <c r="FLQ393" s="222"/>
      <c r="FLR393" s="222"/>
      <c r="FLS393" s="222"/>
      <c r="FLT393" s="222"/>
      <c r="FLU393" s="222"/>
      <c r="FLV393" s="222"/>
      <c r="FLW393" s="222"/>
      <c r="FLX393" s="222"/>
      <c r="FLY393" s="222"/>
      <c r="FLZ393" s="222"/>
      <c r="FMA393" s="222"/>
      <c r="FMB393" s="222"/>
      <c r="FMC393" s="222"/>
      <c r="FMD393" s="222"/>
      <c r="FME393" s="222"/>
      <c r="FMF393" s="222"/>
      <c r="FMG393" s="222"/>
      <c r="FMH393" s="222"/>
      <c r="FMI393" s="222"/>
      <c r="FMJ393" s="222"/>
      <c r="FMK393" s="222"/>
      <c r="FML393" s="222"/>
      <c r="FMM393" s="222"/>
      <c r="FMN393" s="222"/>
      <c r="FMO393" s="222"/>
      <c r="FMP393" s="222"/>
      <c r="FMQ393" s="222"/>
      <c r="FMR393" s="222"/>
      <c r="FMS393" s="222"/>
      <c r="FMT393" s="222"/>
      <c r="FMU393" s="222"/>
      <c r="FMV393" s="222"/>
      <c r="FMW393" s="222"/>
      <c r="FMX393" s="222"/>
      <c r="FMY393" s="222"/>
      <c r="FMZ393" s="222"/>
      <c r="FNA393" s="222"/>
      <c r="FNB393" s="222"/>
      <c r="FNC393" s="222"/>
      <c r="FND393" s="222"/>
      <c r="FNE393" s="222"/>
      <c r="FNF393" s="222"/>
      <c r="FNG393" s="222"/>
      <c r="FNH393" s="222"/>
      <c r="FNI393" s="222"/>
      <c r="FNJ393" s="222"/>
      <c r="FNK393" s="222"/>
      <c r="FNL393" s="222"/>
      <c r="FNM393" s="222"/>
      <c r="FNN393" s="222"/>
      <c r="FNO393" s="222"/>
      <c r="FNP393" s="222"/>
      <c r="FNQ393" s="222"/>
      <c r="FNR393" s="222"/>
      <c r="FNS393" s="222"/>
      <c r="FNT393" s="222"/>
      <c r="FNU393" s="222"/>
      <c r="FNV393" s="222"/>
      <c r="FNW393" s="222"/>
      <c r="FNX393" s="222"/>
      <c r="FNY393" s="222"/>
      <c r="FNZ393" s="222"/>
      <c r="FOA393" s="222"/>
      <c r="FOB393" s="222"/>
      <c r="FOC393" s="222"/>
      <c r="FOD393" s="222"/>
      <c r="FOE393" s="222"/>
      <c r="FOF393" s="222"/>
      <c r="FOG393" s="222"/>
      <c r="FOH393" s="222"/>
      <c r="FOI393" s="222"/>
      <c r="FOJ393" s="222"/>
      <c r="FOK393" s="222"/>
      <c r="FOL393" s="222"/>
      <c r="FOM393" s="222"/>
      <c r="FON393" s="222"/>
      <c r="FOO393" s="222"/>
      <c r="FOP393" s="222"/>
      <c r="FOQ393" s="222"/>
      <c r="FOR393" s="222"/>
      <c r="FOS393" s="222"/>
      <c r="FOT393" s="222"/>
      <c r="FOU393" s="222"/>
      <c r="FOV393" s="222"/>
      <c r="FOW393" s="222"/>
      <c r="FOX393" s="222"/>
      <c r="FOY393" s="222"/>
      <c r="FOZ393" s="222"/>
      <c r="FPA393" s="222"/>
      <c r="FPB393" s="222"/>
      <c r="FPC393" s="222"/>
      <c r="FPD393" s="222"/>
      <c r="FPE393" s="222"/>
      <c r="FPF393" s="222"/>
      <c r="FPG393" s="222"/>
      <c r="FPH393" s="222"/>
      <c r="FPI393" s="222"/>
      <c r="FPJ393" s="222"/>
      <c r="FPK393" s="222"/>
      <c r="FPL393" s="222"/>
      <c r="FPM393" s="222"/>
      <c r="FPN393" s="222"/>
      <c r="FPO393" s="222"/>
      <c r="FPP393" s="222"/>
      <c r="FPQ393" s="222"/>
      <c r="FPR393" s="222"/>
      <c r="FPS393" s="222"/>
      <c r="FPT393" s="222"/>
      <c r="FPU393" s="222"/>
      <c r="FPV393" s="222"/>
      <c r="FPW393" s="222"/>
      <c r="FPX393" s="222"/>
      <c r="FPY393" s="222"/>
      <c r="FPZ393" s="222"/>
      <c r="FQA393" s="222"/>
      <c r="FQB393" s="222"/>
      <c r="FQC393" s="222"/>
      <c r="FQD393" s="222"/>
      <c r="FQE393" s="222"/>
      <c r="FQF393" s="222"/>
      <c r="FQG393" s="222"/>
      <c r="FQH393" s="222"/>
      <c r="FQI393" s="222"/>
      <c r="FQJ393" s="222"/>
      <c r="FQK393" s="222"/>
      <c r="FQL393" s="222"/>
      <c r="FQM393" s="222"/>
      <c r="FQN393" s="222"/>
      <c r="FQO393" s="222"/>
      <c r="FQP393" s="222"/>
      <c r="FQQ393" s="222"/>
      <c r="FQR393" s="222"/>
      <c r="FQS393" s="222"/>
      <c r="FQT393" s="222"/>
      <c r="FQU393" s="222"/>
      <c r="FQV393" s="222"/>
      <c r="FQW393" s="222"/>
      <c r="FQX393" s="222"/>
      <c r="FQY393" s="222"/>
      <c r="FQZ393" s="222"/>
      <c r="FRA393" s="222"/>
      <c r="FRB393" s="222"/>
      <c r="FRC393" s="222"/>
      <c r="FRD393" s="222"/>
      <c r="FRE393" s="222"/>
      <c r="FRF393" s="222"/>
      <c r="FRG393" s="222"/>
      <c r="FRH393" s="222"/>
      <c r="FRI393" s="222"/>
      <c r="FRJ393" s="222"/>
      <c r="FRK393" s="222"/>
      <c r="FRL393" s="222"/>
      <c r="FRM393" s="222"/>
      <c r="FRN393" s="222"/>
      <c r="FRO393" s="222"/>
      <c r="FRP393" s="222"/>
      <c r="FRQ393" s="222"/>
      <c r="FRR393" s="222"/>
      <c r="FRS393" s="222"/>
      <c r="FRT393" s="222"/>
      <c r="FRU393" s="222"/>
      <c r="FRV393" s="222"/>
      <c r="FRW393" s="222"/>
      <c r="FRX393" s="222"/>
      <c r="FRY393" s="222"/>
      <c r="FRZ393" s="222"/>
      <c r="FSA393" s="222"/>
      <c r="FSB393" s="222"/>
      <c r="FSC393" s="222"/>
      <c r="FSD393" s="222"/>
      <c r="FSE393" s="222"/>
      <c r="FSF393" s="222"/>
      <c r="FSG393" s="222"/>
      <c r="FSH393" s="222"/>
      <c r="FSI393" s="222"/>
      <c r="FSJ393" s="222"/>
      <c r="FSK393" s="222"/>
      <c r="FSL393" s="222"/>
      <c r="FSM393" s="222"/>
      <c r="FSN393" s="222"/>
      <c r="FSO393" s="222"/>
      <c r="FSP393" s="222"/>
      <c r="FSQ393" s="222"/>
      <c r="FSR393" s="222"/>
      <c r="FSS393" s="222"/>
      <c r="FST393" s="222"/>
      <c r="FSU393" s="222"/>
      <c r="FSV393" s="222"/>
      <c r="FSW393" s="222"/>
      <c r="FSX393" s="222"/>
      <c r="FSY393" s="222"/>
      <c r="FSZ393" s="222"/>
      <c r="FTA393" s="222"/>
      <c r="FTB393" s="222"/>
      <c r="FTC393" s="222"/>
      <c r="FTD393" s="222"/>
      <c r="FTE393" s="222"/>
      <c r="FTF393" s="222"/>
      <c r="FTG393" s="222"/>
      <c r="FTH393" s="222"/>
      <c r="FTI393" s="222"/>
      <c r="FTJ393" s="222"/>
      <c r="FTK393" s="222"/>
      <c r="FTL393" s="222"/>
      <c r="FTM393" s="222"/>
      <c r="FTN393" s="222"/>
      <c r="FTO393" s="222"/>
      <c r="FTP393" s="222"/>
      <c r="FTQ393" s="222"/>
      <c r="FTR393" s="222"/>
      <c r="FTS393" s="222"/>
      <c r="FTT393" s="222"/>
      <c r="FTU393" s="222"/>
      <c r="FTV393" s="222"/>
      <c r="FTW393" s="222"/>
      <c r="FTX393" s="222"/>
      <c r="FTY393" s="222"/>
      <c r="FTZ393" s="222"/>
      <c r="FUA393" s="222"/>
      <c r="FUB393" s="222"/>
      <c r="FUC393" s="222"/>
      <c r="FUD393" s="222"/>
      <c r="FUE393" s="222"/>
      <c r="FUF393" s="222"/>
      <c r="FUG393" s="222"/>
      <c r="FUH393" s="222"/>
      <c r="FUI393" s="222"/>
      <c r="FUJ393" s="222"/>
      <c r="FUK393" s="222"/>
      <c r="FUL393" s="222"/>
      <c r="FUM393" s="222"/>
      <c r="FUN393" s="222"/>
      <c r="FUO393" s="222"/>
      <c r="FUP393" s="222"/>
      <c r="FUQ393" s="222"/>
      <c r="FUR393" s="222"/>
      <c r="FUS393" s="222"/>
      <c r="FUT393" s="222"/>
      <c r="FUU393" s="222"/>
      <c r="FUV393" s="222"/>
      <c r="FUW393" s="222"/>
      <c r="FUX393" s="222"/>
      <c r="FUY393" s="222"/>
      <c r="FUZ393" s="222"/>
      <c r="FVA393" s="222"/>
      <c r="FVB393" s="222"/>
      <c r="FVC393" s="222"/>
      <c r="FVD393" s="222"/>
      <c r="FVE393" s="222"/>
      <c r="FVF393" s="222"/>
      <c r="FVG393" s="222"/>
      <c r="FVH393" s="222"/>
      <c r="FVI393" s="222"/>
      <c r="FVJ393" s="222"/>
      <c r="FVK393" s="222"/>
      <c r="FVL393" s="222"/>
      <c r="FVM393" s="222"/>
      <c r="FVN393" s="222"/>
      <c r="FVO393" s="222"/>
      <c r="FVP393" s="222"/>
      <c r="FVQ393" s="222"/>
      <c r="FVR393" s="222"/>
      <c r="FVS393" s="222"/>
      <c r="FVT393" s="222"/>
      <c r="FVU393" s="222"/>
      <c r="FVV393" s="222"/>
      <c r="FVW393" s="222"/>
      <c r="FVX393" s="222"/>
      <c r="FVY393" s="222"/>
      <c r="FVZ393" s="222"/>
      <c r="FWA393" s="222"/>
      <c r="FWB393" s="222"/>
      <c r="FWC393" s="222"/>
      <c r="FWD393" s="222"/>
      <c r="FWE393" s="222"/>
      <c r="FWF393" s="222"/>
      <c r="FWG393" s="222"/>
      <c r="FWH393" s="222"/>
      <c r="FWI393" s="222"/>
      <c r="FWJ393" s="222"/>
      <c r="FWK393" s="222"/>
      <c r="FWL393" s="222"/>
      <c r="FWM393" s="222"/>
      <c r="FWN393" s="222"/>
      <c r="FWO393" s="222"/>
      <c r="FWP393" s="222"/>
      <c r="FWQ393" s="222"/>
      <c r="FWR393" s="222"/>
      <c r="FWS393" s="222"/>
      <c r="FWT393" s="222"/>
      <c r="FWU393" s="222"/>
      <c r="FWV393" s="222"/>
      <c r="FWW393" s="222"/>
      <c r="FWX393" s="222"/>
      <c r="FWY393" s="222"/>
      <c r="FWZ393" s="222"/>
      <c r="FXA393" s="222"/>
      <c r="FXB393" s="222"/>
      <c r="FXC393" s="222"/>
      <c r="FXD393" s="222"/>
      <c r="FXE393" s="222"/>
      <c r="FXF393" s="222"/>
      <c r="FXG393" s="222"/>
      <c r="FXH393" s="222"/>
      <c r="FXI393" s="222"/>
      <c r="FXJ393" s="222"/>
      <c r="FXK393" s="222"/>
      <c r="FXL393" s="222"/>
      <c r="FXM393" s="222"/>
      <c r="FXN393" s="222"/>
      <c r="FXO393" s="222"/>
      <c r="FXP393" s="222"/>
      <c r="FXQ393" s="222"/>
      <c r="FXR393" s="222"/>
      <c r="FXS393" s="222"/>
      <c r="FXT393" s="222"/>
      <c r="FXU393" s="222"/>
      <c r="FXV393" s="222"/>
      <c r="FXW393" s="222"/>
      <c r="FXX393" s="222"/>
      <c r="FXY393" s="222"/>
      <c r="FXZ393" s="222"/>
      <c r="FYA393" s="222"/>
      <c r="FYB393" s="222"/>
      <c r="FYC393" s="222"/>
      <c r="FYD393" s="222"/>
      <c r="FYE393" s="222"/>
      <c r="FYF393" s="222"/>
      <c r="FYG393" s="222"/>
      <c r="FYH393" s="222"/>
      <c r="FYI393" s="222"/>
      <c r="FYJ393" s="222"/>
      <c r="FYK393" s="222"/>
      <c r="FYL393" s="222"/>
      <c r="FYM393" s="222"/>
      <c r="FYN393" s="222"/>
      <c r="FYO393" s="222"/>
      <c r="FYP393" s="222"/>
      <c r="FYQ393" s="222"/>
      <c r="FYR393" s="222"/>
      <c r="FYS393" s="222"/>
      <c r="FYT393" s="222"/>
      <c r="FYU393" s="222"/>
      <c r="FYV393" s="222"/>
      <c r="FYW393" s="222"/>
      <c r="FYX393" s="222"/>
      <c r="FYY393" s="222"/>
      <c r="FYZ393" s="222"/>
      <c r="FZA393" s="222"/>
      <c r="FZB393" s="222"/>
      <c r="FZC393" s="222"/>
      <c r="FZD393" s="222"/>
      <c r="FZE393" s="222"/>
      <c r="FZF393" s="222"/>
      <c r="FZG393" s="222"/>
      <c r="FZH393" s="222"/>
      <c r="FZI393" s="222"/>
      <c r="FZJ393" s="222"/>
      <c r="FZK393" s="222"/>
      <c r="FZL393" s="222"/>
      <c r="FZM393" s="222"/>
      <c r="FZN393" s="222"/>
      <c r="FZO393" s="222"/>
      <c r="FZP393" s="222"/>
      <c r="FZQ393" s="222"/>
      <c r="FZR393" s="222"/>
      <c r="FZS393" s="222"/>
      <c r="FZT393" s="222"/>
      <c r="FZU393" s="222"/>
      <c r="FZV393" s="222"/>
      <c r="FZW393" s="222"/>
      <c r="FZX393" s="222"/>
      <c r="FZY393" s="222"/>
      <c r="FZZ393" s="222"/>
      <c r="GAA393" s="222"/>
      <c r="GAB393" s="222"/>
      <c r="GAC393" s="222"/>
      <c r="GAD393" s="222"/>
      <c r="GAE393" s="222"/>
      <c r="GAF393" s="222"/>
      <c r="GAG393" s="222"/>
      <c r="GAH393" s="222"/>
      <c r="GAI393" s="222"/>
      <c r="GAJ393" s="222"/>
      <c r="GAK393" s="222"/>
      <c r="GAL393" s="222"/>
      <c r="GAM393" s="222"/>
      <c r="GAN393" s="222"/>
      <c r="GAO393" s="222"/>
      <c r="GAP393" s="222"/>
      <c r="GAQ393" s="222"/>
      <c r="GAR393" s="222"/>
      <c r="GAS393" s="222"/>
      <c r="GAT393" s="222"/>
      <c r="GAU393" s="222"/>
      <c r="GAV393" s="222"/>
      <c r="GAW393" s="222"/>
      <c r="GAX393" s="222"/>
      <c r="GAY393" s="222"/>
      <c r="GAZ393" s="222"/>
      <c r="GBA393" s="222"/>
      <c r="GBB393" s="222"/>
      <c r="GBC393" s="222"/>
      <c r="GBD393" s="222"/>
      <c r="GBE393" s="222"/>
      <c r="GBF393" s="222"/>
      <c r="GBG393" s="222"/>
      <c r="GBH393" s="222"/>
      <c r="GBI393" s="222"/>
      <c r="GBJ393" s="222"/>
      <c r="GBK393" s="222"/>
      <c r="GBL393" s="222"/>
      <c r="GBM393" s="222"/>
      <c r="GBN393" s="222"/>
      <c r="GBO393" s="222"/>
      <c r="GBP393" s="222"/>
      <c r="GBQ393" s="222"/>
      <c r="GBR393" s="222"/>
      <c r="GBS393" s="222"/>
      <c r="GBT393" s="222"/>
      <c r="GBU393" s="222"/>
      <c r="GBV393" s="222"/>
      <c r="GBW393" s="222"/>
      <c r="GBX393" s="222"/>
      <c r="GBY393" s="222"/>
      <c r="GBZ393" s="222"/>
      <c r="GCA393" s="222"/>
      <c r="GCB393" s="222"/>
      <c r="GCC393" s="222"/>
      <c r="GCD393" s="222"/>
      <c r="GCE393" s="222"/>
      <c r="GCF393" s="222"/>
      <c r="GCG393" s="222"/>
      <c r="GCH393" s="222"/>
      <c r="GCI393" s="222"/>
      <c r="GCJ393" s="222"/>
      <c r="GCK393" s="222"/>
      <c r="GCL393" s="222"/>
      <c r="GCM393" s="222"/>
      <c r="GCN393" s="222"/>
      <c r="GCO393" s="222"/>
      <c r="GCP393" s="222"/>
      <c r="GCQ393" s="222"/>
      <c r="GCR393" s="222"/>
      <c r="GCS393" s="222"/>
      <c r="GCT393" s="222"/>
      <c r="GCU393" s="222"/>
      <c r="GCV393" s="222"/>
      <c r="GCW393" s="222"/>
      <c r="GCX393" s="222"/>
      <c r="GCY393" s="222"/>
      <c r="GCZ393" s="222"/>
      <c r="GDA393" s="222"/>
      <c r="GDB393" s="222"/>
      <c r="GDC393" s="222"/>
      <c r="GDD393" s="222"/>
      <c r="GDE393" s="222"/>
      <c r="GDF393" s="222"/>
      <c r="GDG393" s="222"/>
      <c r="GDH393" s="222"/>
      <c r="GDI393" s="222"/>
      <c r="GDJ393" s="222"/>
      <c r="GDK393" s="222"/>
      <c r="GDL393" s="222"/>
      <c r="GDM393" s="222"/>
      <c r="GDN393" s="222"/>
      <c r="GDO393" s="222"/>
      <c r="GDP393" s="222"/>
      <c r="GDQ393" s="222"/>
      <c r="GDR393" s="222"/>
      <c r="GDS393" s="222"/>
      <c r="GDT393" s="222"/>
      <c r="GDU393" s="222"/>
      <c r="GDV393" s="222"/>
      <c r="GDW393" s="222"/>
      <c r="GDX393" s="222"/>
      <c r="GDY393" s="222"/>
      <c r="GDZ393" s="222"/>
      <c r="GEA393" s="222"/>
      <c r="GEB393" s="222"/>
      <c r="GEC393" s="222"/>
      <c r="GED393" s="222"/>
      <c r="GEE393" s="222"/>
      <c r="GEF393" s="222"/>
      <c r="GEG393" s="222"/>
      <c r="GEH393" s="222"/>
      <c r="GEI393" s="222"/>
      <c r="GEJ393" s="222"/>
      <c r="GEK393" s="222"/>
      <c r="GEL393" s="222"/>
      <c r="GEM393" s="222"/>
      <c r="GEN393" s="222"/>
      <c r="GEO393" s="222"/>
      <c r="GEP393" s="222"/>
      <c r="GEQ393" s="222"/>
      <c r="GER393" s="222"/>
      <c r="GES393" s="222"/>
      <c r="GET393" s="222"/>
      <c r="GEU393" s="222"/>
      <c r="GEV393" s="222"/>
      <c r="GEW393" s="222"/>
      <c r="GEX393" s="222"/>
      <c r="GEY393" s="222"/>
      <c r="GEZ393" s="222"/>
      <c r="GFA393" s="222"/>
      <c r="GFB393" s="222"/>
      <c r="GFC393" s="222"/>
      <c r="GFD393" s="222"/>
      <c r="GFE393" s="222"/>
      <c r="GFF393" s="222"/>
      <c r="GFG393" s="222"/>
      <c r="GFH393" s="222"/>
      <c r="GFI393" s="222"/>
      <c r="GFJ393" s="222"/>
      <c r="GFK393" s="222"/>
      <c r="GFL393" s="222"/>
      <c r="GFM393" s="222"/>
      <c r="GFN393" s="222"/>
      <c r="GFO393" s="222"/>
      <c r="GFP393" s="222"/>
      <c r="GFQ393" s="222"/>
      <c r="GFR393" s="222"/>
      <c r="GFS393" s="222"/>
      <c r="GFT393" s="222"/>
      <c r="GFU393" s="222"/>
      <c r="GFV393" s="222"/>
      <c r="GFW393" s="222"/>
      <c r="GFX393" s="222"/>
      <c r="GFY393" s="222"/>
      <c r="GFZ393" s="222"/>
      <c r="GGA393" s="222"/>
      <c r="GGB393" s="222"/>
      <c r="GGC393" s="222"/>
      <c r="GGD393" s="222"/>
      <c r="GGE393" s="222"/>
      <c r="GGF393" s="222"/>
      <c r="GGG393" s="222"/>
      <c r="GGH393" s="222"/>
      <c r="GGI393" s="222"/>
      <c r="GGJ393" s="222"/>
      <c r="GGK393" s="222"/>
      <c r="GGL393" s="222"/>
      <c r="GGM393" s="222"/>
      <c r="GGN393" s="222"/>
      <c r="GGO393" s="222"/>
      <c r="GGP393" s="222"/>
      <c r="GGQ393" s="222"/>
      <c r="GGR393" s="222"/>
      <c r="GGS393" s="222"/>
      <c r="GGT393" s="222"/>
      <c r="GGU393" s="222"/>
      <c r="GGV393" s="222"/>
      <c r="GGW393" s="222"/>
      <c r="GGX393" s="222"/>
      <c r="GGY393" s="222"/>
      <c r="GGZ393" s="222"/>
      <c r="GHA393" s="222"/>
      <c r="GHB393" s="222"/>
      <c r="GHC393" s="222"/>
      <c r="GHD393" s="222"/>
      <c r="GHE393" s="222"/>
      <c r="GHF393" s="222"/>
      <c r="GHG393" s="222"/>
      <c r="GHH393" s="222"/>
      <c r="GHI393" s="222"/>
      <c r="GHJ393" s="222"/>
      <c r="GHK393" s="222"/>
      <c r="GHL393" s="222"/>
      <c r="GHM393" s="222"/>
      <c r="GHN393" s="222"/>
      <c r="GHO393" s="222"/>
      <c r="GHP393" s="222"/>
      <c r="GHQ393" s="222"/>
      <c r="GHR393" s="222"/>
      <c r="GHS393" s="222"/>
      <c r="GHT393" s="222"/>
      <c r="GHU393" s="222"/>
      <c r="GHV393" s="222"/>
      <c r="GHW393" s="222"/>
      <c r="GHX393" s="222"/>
      <c r="GHY393" s="222"/>
      <c r="GHZ393" s="222"/>
      <c r="GIA393" s="222"/>
      <c r="GIB393" s="222"/>
      <c r="GIC393" s="222"/>
      <c r="GID393" s="222"/>
      <c r="GIE393" s="222"/>
      <c r="GIF393" s="222"/>
      <c r="GIG393" s="222"/>
      <c r="GIH393" s="222"/>
      <c r="GII393" s="222"/>
      <c r="GIJ393" s="222"/>
      <c r="GIK393" s="222"/>
      <c r="GIL393" s="222"/>
      <c r="GIM393" s="222"/>
      <c r="GIN393" s="222"/>
      <c r="GIO393" s="222"/>
      <c r="GIP393" s="222"/>
      <c r="GIQ393" s="222"/>
      <c r="GIR393" s="222"/>
      <c r="GIS393" s="222"/>
      <c r="GIT393" s="222"/>
      <c r="GIU393" s="222"/>
      <c r="GIV393" s="222"/>
      <c r="GIW393" s="222"/>
      <c r="GIX393" s="222"/>
      <c r="GIY393" s="222"/>
      <c r="GIZ393" s="222"/>
      <c r="GJA393" s="222"/>
      <c r="GJB393" s="222"/>
      <c r="GJC393" s="222"/>
      <c r="GJD393" s="222"/>
      <c r="GJE393" s="222"/>
      <c r="GJF393" s="222"/>
      <c r="GJG393" s="222"/>
      <c r="GJH393" s="222"/>
      <c r="GJI393" s="222"/>
      <c r="GJJ393" s="222"/>
      <c r="GJK393" s="222"/>
      <c r="GJL393" s="222"/>
      <c r="GJM393" s="222"/>
      <c r="GJN393" s="222"/>
      <c r="GJO393" s="222"/>
      <c r="GJP393" s="222"/>
      <c r="GJQ393" s="222"/>
      <c r="GJR393" s="222"/>
      <c r="GJS393" s="222"/>
      <c r="GJT393" s="222"/>
      <c r="GJU393" s="222"/>
      <c r="GJV393" s="222"/>
      <c r="GJW393" s="222"/>
      <c r="GJX393" s="222"/>
      <c r="GJY393" s="222"/>
      <c r="GJZ393" s="222"/>
      <c r="GKA393" s="222"/>
      <c r="GKB393" s="222"/>
      <c r="GKC393" s="222"/>
      <c r="GKD393" s="222"/>
      <c r="GKE393" s="222"/>
      <c r="GKF393" s="222"/>
      <c r="GKG393" s="222"/>
      <c r="GKH393" s="222"/>
      <c r="GKI393" s="222"/>
      <c r="GKJ393" s="222"/>
      <c r="GKK393" s="222"/>
      <c r="GKL393" s="222"/>
      <c r="GKM393" s="222"/>
      <c r="GKN393" s="222"/>
      <c r="GKO393" s="222"/>
      <c r="GKP393" s="222"/>
      <c r="GKQ393" s="222"/>
      <c r="GKR393" s="222"/>
      <c r="GKS393" s="222"/>
      <c r="GKT393" s="222"/>
      <c r="GKU393" s="222"/>
      <c r="GKV393" s="222"/>
      <c r="GKW393" s="222"/>
      <c r="GKX393" s="222"/>
      <c r="GKY393" s="222"/>
      <c r="GKZ393" s="222"/>
      <c r="GLA393" s="222"/>
      <c r="GLB393" s="222"/>
      <c r="GLC393" s="222"/>
      <c r="GLD393" s="222"/>
      <c r="GLE393" s="222"/>
      <c r="GLF393" s="222"/>
      <c r="GLG393" s="222"/>
      <c r="GLH393" s="222"/>
      <c r="GLI393" s="222"/>
      <c r="GLJ393" s="222"/>
      <c r="GLK393" s="222"/>
      <c r="GLL393" s="222"/>
      <c r="GLM393" s="222"/>
      <c r="GLN393" s="222"/>
      <c r="GLO393" s="222"/>
      <c r="GLP393" s="222"/>
      <c r="GLQ393" s="222"/>
      <c r="GLR393" s="222"/>
      <c r="GLS393" s="222"/>
      <c r="GLT393" s="222"/>
      <c r="GLU393" s="222"/>
      <c r="GLV393" s="222"/>
      <c r="GLW393" s="222"/>
      <c r="GLX393" s="222"/>
      <c r="GLY393" s="222"/>
      <c r="GLZ393" s="222"/>
      <c r="GMA393" s="222"/>
      <c r="GMB393" s="222"/>
      <c r="GMC393" s="222"/>
      <c r="GMD393" s="222"/>
      <c r="GME393" s="222"/>
      <c r="GMF393" s="222"/>
      <c r="GMG393" s="222"/>
      <c r="GMH393" s="222"/>
      <c r="GMI393" s="222"/>
      <c r="GMJ393" s="222"/>
      <c r="GMK393" s="222"/>
      <c r="GML393" s="222"/>
      <c r="GMM393" s="222"/>
      <c r="GMN393" s="222"/>
      <c r="GMO393" s="222"/>
      <c r="GMP393" s="222"/>
      <c r="GMQ393" s="222"/>
      <c r="GMR393" s="222"/>
      <c r="GMS393" s="222"/>
      <c r="GMT393" s="222"/>
      <c r="GMU393" s="222"/>
      <c r="GMV393" s="222"/>
      <c r="GMW393" s="222"/>
      <c r="GMX393" s="222"/>
      <c r="GMY393" s="222"/>
      <c r="GMZ393" s="222"/>
      <c r="GNA393" s="222"/>
      <c r="GNB393" s="222"/>
      <c r="GNC393" s="222"/>
      <c r="GND393" s="222"/>
      <c r="GNE393" s="222"/>
      <c r="GNF393" s="222"/>
      <c r="GNG393" s="222"/>
      <c r="GNH393" s="222"/>
      <c r="GNI393" s="222"/>
      <c r="GNJ393" s="222"/>
      <c r="GNK393" s="222"/>
      <c r="GNL393" s="222"/>
      <c r="GNM393" s="222"/>
      <c r="GNN393" s="222"/>
      <c r="GNO393" s="222"/>
      <c r="GNP393" s="222"/>
      <c r="GNQ393" s="222"/>
      <c r="GNR393" s="222"/>
      <c r="GNS393" s="222"/>
      <c r="GNT393" s="222"/>
      <c r="GNU393" s="222"/>
      <c r="GNV393" s="222"/>
      <c r="GNW393" s="222"/>
      <c r="GNX393" s="222"/>
      <c r="GNY393" s="222"/>
      <c r="GNZ393" s="222"/>
      <c r="GOA393" s="222"/>
      <c r="GOB393" s="222"/>
      <c r="GOC393" s="222"/>
      <c r="GOD393" s="222"/>
      <c r="GOE393" s="222"/>
      <c r="GOF393" s="222"/>
      <c r="GOG393" s="222"/>
      <c r="GOH393" s="222"/>
      <c r="GOI393" s="222"/>
      <c r="GOJ393" s="222"/>
      <c r="GOK393" s="222"/>
      <c r="GOL393" s="222"/>
      <c r="GOM393" s="222"/>
      <c r="GON393" s="222"/>
      <c r="GOO393" s="222"/>
      <c r="GOP393" s="222"/>
      <c r="GOQ393" s="222"/>
      <c r="GOR393" s="222"/>
      <c r="GOS393" s="222"/>
      <c r="GOT393" s="222"/>
      <c r="GOU393" s="222"/>
      <c r="GOV393" s="222"/>
      <c r="GOW393" s="222"/>
      <c r="GOX393" s="222"/>
      <c r="GOY393" s="222"/>
      <c r="GOZ393" s="222"/>
      <c r="GPA393" s="222"/>
      <c r="GPB393" s="222"/>
      <c r="GPC393" s="222"/>
      <c r="GPD393" s="222"/>
      <c r="GPE393" s="222"/>
      <c r="GPF393" s="222"/>
      <c r="GPG393" s="222"/>
      <c r="GPH393" s="222"/>
      <c r="GPI393" s="222"/>
      <c r="GPJ393" s="222"/>
      <c r="GPK393" s="222"/>
      <c r="GPL393" s="222"/>
      <c r="GPM393" s="222"/>
      <c r="GPN393" s="222"/>
      <c r="GPO393" s="222"/>
      <c r="GPP393" s="222"/>
      <c r="GPQ393" s="222"/>
      <c r="GPR393" s="222"/>
      <c r="GPS393" s="222"/>
      <c r="GPT393" s="222"/>
      <c r="GPU393" s="222"/>
      <c r="GPV393" s="222"/>
      <c r="GPW393" s="222"/>
      <c r="GPX393" s="222"/>
      <c r="GPY393" s="222"/>
      <c r="GPZ393" s="222"/>
      <c r="GQA393" s="222"/>
      <c r="GQB393" s="222"/>
      <c r="GQC393" s="222"/>
      <c r="GQD393" s="222"/>
      <c r="GQE393" s="222"/>
      <c r="GQF393" s="222"/>
      <c r="GQG393" s="222"/>
      <c r="GQH393" s="222"/>
      <c r="GQI393" s="222"/>
      <c r="GQJ393" s="222"/>
      <c r="GQK393" s="222"/>
      <c r="GQL393" s="222"/>
      <c r="GQM393" s="222"/>
      <c r="GQN393" s="222"/>
      <c r="GQO393" s="222"/>
      <c r="GQP393" s="222"/>
      <c r="GQQ393" s="222"/>
      <c r="GQR393" s="222"/>
      <c r="GQS393" s="222"/>
      <c r="GQT393" s="222"/>
      <c r="GQU393" s="222"/>
      <c r="GQV393" s="222"/>
      <c r="GQW393" s="222"/>
      <c r="GQX393" s="222"/>
      <c r="GQY393" s="222"/>
      <c r="GQZ393" s="222"/>
      <c r="GRA393" s="222"/>
      <c r="GRB393" s="222"/>
      <c r="GRC393" s="222"/>
      <c r="GRD393" s="222"/>
      <c r="GRE393" s="222"/>
      <c r="GRF393" s="222"/>
      <c r="GRG393" s="222"/>
      <c r="GRH393" s="222"/>
      <c r="GRI393" s="222"/>
      <c r="GRJ393" s="222"/>
      <c r="GRK393" s="222"/>
      <c r="GRL393" s="222"/>
      <c r="GRM393" s="222"/>
      <c r="GRN393" s="222"/>
      <c r="GRO393" s="222"/>
      <c r="GRP393" s="222"/>
      <c r="GRQ393" s="222"/>
      <c r="GRR393" s="222"/>
      <c r="GRS393" s="222"/>
      <c r="GRT393" s="222"/>
      <c r="GRU393" s="222"/>
      <c r="GRV393" s="222"/>
      <c r="GRW393" s="222"/>
      <c r="GRX393" s="222"/>
      <c r="GRY393" s="222"/>
      <c r="GRZ393" s="222"/>
      <c r="GSA393" s="222"/>
      <c r="GSB393" s="222"/>
      <c r="GSC393" s="222"/>
      <c r="GSD393" s="222"/>
      <c r="GSE393" s="222"/>
      <c r="GSF393" s="222"/>
      <c r="GSG393" s="222"/>
      <c r="GSH393" s="222"/>
      <c r="GSI393" s="222"/>
      <c r="GSJ393" s="222"/>
      <c r="GSK393" s="222"/>
      <c r="GSL393" s="222"/>
      <c r="GSM393" s="222"/>
      <c r="GSN393" s="222"/>
      <c r="GSO393" s="222"/>
      <c r="GSP393" s="222"/>
      <c r="GSQ393" s="222"/>
      <c r="GSR393" s="222"/>
      <c r="GSS393" s="222"/>
      <c r="GST393" s="222"/>
      <c r="GSU393" s="222"/>
      <c r="GSV393" s="222"/>
      <c r="GSW393" s="222"/>
      <c r="GSX393" s="222"/>
      <c r="GSY393" s="222"/>
      <c r="GSZ393" s="222"/>
      <c r="GTA393" s="222"/>
      <c r="GTB393" s="222"/>
      <c r="GTC393" s="222"/>
      <c r="GTD393" s="222"/>
      <c r="GTE393" s="222"/>
      <c r="GTF393" s="222"/>
      <c r="GTG393" s="222"/>
      <c r="GTH393" s="222"/>
      <c r="GTI393" s="222"/>
      <c r="GTJ393" s="222"/>
      <c r="GTK393" s="222"/>
      <c r="GTL393" s="222"/>
      <c r="GTM393" s="222"/>
      <c r="GTN393" s="222"/>
      <c r="GTO393" s="222"/>
      <c r="GTP393" s="222"/>
      <c r="GTQ393" s="222"/>
      <c r="GTR393" s="222"/>
      <c r="GTS393" s="222"/>
      <c r="GTT393" s="222"/>
      <c r="GTU393" s="222"/>
      <c r="GTV393" s="222"/>
      <c r="GTW393" s="222"/>
      <c r="GTX393" s="222"/>
      <c r="GTY393" s="222"/>
      <c r="GTZ393" s="222"/>
      <c r="GUA393" s="222"/>
      <c r="GUB393" s="222"/>
      <c r="GUC393" s="222"/>
      <c r="GUD393" s="222"/>
      <c r="GUE393" s="222"/>
      <c r="GUF393" s="222"/>
      <c r="GUG393" s="222"/>
      <c r="GUH393" s="222"/>
      <c r="GUI393" s="222"/>
      <c r="GUJ393" s="222"/>
      <c r="GUK393" s="222"/>
      <c r="GUL393" s="222"/>
      <c r="GUM393" s="222"/>
      <c r="GUN393" s="222"/>
      <c r="GUO393" s="222"/>
      <c r="GUP393" s="222"/>
      <c r="GUQ393" s="222"/>
      <c r="GUR393" s="222"/>
      <c r="GUS393" s="222"/>
      <c r="GUT393" s="222"/>
      <c r="GUU393" s="222"/>
      <c r="GUV393" s="222"/>
      <c r="GUW393" s="222"/>
      <c r="GUX393" s="222"/>
      <c r="GUY393" s="222"/>
      <c r="GUZ393" s="222"/>
      <c r="GVA393" s="222"/>
      <c r="GVB393" s="222"/>
      <c r="GVC393" s="222"/>
      <c r="GVD393" s="222"/>
      <c r="GVE393" s="222"/>
      <c r="GVF393" s="222"/>
      <c r="GVG393" s="222"/>
      <c r="GVH393" s="222"/>
      <c r="GVI393" s="222"/>
      <c r="GVJ393" s="222"/>
      <c r="GVK393" s="222"/>
      <c r="GVL393" s="222"/>
      <c r="GVM393" s="222"/>
      <c r="GVN393" s="222"/>
      <c r="GVO393" s="222"/>
      <c r="GVP393" s="222"/>
      <c r="GVQ393" s="222"/>
      <c r="GVR393" s="222"/>
      <c r="GVS393" s="222"/>
      <c r="GVT393" s="222"/>
      <c r="GVU393" s="222"/>
      <c r="GVV393" s="222"/>
      <c r="GVW393" s="222"/>
      <c r="GVX393" s="222"/>
      <c r="GVY393" s="222"/>
      <c r="GVZ393" s="222"/>
      <c r="GWA393" s="222"/>
      <c r="GWB393" s="222"/>
      <c r="GWC393" s="222"/>
      <c r="GWD393" s="222"/>
      <c r="GWE393" s="222"/>
      <c r="GWF393" s="222"/>
      <c r="GWG393" s="222"/>
      <c r="GWH393" s="222"/>
      <c r="GWI393" s="222"/>
      <c r="GWJ393" s="222"/>
      <c r="GWK393" s="222"/>
      <c r="GWL393" s="222"/>
      <c r="GWM393" s="222"/>
      <c r="GWN393" s="222"/>
      <c r="GWO393" s="222"/>
      <c r="GWP393" s="222"/>
      <c r="GWQ393" s="222"/>
      <c r="GWR393" s="222"/>
      <c r="GWS393" s="222"/>
      <c r="GWT393" s="222"/>
      <c r="GWU393" s="222"/>
      <c r="GWV393" s="222"/>
      <c r="GWW393" s="222"/>
      <c r="GWX393" s="222"/>
      <c r="GWY393" s="222"/>
      <c r="GWZ393" s="222"/>
      <c r="GXA393" s="222"/>
      <c r="GXB393" s="222"/>
      <c r="GXC393" s="222"/>
      <c r="GXD393" s="222"/>
      <c r="GXE393" s="222"/>
      <c r="GXF393" s="222"/>
      <c r="GXG393" s="222"/>
      <c r="GXH393" s="222"/>
      <c r="GXI393" s="222"/>
      <c r="GXJ393" s="222"/>
      <c r="GXK393" s="222"/>
      <c r="GXL393" s="222"/>
      <c r="GXM393" s="222"/>
      <c r="GXN393" s="222"/>
      <c r="GXO393" s="222"/>
      <c r="GXP393" s="222"/>
      <c r="GXQ393" s="222"/>
      <c r="GXR393" s="222"/>
      <c r="GXS393" s="222"/>
      <c r="GXT393" s="222"/>
      <c r="GXU393" s="222"/>
      <c r="GXV393" s="222"/>
      <c r="GXW393" s="222"/>
      <c r="GXX393" s="222"/>
      <c r="GXY393" s="222"/>
      <c r="GXZ393" s="222"/>
      <c r="GYA393" s="222"/>
      <c r="GYB393" s="222"/>
      <c r="GYC393" s="222"/>
      <c r="GYD393" s="222"/>
      <c r="GYE393" s="222"/>
      <c r="GYF393" s="222"/>
      <c r="GYG393" s="222"/>
      <c r="GYH393" s="222"/>
      <c r="GYI393" s="222"/>
      <c r="GYJ393" s="222"/>
      <c r="GYK393" s="222"/>
      <c r="GYL393" s="222"/>
      <c r="GYM393" s="222"/>
      <c r="GYN393" s="222"/>
      <c r="GYO393" s="222"/>
      <c r="GYP393" s="222"/>
      <c r="GYQ393" s="222"/>
      <c r="GYR393" s="222"/>
      <c r="GYS393" s="222"/>
      <c r="GYT393" s="222"/>
      <c r="GYU393" s="222"/>
      <c r="GYV393" s="222"/>
      <c r="GYW393" s="222"/>
      <c r="GYX393" s="222"/>
      <c r="GYY393" s="222"/>
      <c r="GYZ393" s="222"/>
      <c r="GZA393" s="222"/>
      <c r="GZB393" s="222"/>
      <c r="GZC393" s="222"/>
      <c r="GZD393" s="222"/>
      <c r="GZE393" s="222"/>
      <c r="GZF393" s="222"/>
      <c r="GZG393" s="222"/>
      <c r="GZH393" s="222"/>
      <c r="GZI393" s="222"/>
      <c r="GZJ393" s="222"/>
      <c r="GZK393" s="222"/>
      <c r="GZL393" s="222"/>
      <c r="GZM393" s="222"/>
      <c r="GZN393" s="222"/>
      <c r="GZO393" s="222"/>
      <c r="GZP393" s="222"/>
      <c r="GZQ393" s="222"/>
      <c r="GZR393" s="222"/>
      <c r="GZS393" s="222"/>
      <c r="GZT393" s="222"/>
      <c r="GZU393" s="222"/>
      <c r="GZV393" s="222"/>
      <c r="GZW393" s="222"/>
      <c r="GZX393" s="222"/>
      <c r="GZY393" s="222"/>
      <c r="GZZ393" s="222"/>
      <c r="HAA393" s="222"/>
      <c r="HAB393" s="222"/>
      <c r="HAC393" s="222"/>
      <c r="HAD393" s="222"/>
      <c r="HAE393" s="222"/>
      <c r="HAF393" s="222"/>
      <c r="HAG393" s="222"/>
      <c r="HAH393" s="222"/>
      <c r="HAI393" s="222"/>
      <c r="HAJ393" s="222"/>
      <c r="HAK393" s="222"/>
      <c r="HAL393" s="222"/>
      <c r="HAM393" s="222"/>
      <c r="HAN393" s="222"/>
      <c r="HAO393" s="222"/>
      <c r="HAP393" s="222"/>
      <c r="HAQ393" s="222"/>
      <c r="HAR393" s="222"/>
      <c r="HAS393" s="222"/>
      <c r="HAT393" s="222"/>
      <c r="HAU393" s="222"/>
      <c r="HAV393" s="222"/>
      <c r="HAW393" s="222"/>
      <c r="HAX393" s="222"/>
      <c r="HAY393" s="222"/>
      <c r="HAZ393" s="222"/>
      <c r="HBA393" s="222"/>
      <c r="HBB393" s="222"/>
      <c r="HBC393" s="222"/>
      <c r="HBD393" s="222"/>
      <c r="HBE393" s="222"/>
      <c r="HBF393" s="222"/>
      <c r="HBG393" s="222"/>
      <c r="HBH393" s="222"/>
      <c r="HBI393" s="222"/>
      <c r="HBJ393" s="222"/>
      <c r="HBK393" s="222"/>
      <c r="HBL393" s="222"/>
      <c r="HBM393" s="222"/>
      <c r="HBN393" s="222"/>
      <c r="HBO393" s="222"/>
      <c r="HBP393" s="222"/>
      <c r="HBQ393" s="222"/>
      <c r="HBR393" s="222"/>
      <c r="HBS393" s="222"/>
      <c r="HBT393" s="222"/>
      <c r="HBU393" s="222"/>
      <c r="HBV393" s="222"/>
      <c r="HBW393" s="222"/>
      <c r="HBX393" s="222"/>
      <c r="HBY393" s="222"/>
      <c r="HBZ393" s="222"/>
      <c r="HCA393" s="222"/>
      <c r="HCB393" s="222"/>
      <c r="HCC393" s="222"/>
      <c r="HCD393" s="222"/>
      <c r="HCE393" s="222"/>
      <c r="HCF393" s="222"/>
      <c r="HCG393" s="222"/>
      <c r="HCH393" s="222"/>
      <c r="HCI393" s="222"/>
      <c r="HCJ393" s="222"/>
      <c r="HCK393" s="222"/>
      <c r="HCL393" s="222"/>
      <c r="HCM393" s="222"/>
      <c r="HCN393" s="222"/>
      <c r="HCO393" s="222"/>
      <c r="HCP393" s="222"/>
      <c r="HCQ393" s="222"/>
      <c r="HCR393" s="222"/>
      <c r="HCS393" s="222"/>
      <c r="HCT393" s="222"/>
      <c r="HCU393" s="222"/>
      <c r="HCV393" s="222"/>
      <c r="HCW393" s="222"/>
      <c r="HCX393" s="222"/>
      <c r="HCY393" s="222"/>
      <c r="HCZ393" s="222"/>
      <c r="HDA393" s="222"/>
      <c r="HDB393" s="222"/>
      <c r="HDC393" s="222"/>
      <c r="HDD393" s="222"/>
      <c r="HDE393" s="222"/>
      <c r="HDF393" s="222"/>
      <c r="HDG393" s="222"/>
      <c r="HDH393" s="222"/>
      <c r="HDI393" s="222"/>
      <c r="HDJ393" s="222"/>
      <c r="HDK393" s="222"/>
      <c r="HDL393" s="222"/>
      <c r="HDM393" s="222"/>
      <c r="HDN393" s="222"/>
      <c r="HDO393" s="222"/>
      <c r="HDP393" s="222"/>
      <c r="HDQ393" s="222"/>
      <c r="HDR393" s="222"/>
      <c r="HDS393" s="222"/>
      <c r="HDT393" s="222"/>
      <c r="HDU393" s="222"/>
      <c r="HDV393" s="222"/>
      <c r="HDW393" s="222"/>
      <c r="HDX393" s="222"/>
      <c r="HDY393" s="222"/>
      <c r="HDZ393" s="222"/>
      <c r="HEA393" s="222"/>
      <c r="HEB393" s="222"/>
      <c r="HEC393" s="222"/>
      <c r="HED393" s="222"/>
      <c r="HEE393" s="222"/>
      <c r="HEF393" s="222"/>
      <c r="HEG393" s="222"/>
      <c r="HEH393" s="222"/>
      <c r="HEI393" s="222"/>
      <c r="HEJ393" s="222"/>
      <c r="HEK393" s="222"/>
      <c r="HEL393" s="222"/>
      <c r="HEM393" s="222"/>
      <c r="HEN393" s="222"/>
      <c r="HEO393" s="222"/>
      <c r="HEP393" s="222"/>
      <c r="HEQ393" s="222"/>
      <c r="HER393" s="222"/>
      <c r="HES393" s="222"/>
      <c r="HET393" s="222"/>
      <c r="HEU393" s="222"/>
      <c r="HEV393" s="222"/>
      <c r="HEW393" s="222"/>
      <c r="HEX393" s="222"/>
      <c r="HEY393" s="222"/>
      <c r="HEZ393" s="222"/>
      <c r="HFA393" s="222"/>
      <c r="HFB393" s="222"/>
      <c r="HFC393" s="222"/>
      <c r="HFD393" s="222"/>
      <c r="HFE393" s="222"/>
      <c r="HFF393" s="222"/>
      <c r="HFG393" s="222"/>
      <c r="HFH393" s="222"/>
      <c r="HFI393" s="222"/>
      <c r="HFJ393" s="222"/>
      <c r="HFK393" s="222"/>
      <c r="HFL393" s="222"/>
      <c r="HFM393" s="222"/>
      <c r="HFN393" s="222"/>
      <c r="HFO393" s="222"/>
      <c r="HFP393" s="222"/>
      <c r="HFQ393" s="222"/>
      <c r="HFR393" s="222"/>
      <c r="HFS393" s="222"/>
      <c r="HFT393" s="222"/>
      <c r="HFU393" s="222"/>
      <c r="HFV393" s="222"/>
      <c r="HFW393" s="222"/>
      <c r="HFX393" s="222"/>
      <c r="HFY393" s="222"/>
      <c r="HFZ393" s="222"/>
      <c r="HGA393" s="222"/>
      <c r="HGB393" s="222"/>
      <c r="HGC393" s="222"/>
      <c r="HGD393" s="222"/>
      <c r="HGE393" s="222"/>
      <c r="HGF393" s="222"/>
      <c r="HGG393" s="222"/>
      <c r="HGH393" s="222"/>
      <c r="HGI393" s="222"/>
      <c r="HGJ393" s="222"/>
      <c r="HGK393" s="222"/>
      <c r="HGL393" s="222"/>
      <c r="HGM393" s="222"/>
      <c r="HGN393" s="222"/>
      <c r="HGO393" s="222"/>
      <c r="HGP393" s="222"/>
      <c r="HGQ393" s="222"/>
      <c r="HGR393" s="222"/>
      <c r="HGS393" s="222"/>
      <c r="HGT393" s="222"/>
      <c r="HGU393" s="222"/>
      <c r="HGV393" s="222"/>
      <c r="HGW393" s="222"/>
      <c r="HGX393" s="222"/>
      <c r="HGY393" s="222"/>
      <c r="HGZ393" s="222"/>
      <c r="HHA393" s="222"/>
      <c r="HHB393" s="222"/>
      <c r="HHC393" s="222"/>
      <c r="HHD393" s="222"/>
      <c r="HHE393" s="222"/>
      <c r="HHF393" s="222"/>
      <c r="HHG393" s="222"/>
      <c r="HHH393" s="222"/>
      <c r="HHI393" s="222"/>
      <c r="HHJ393" s="222"/>
      <c r="HHK393" s="222"/>
      <c r="HHL393" s="222"/>
      <c r="HHM393" s="222"/>
      <c r="HHN393" s="222"/>
      <c r="HHO393" s="222"/>
      <c r="HHP393" s="222"/>
      <c r="HHQ393" s="222"/>
      <c r="HHR393" s="222"/>
      <c r="HHS393" s="222"/>
      <c r="HHT393" s="222"/>
      <c r="HHU393" s="222"/>
      <c r="HHV393" s="222"/>
      <c r="HHW393" s="222"/>
      <c r="HHX393" s="222"/>
      <c r="HHY393" s="222"/>
      <c r="HHZ393" s="222"/>
      <c r="HIA393" s="222"/>
      <c r="HIB393" s="222"/>
      <c r="HIC393" s="222"/>
      <c r="HID393" s="222"/>
      <c r="HIE393" s="222"/>
      <c r="HIF393" s="222"/>
      <c r="HIG393" s="222"/>
      <c r="HIH393" s="222"/>
      <c r="HII393" s="222"/>
      <c r="HIJ393" s="222"/>
      <c r="HIK393" s="222"/>
      <c r="HIL393" s="222"/>
      <c r="HIM393" s="222"/>
      <c r="HIN393" s="222"/>
      <c r="HIO393" s="222"/>
      <c r="HIP393" s="222"/>
      <c r="HIQ393" s="222"/>
      <c r="HIR393" s="222"/>
      <c r="HIS393" s="222"/>
      <c r="HIT393" s="222"/>
      <c r="HIU393" s="222"/>
      <c r="HIV393" s="222"/>
      <c r="HIW393" s="222"/>
      <c r="HIX393" s="222"/>
      <c r="HIY393" s="222"/>
      <c r="HIZ393" s="222"/>
      <c r="HJA393" s="222"/>
      <c r="HJB393" s="222"/>
      <c r="HJC393" s="222"/>
      <c r="HJD393" s="222"/>
      <c r="HJE393" s="222"/>
      <c r="HJF393" s="222"/>
      <c r="HJG393" s="222"/>
      <c r="HJH393" s="222"/>
      <c r="HJI393" s="222"/>
      <c r="HJJ393" s="222"/>
      <c r="HJK393" s="222"/>
      <c r="HJL393" s="222"/>
      <c r="HJM393" s="222"/>
      <c r="HJN393" s="222"/>
      <c r="HJO393" s="222"/>
      <c r="HJP393" s="222"/>
      <c r="HJQ393" s="222"/>
      <c r="HJR393" s="222"/>
      <c r="HJS393" s="222"/>
      <c r="HJT393" s="222"/>
      <c r="HJU393" s="222"/>
      <c r="HJV393" s="222"/>
      <c r="HJW393" s="222"/>
      <c r="HJX393" s="222"/>
      <c r="HJY393" s="222"/>
      <c r="HJZ393" s="222"/>
      <c r="HKA393" s="222"/>
      <c r="HKB393" s="222"/>
      <c r="HKC393" s="222"/>
      <c r="HKD393" s="222"/>
      <c r="HKE393" s="222"/>
      <c r="HKF393" s="222"/>
      <c r="HKG393" s="222"/>
      <c r="HKH393" s="222"/>
      <c r="HKI393" s="222"/>
      <c r="HKJ393" s="222"/>
      <c r="HKK393" s="222"/>
      <c r="HKL393" s="222"/>
      <c r="HKM393" s="222"/>
      <c r="HKN393" s="222"/>
      <c r="HKO393" s="222"/>
      <c r="HKP393" s="222"/>
      <c r="HKQ393" s="222"/>
      <c r="HKR393" s="222"/>
      <c r="HKS393" s="222"/>
      <c r="HKT393" s="222"/>
      <c r="HKU393" s="222"/>
      <c r="HKV393" s="222"/>
      <c r="HKW393" s="222"/>
      <c r="HKX393" s="222"/>
      <c r="HKY393" s="222"/>
      <c r="HKZ393" s="222"/>
      <c r="HLA393" s="222"/>
      <c r="HLB393" s="222"/>
      <c r="HLC393" s="222"/>
      <c r="HLD393" s="222"/>
      <c r="HLE393" s="222"/>
      <c r="HLF393" s="222"/>
      <c r="HLG393" s="222"/>
      <c r="HLH393" s="222"/>
      <c r="HLI393" s="222"/>
      <c r="HLJ393" s="222"/>
      <c r="HLK393" s="222"/>
      <c r="HLL393" s="222"/>
      <c r="HLM393" s="222"/>
      <c r="HLN393" s="222"/>
      <c r="HLO393" s="222"/>
      <c r="HLP393" s="222"/>
      <c r="HLQ393" s="222"/>
      <c r="HLR393" s="222"/>
      <c r="HLS393" s="222"/>
      <c r="HLT393" s="222"/>
      <c r="HLU393" s="222"/>
      <c r="HLV393" s="222"/>
      <c r="HLW393" s="222"/>
      <c r="HLX393" s="222"/>
      <c r="HLY393" s="222"/>
      <c r="HLZ393" s="222"/>
      <c r="HMA393" s="222"/>
      <c r="HMB393" s="222"/>
      <c r="HMC393" s="222"/>
      <c r="HMD393" s="222"/>
      <c r="HME393" s="222"/>
      <c r="HMF393" s="222"/>
      <c r="HMG393" s="222"/>
      <c r="HMH393" s="222"/>
      <c r="HMI393" s="222"/>
      <c r="HMJ393" s="222"/>
      <c r="HMK393" s="222"/>
      <c r="HML393" s="222"/>
      <c r="HMM393" s="222"/>
      <c r="HMN393" s="222"/>
      <c r="HMO393" s="222"/>
      <c r="HMP393" s="222"/>
      <c r="HMQ393" s="222"/>
      <c r="HMR393" s="222"/>
      <c r="HMS393" s="222"/>
      <c r="HMT393" s="222"/>
      <c r="HMU393" s="222"/>
      <c r="HMV393" s="222"/>
      <c r="HMW393" s="222"/>
      <c r="HMX393" s="222"/>
      <c r="HMY393" s="222"/>
      <c r="HMZ393" s="222"/>
      <c r="HNA393" s="222"/>
      <c r="HNB393" s="222"/>
      <c r="HNC393" s="222"/>
      <c r="HND393" s="222"/>
      <c r="HNE393" s="222"/>
      <c r="HNF393" s="222"/>
      <c r="HNG393" s="222"/>
      <c r="HNH393" s="222"/>
      <c r="HNI393" s="222"/>
      <c r="HNJ393" s="222"/>
      <c r="HNK393" s="222"/>
      <c r="HNL393" s="222"/>
      <c r="HNM393" s="222"/>
      <c r="HNN393" s="222"/>
      <c r="HNO393" s="222"/>
      <c r="HNP393" s="222"/>
      <c r="HNQ393" s="222"/>
      <c r="HNR393" s="222"/>
      <c r="HNS393" s="222"/>
      <c r="HNT393" s="222"/>
      <c r="HNU393" s="222"/>
      <c r="HNV393" s="222"/>
      <c r="HNW393" s="222"/>
      <c r="HNX393" s="222"/>
      <c r="HNY393" s="222"/>
      <c r="HNZ393" s="222"/>
      <c r="HOA393" s="222"/>
      <c r="HOB393" s="222"/>
      <c r="HOC393" s="222"/>
      <c r="HOD393" s="222"/>
      <c r="HOE393" s="222"/>
      <c r="HOF393" s="222"/>
      <c r="HOG393" s="222"/>
      <c r="HOH393" s="222"/>
      <c r="HOI393" s="222"/>
      <c r="HOJ393" s="222"/>
      <c r="HOK393" s="222"/>
      <c r="HOL393" s="222"/>
      <c r="HOM393" s="222"/>
      <c r="HON393" s="222"/>
      <c r="HOO393" s="222"/>
      <c r="HOP393" s="222"/>
      <c r="HOQ393" s="222"/>
      <c r="HOR393" s="222"/>
      <c r="HOS393" s="222"/>
      <c r="HOT393" s="222"/>
      <c r="HOU393" s="222"/>
      <c r="HOV393" s="222"/>
      <c r="HOW393" s="222"/>
      <c r="HOX393" s="222"/>
      <c r="HOY393" s="222"/>
      <c r="HOZ393" s="222"/>
      <c r="HPA393" s="222"/>
      <c r="HPB393" s="222"/>
      <c r="HPC393" s="222"/>
      <c r="HPD393" s="222"/>
      <c r="HPE393" s="222"/>
      <c r="HPF393" s="222"/>
      <c r="HPG393" s="222"/>
      <c r="HPH393" s="222"/>
      <c r="HPI393" s="222"/>
      <c r="HPJ393" s="222"/>
      <c r="HPK393" s="222"/>
      <c r="HPL393" s="222"/>
      <c r="HPM393" s="222"/>
      <c r="HPN393" s="222"/>
      <c r="HPO393" s="222"/>
      <c r="HPP393" s="222"/>
      <c r="HPQ393" s="222"/>
      <c r="HPR393" s="222"/>
      <c r="HPS393" s="222"/>
      <c r="HPT393" s="222"/>
      <c r="HPU393" s="222"/>
      <c r="HPV393" s="222"/>
      <c r="HPW393" s="222"/>
      <c r="HPX393" s="222"/>
      <c r="HPY393" s="222"/>
      <c r="HPZ393" s="222"/>
      <c r="HQA393" s="222"/>
      <c r="HQB393" s="222"/>
      <c r="HQC393" s="222"/>
      <c r="HQD393" s="222"/>
      <c r="HQE393" s="222"/>
      <c r="HQF393" s="222"/>
      <c r="HQG393" s="222"/>
      <c r="HQH393" s="222"/>
      <c r="HQI393" s="222"/>
      <c r="HQJ393" s="222"/>
      <c r="HQK393" s="222"/>
      <c r="HQL393" s="222"/>
      <c r="HQM393" s="222"/>
      <c r="HQN393" s="222"/>
      <c r="HQO393" s="222"/>
      <c r="HQP393" s="222"/>
      <c r="HQQ393" s="222"/>
      <c r="HQR393" s="222"/>
      <c r="HQS393" s="222"/>
      <c r="HQT393" s="222"/>
      <c r="HQU393" s="222"/>
      <c r="HQV393" s="222"/>
      <c r="HQW393" s="222"/>
      <c r="HQX393" s="222"/>
      <c r="HQY393" s="222"/>
      <c r="HQZ393" s="222"/>
      <c r="HRA393" s="222"/>
      <c r="HRB393" s="222"/>
      <c r="HRC393" s="222"/>
      <c r="HRD393" s="222"/>
      <c r="HRE393" s="222"/>
      <c r="HRF393" s="222"/>
      <c r="HRG393" s="222"/>
      <c r="HRH393" s="222"/>
      <c r="HRI393" s="222"/>
      <c r="HRJ393" s="222"/>
      <c r="HRK393" s="222"/>
      <c r="HRL393" s="222"/>
      <c r="HRM393" s="222"/>
      <c r="HRN393" s="222"/>
      <c r="HRO393" s="222"/>
      <c r="HRP393" s="222"/>
      <c r="HRQ393" s="222"/>
      <c r="HRR393" s="222"/>
      <c r="HRS393" s="222"/>
      <c r="HRT393" s="222"/>
      <c r="HRU393" s="222"/>
      <c r="HRV393" s="222"/>
      <c r="HRW393" s="222"/>
      <c r="HRX393" s="222"/>
      <c r="HRY393" s="222"/>
      <c r="HRZ393" s="222"/>
      <c r="HSA393" s="222"/>
      <c r="HSB393" s="222"/>
      <c r="HSC393" s="222"/>
      <c r="HSD393" s="222"/>
      <c r="HSE393" s="222"/>
      <c r="HSF393" s="222"/>
      <c r="HSG393" s="222"/>
      <c r="HSH393" s="222"/>
      <c r="HSI393" s="222"/>
      <c r="HSJ393" s="222"/>
      <c r="HSK393" s="222"/>
      <c r="HSL393" s="222"/>
      <c r="HSM393" s="222"/>
      <c r="HSN393" s="222"/>
      <c r="HSO393" s="222"/>
      <c r="HSP393" s="222"/>
      <c r="HSQ393" s="222"/>
      <c r="HSR393" s="222"/>
      <c r="HSS393" s="222"/>
      <c r="HST393" s="222"/>
      <c r="HSU393" s="222"/>
      <c r="HSV393" s="222"/>
      <c r="HSW393" s="222"/>
      <c r="HSX393" s="222"/>
      <c r="HSY393" s="222"/>
      <c r="HSZ393" s="222"/>
      <c r="HTA393" s="222"/>
      <c r="HTB393" s="222"/>
      <c r="HTC393" s="222"/>
      <c r="HTD393" s="222"/>
      <c r="HTE393" s="222"/>
      <c r="HTF393" s="222"/>
      <c r="HTG393" s="222"/>
      <c r="HTH393" s="222"/>
      <c r="HTI393" s="222"/>
      <c r="HTJ393" s="222"/>
      <c r="HTK393" s="222"/>
      <c r="HTL393" s="222"/>
      <c r="HTM393" s="222"/>
      <c r="HTN393" s="222"/>
      <c r="HTO393" s="222"/>
      <c r="HTP393" s="222"/>
      <c r="HTQ393" s="222"/>
      <c r="HTR393" s="222"/>
      <c r="HTS393" s="222"/>
      <c r="HTT393" s="222"/>
      <c r="HTU393" s="222"/>
      <c r="HTV393" s="222"/>
      <c r="HTW393" s="222"/>
      <c r="HTX393" s="222"/>
      <c r="HTY393" s="222"/>
      <c r="HTZ393" s="222"/>
      <c r="HUA393" s="222"/>
      <c r="HUB393" s="222"/>
      <c r="HUC393" s="222"/>
      <c r="HUD393" s="222"/>
      <c r="HUE393" s="222"/>
      <c r="HUF393" s="222"/>
      <c r="HUG393" s="222"/>
      <c r="HUH393" s="222"/>
      <c r="HUI393" s="222"/>
      <c r="HUJ393" s="222"/>
      <c r="HUK393" s="222"/>
      <c r="HUL393" s="222"/>
      <c r="HUM393" s="222"/>
      <c r="HUN393" s="222"/>
      <c r="HUO393" s="222"/>
      <c r="HUP393" s="222"/>
      <c r="HUQ393" s="222"/>
      <c r="HUR393" s="222"/>
      <c r="HUS393" s="222"/>
      <c r="HUT393" s="222"/>
      <c r="HUU393" s="222"/>
      <c r="HUV393" s="222"/>
      <c r="HUW393" s="222"/>
      <c r="HUX393" s="222"/>
      <c r="HUY393" s="222"/>
      <c r="HUZ393" s="222"/>
      <c r="HVA393" s="222"/>
      <c r="HVB393" s="222"/>
      <c r="HVC393" s="222"/>
      <c r="HVD393" s="222"/>
      <c r="HVE393" s="222"/>
      <c r="HVF393" s="222"/>
      <c r="HVG393" s="222"/>
      <c r="HVH393" s="222"/>
      <c r="HVI393" s="222"/>
      <c r="HVJ393" s="222"/>
      <c r="HVK393" s="222"/>
      <c r="HVL393" s="222"/>
      <c r="HVM393" s="222"/>
      <c r="HVN393" s="222"/>
      <c r="HVO393" s="222"/>
      <c r="HVP393" s="222"/>
      <c r="HVQ393" s="222"/>
      <c r="HVR393" s="222"/>
      <c r="HVS393" s="222"/>
      <c r="HVT393" s="222"/>
      <c r="HVU393" s="222"/>
      <c r="HVV393" s="222"/>
      <c r="HVW393" s="222"/>
      <c r="HVX393" s="222"/>
      <c r="HVY393" s="222"/>
      <c r="HVZ393" s="222"/>
      <c r="HWA393" s="222"/>
      <c r="HWB393" s="222"/>
      <c r="HWC393" s="222"/>
      <c r="HWD393" s="222"/>
      <c r="HWE393" s="222"/>
      <c r="HWF393" s="222"/>
      <c r="HWG393" s="222"/>
      <c r="HWH393" s="222"/>
      <c r="HWI393" s="222"/>
      <c r="HWJ393" s="222"/>
      <c r="HWK393" s="222"/>
      <c r="HWL393" s="222"/>
      <c r="HWM393" s="222"/>
      <c r="HWN393" s="222"/>
      <c r="HWO393" s="222"/>
      <c r="HWP393" s="222"/>
      <c r="HWQ393" s="222"/>
      <c r="HWR393" s="222"/>
      <c r="HWS393" s="222"/>
      <c r="HWT393" s="222"/>
      <c r="HWU393" s="222"/>
      <c r="HWV393" s="222"/>
      <c r="HWW393" s="222"/>
      <c r="HWX393" s="222"/>
      <c r="HWY393" s="222"/>
      <c r="HWZ393" s="222"/>
      <c r="HXA393" s="222"/>
      <c r="HXB393" s="222"/>
      <c r="HXC393" s="222"/>
      <c r="HXD393" s="222"/>
      <c r="HXE393" s="222"/>
      <c r="HXF393" s="222"/>
      <c r="HXG393" s="222"/>
      <c r="HXH393" s="222"/>
      <c r="HXI393" s="222"/>
      <c r="HXJ393" s="222"/>
      <c r="HXK393" s="222"/>
      <c r="HXL393" s="222"/>
      <c r="HXM393" s="222"/>
      <c r="HXN393" s="222"/>
      <c r="HXO393" s="222"/>
      <c r="HXP393" s="222"/>
      <c r="HXQ393" s="222"/>
      <c r="HXR393" s="222"/>
      <c r="HXS393" s="222"/>
      <c r="HXT393" s="222"/>
      <c r="HXU393" s="222"/>
      <c r="HXV393" s="222"/>
      <c r="HXW393" s="222"/>
      <c r="HXX393" s="222"/>
      <c r="HXY393" s="222"/>
      <c r="HXZ393" s="222"/>
      <c r="HYA393" s="222"/>
      <c r="HYB393" s="222"/>
      <c r="HYC393" s="222"/>
      <c r="HYD393" s="222"/>
      <c r="HYE393" s="222"/>
      <c r="HYF393" s="222"/>
      <c r="HYG393" s="222"/>
      <c r="HYH393" s="222"/>
      <c r="HYI393" s="222"/>
      <c r="HYJ393" s="222"/>
      <c r="HYK393" s="222"/>
      <c r="HYL393" s="222"/>
      <c r="HYM393" s="222"/>
      <c r="HYN393" s="222"/>
      <c r="HYO393" s="222"/>
      <c r="HYP393" s="222"/>
      <c r="HYQ393" s="222"/>
      <c r="HYR393" s="222"/>
      <c r="HYS393" s="222"/>
      <c r="HYT393" s="222"/>
      <c r="HYU393" s="222"/>
      <c r="HYV393" s="222"/>
      <c r="HYW393" s="222"/>
      <c r="HYX393" s="222"/>
      <c r="HYY393" s="222"/>
      <c r="HYZ393" s="222"/>
      <c r="HZA393" s="222"/>
      <c r="HZB393" s="222"/>
      <c r="HZC393" s="222"/>
      <c r="HZD393" s="222"/>
      <c r="HZE393" s="222"/>
      <c r="HZF393" s="222"/>
      <c r="HZG393" s="222"/>
      <c r="HZH393" s="222"/>
      <c r="HZI393" s="222"/>
      <c r="HZJ393" s="222"/>
      <c r="HZK393" s="222"/>
      <c r="HZL393" s="222"/>
      <c r="HZM393" s="222"/>
      <c r="HZN393" s="222"/>
      <c r="HZO393" s="222"/>
      <c r="HZP393" s="222"/>
      <c r="HZQ393" s="222"/>
      <c r="HZR393" s="222"/>
      <c r="HZS393" s="222"/>
      <c r="HZT393" s="222"/>
      <c r="HZU393" s="222"/>
      <c r="HZV393" s="222"/>
      <c r="HZW393" s="222"/>
      <c r="HZX393" s="222"/>
      <c r="HZY393" s="222"/>
      <c r="HZZ393" s="222"/>
      <c r="IAA393" s="222"/>
      <c r="IAB393" s="222"/>
      <c r="IAC393" s="222"/>
      <c r="IAD393" s="222"/>
      <c r="IAE393" s="222"/>
      <c r="IAF393" s="222"/>
      <c r="IAG393" s="222"/>
      <c r="IAH393" s="222"/>
      <c r="IAI393" s="222"/>
      <c r="IAJ393" s="222"/>
      <c r="IAK393" s="222"/>
      <c r="IAL393" s="222"/>
      <c r="IAM393" s="222"/>
      <c r="IAN393" s="222"/>
      <c r="IAO393" s="222"/>
      <c r="IAP393" s="222"/>
      <c r="IAQ393" s="222"/>
      <c r="IAR393" s="222"/>
      <c r="IAS393" s="222"/>
      <c r="IAT393" s="222"/>
      <c r="IAU393" s="222"/>
      <c r="IAV393" s="222"/>
      <c r="IAW393" s="222"/>
      <c r="IAX393" s="222"/>
      <c r="IAY393" s="222"/>
      <c r="IAZ393" s="222"/>
      <c r="IBA393" s="222"/>
      <c r="IBB393" s="222"/>
      <c r="IBC393" s="222"/>
      <c r="IBD393" s="222"/>
      <c r="IBE393" s="222"/>
      <c r="IBF393" s="222"/>
      <c r="IBG393" s="222"/>
      <c r="IBH393" s="222"/>
      <c r="IBI393" s="222"/>
      <c r="IBJ393" s="222"/>
      <c r="IBK393" s="222"/>
      <c r="IBL393" s="222"/>
      <c r="IBM393" s="222"/>
      <c r="IBN393" s="222"/>
      <c r="IBO393" s="222"/>
      <c r="IBP393" s="222"/>
      <c r="IBQ393" s="222"/>
      <c r="IBR393" s="222"/>
      <c r="IBS393" s="222"/>
      <c r="IBT393" s="222"/>
      <c r="IBU393" s="222"/>
      <c r="IBV393" s="222"/>
      <c r="IBW393" s="222"/>
      <c r="IBX393" s="222"/>
      <c r="IBY393" s="222"/>
      <c r="IBZ393" s="222"/>
      <c r="ICA393" s="222"/>
      <c r="ICB393" s="222"/>
      <c r="ICC393" s="222"/>
      <c r="ICD393" s="222"/>
      <c r="ICE393" s="222"/>
      <c r="ICF393" s="222"/>
      <c r="ICG393" s="222"/>
      <c r="ICH393" s="222"/>
      <c r="ICI393" s="222"/>
      <c r="ICJ393" s="222"/>
      <c r="ICK393" s="222"/>
      <c r="ICL393" s="222"/>
      <c r="ICM393" s="222"/>
      <c r="ICN393" s="222"/>
      <c r="ICO393" s="222"/>
      <c r="ICP393" s="222"/>
      <c r="ICQ393" s="222"/>
      <c r="ICR393" s="222"/>
      <c r="ICS393" s="222"/>
      <c r="ICT393" s="222"/>
      <c r="ICU393" s="222"/>
      <c r="ICV393" s="222"/>
      <c r="ICW393" s="222"/>
      <c r="ICX393" s="222"/>
      <c r="ICY393" s="222"/>
      <c r="ICZ393" s="222"/>
      <c r="IDA393" s="222"/>
      <c r="IDB393" s="222"/>
      <c r="IDC393" s="222"/>
      <c r="IDD393" s="222"/>
      <c r="IDE393" s="222"/>
      <c r="IDF393" s="222"/>
      <c r="IDG393" s="222"/>
      <c r="IDH393" s="222"/>
      <c r="IDI393" s="222"/>
      <c r="IDJ393" s="222"/>
      <c r="IDK393" s="222"/>
      <c r="IDL393" s="222"/>
      <c r="IDM393" s="222"/>
      <c r="IDN393" s="222"/>
      <c r="IDO393" s="222"/>
      <c r="IDP393" s="222"/>
      <c r="IDQ393" s="222"/>
      <c r="IDR393" s="222"/>
      <c r="IDS393" s="222"/>
      <c r="IDT393" s="222"/>
      <c r="IDU393" s="222"/>
      <c r="IDV393" s="222"/>
      <c r="IDW393" s="222"/>
      <c r="IDX393" s="222"/>
      <c r="IDY393" s="222"/>
      <c r="IDZ393" s="222"/>
      <c r="IEA393" s="222"/>
      <c r="IEB393" s="222"/>
      <c r="IEC393" s="222"/>
      <c r="IED393" s="222"/>
      <c r="IEE393" s="222"/>
      <c r="IEF393" s="222"/>
      <c r="IEG393" s="222"/>
      <c r="IEH393" s="222"/>
      <c r="IEI393" s="222"/>
      <c r="IEJ393" s="222"/>
      <c r="IEK393" s="222"/>
      <c r="IEL393" s="222"/>
      <c r="IEM393" s="222"/>
      <c r="IEN393" s="222"/>
      <c r="IEO393" s="222"/>
      <c r="IEP393" s="222"/>
      <c r="IEQ393" s="222"/>
      <c r="IER393" s="222"/>
      <c r="IES393" s="222"/>
      <c r="IET393" s="222"/>
      <c r="IEU393" s="222"/>
      <c r="IEV393" s="222"/>
      <c r="IEW393" s="222"/>
      <c r="IEX393" s="222"/>
      <c r="IEY393" s="222"/>
      <c r="IEZ393" s="222"/>
      <c r="IFA393" s="222"/>
      <c r="IFB393" s="222"/>
      <c r="IFC393" s="222"/>
      <c r="IFD393" s="222"/>
      <c r="IFE393" s="222"/>
      <c r="IFF393" s="222"/>
      <c r="IFG393" s="222"/>
      <c r="IFH393" s="222"/>
      <c r="IFI393" s="222"/>
      <c r="IFJ393" s="222"/>
      <c r="IFK393" s="222"/>
      <c r="IFL393" s="222"/>
      <c r="IFM393" s="222"/>
      <c r="IFN393" s="222"/>
      <c r="IFO393" s="222"/>
      <c r="IFP393" s="222"/>
      <c r="IFQ393" s="222"/>
      <c r="IFR393" s="222"/>
      <c r="IFS393" s="222"/>
      <c r="IFT393" s="222"/>
      <c r="IFU393" s="222"/>
      <c r="IFV393" s="222"/>
      <c r="IFW393" s="222"/>
      <c r="IFX393" s="222"/>
      <c r="IFY393" s="222"/>
      <c r="IFZ393" s="222"/>
      <c r="IGA393" s="222"/>
      <c r="IGB393" s="222"/>
      <c r="IGC393" s="222"/>
      <c r="IGD393" s="222"/>
      <c r="IGE393" s="222"/>
      <c r="IGF393" s="222"/>
      <c r="IGG393" s="222"/>
      <c r="IGH393" s="222"/>
      <c r="IGI393" s="222"/>
      <c r="IGJ393" s="222"/>
      <c r="IGK393" s="222"/>
      <c r="IGL393" s="222"/>
      <c r="IGM393" s="222"/>
      <c r="IGN393" s="222"/>
      <c r="IGO393" s="222"/>
      <c r="IGP393" s="222"/>
      <c r="IGQ393" s="222"/>
      <c r="IGR393" s="222"/>
      <c r="IGS393" s="222"/>
      <c r="IGT393" s="222"/>
      <c r="IGU393" s="222"/>
      <c r="IGV393" s="222"/>
      <c r="IGW393" s="222"/>
      <c r="IGX393" s="222"/>
      <c r="IGY393" s="222"/>
      <c r="IGZ393" s="222"/>
      <c r="IHA393" s="222"/>
      <c r="IHB393" s="222"/>
      <c r="IHC393" s="222"/>
      <c r="IHD393" s="222"/>
      <c r="IHE393" s="222"/>
      <c r="IHF393" s="222"/>
      <c r="IHG393" s="222"/>
      <c r="IHH393" s="222"/>
      <c r="IHI393" s="222"/>
      <c r="IHJ393" s="222"/>
      <c r="IHK393" s="222"/>
      <c r="IHL393" s="222"/>
      <c r="IHM393" s="222"/>
      <c r="IHN393" s="222"/>
      <c r="IHO393" s="222"/>
      <c r="IHP393" s="222"/>
      <c r="IHQ393" s="222"/>
      <c r="IHR393" s="222"/>
      <c r="IHS393" s="222"/>
      <c r="IHT393" s="222"/>
      <c r="IHU393" s="222"/>
      <c r="IHV393" s="222"/>
      <c r="IHW393" s="222"/>
      <c r="IHX393" s="222"/>
      <c r="IHY393" s="222"/>
      <c r="IHZ393" s="222"/>
      <c r="IIA393" s="222"/>
      <c r="IIB393" s="222"/>
      <c r="IIC393" s="222"/>
      <c r="IID393" s="222"/>
      <c r="IIE393" s="222"/>
      <c r="IIF393" s="222"/>
      <c r="IIG393" s="222"/>
      <c r="IIH393" s="222"/>
      <c r="III393" s="222"/>
      <c r="IIJ393" s="222"/>
      <c r="IIK393" s="222"/>
      <c r="IIL393" s="222"/>
      <c r="IIM393" s="222"/>
      <c r="IIN393" s="222"/>
      <c r="IIO393" s="222"/>
      <c r="IIP393" s="222"/>
      <c r="IIQ393" s="222"/>
      <c r="IIR393" s="222"/>
      <c r="IIS393" s="222"/>
      <c r="IIT393" s="222"/>
      <c r="IIU393" s="222"/>
      <c r="IIV393" s="222"/>
      <c r="IIW393" s="222"/>
      <c r="IIX393" s="222"/>
      <c r="IIY393" s="222"/>
      <c r="IIZ393" s="222"/>
      <c r="IJA393" s="222"/>
      <c r="IJB393" s="222"/>
      <c r="IJC393" s="222"/>
      <c r="IJD393" s="222"/>
      <c r="IJE393" s="222"/>
      <c r="IJF393" s="222"/>
      <c r="IJG393" s="222"/>
      <c r="IJH393" s="222"/>
      <c r="IJI393" s="222"/>
      <c r="IJJ393" s="222"/>
      <c r="IJK393" s="222"/>
      <c r="IJL393" s="222"/>
      <c r="IJM393" s="222"/>
      <c r="IJN393" s="222"/>
      <c r="IJO393" s="222"/>
      <c r="IJP393" s="222"/>
      <c r="IJQ393" s="222"/>
      <c r="IJR393" s="222"/>
      <c r="IJS393" s="222"/>
      <c r="IJT393" s="222"/>
      <c r="IJU393" s="222"/>
      <c r="IJV393" s="222"/>
      <c r="IJW393" s="222"/>
      <c r="IJX393" s="222"/>
      <c r="IJY393" s="222"/>
      <c r="IJZ393" s="222"/>
      <c r="IKA393" s="222"/>
      <c r="IKB393" s="222"/>
      <c r="IKC393" s="222"/>
      <c r="IKD393" s="222"/>
      <c r="IKE393" s="222"/>
      <c r="IKF393" s="222"/>
      <c r="IKG393" s="222"/>
      <c r="IKH393" s="222"/>
      <c r="IKI393" s="222"/>
      <c r="IKJ393" s="222"/>
      <c r="IKK393" s="222"/>
      <c r="IKL393" s="222"/>
      <c r="IKM393" s="222"/>
      <c r="IKN393" s="222"/>
      <c r="IKO393" s="222"/>
      <c r="IKP393" s="222"/>
      <c r="IKQ393" s="222"/>
      <c r="IKR393" s="222"/>
      <c r="IKS393" s="222"/>
      <c r="IKT393" s="222"/>
      <c r="IKU393" s="222"/>
      <c r="IKV393" s="222"/>
      <c r="IKW393" s="222"/>
      <c r="IKX393" s="222"/>
      <c r="IKY393" s="222"/>
      <c r="IKZ393" s="222"/>
      <c r="ILA393" s="222"/>
      <c r="ILB393" s="222"/>
      <c r="ILC393" s="222"/>
      <c r="ILD393" s="222"/>
      <c r="ILE393" s="222"/>
      <c r="ILF393" s="222"/>
      <c r="ILG393" s="222"/>
      <c r="ILH393" s="222"/>
      <c r="ILI393" s="222"/>
      <c r="ILJ393" s="222"/>
      <c r="ILK393" s="222"/>
      <c r="ILL393" s="222"/>
      <c r="ILM393" s="222"/>
      <c r="ILN393" s="222"/>
      <c r="ILO393" s="222"/>
      <c r="ILP393" s="222"/>
      <c r="ILQ393" s="222"/>
      <c r="ILR393" s="222"/>
      <c r="ILS393" s="222"/>
      <c r="ILT393" s="222"/>
      <c r="ILU393" s="222"/>
      <c r="ILV393" s="222"/>
      <c r="ILW393" s="222"/>
      <c r="ILX393" s="222"/>
      <c r="ILY393" s="222"/>
      <c r="ILZ393" s="222"/>
      <c r="IMA393" s="222"/>
      <c r="IMB393" s="222"/>
      <c r="IMC393" s="222"/>
      <c r="IMD393" s="222"/>
      <c r="IME393" s="222"/>
      <c r="IMF393" s="222"/>
      <c r="IMG393" s="222"/>
      <c r="IMH393" s="222"/>
      <c r="IMI393" s="222"/>
      <c r="IMJ393" s="222"/>
      <c r="IMK393" s="222"/>
      <c r="IML393" s="222"/>
      <c r="IMM393" s="222"/>
      <c r="IMN393" s="222"/>
      <c r="IMO393" s="222"/>
      <c r="IMP393" s="222"/>
      <c r="IMQ393" s="222"/>
      <c r="IMR393" s="222"/>
      <c r="IMS393" s="222"/>
      <c r="IMT393" s="222"/>
      <c r="IMU393" s="222"/>
      <c r="IMV393" s="222"/>
      <c r="IMW393" s="222"/>
      <c r="IMX393" s="222"/>
      <c r="IMY393" s="222"/>
      <c r="IMZ393" s="222"/>
      <c r="INA393" s="222"/>
      <c r="INB393" s="222"/>
      <c r="INC393" s="222"/>
      <c r="IND393" s="222"/>
      <c r="INE393" s="222"/>
      <c r="INF393" s="222"/>
      <c r="ING393" s="222"/>
      <c r="INH393" s="222"/>
      <c r="INI393" s="222"/>
      <c r="INJ393" s="222"/>
      <c r="INK393" s="222"/>
      <c r="INL393" s="222"/>
      <c r="INM393" s="222"/>
      <c r="INN393" s="222"/>
      <c r="INO393" s="222"/>
      <c r="INP393" s="222"/>
      <c r="INQ393" s="222"/>
      <c r="INR393" s="222"/>
      <c r="INS393" s="222"/>
      <c r="INT393" s="222"/>
      <c r="INU393" s="222"/>
      <c r="INV393" s="222"/>
      <c r="INW393" s="222"/>
      <c r="INX393" s="222"/>
      <c r="INY393" s="222"/>
      <c r="INZ393" s="222"/>
      <c r="IOA393" s="222"/>
      <c r="IOB393" s="222"/>
      <c r="IOC393" s="222"/>
      <c r="IOD393" s="222"/>
      <c r="IOE393" s="222"/>
      <c r="IOF393" s="222"/>
      <c r="IOG393" s="222"/>
      <c r="IOH393" s="222"/>
      <c r="IOI393" s="222"/>
      <c r="IOJ393" s="222"/>
      <c r="IOK393" s="222"/>
      <c r="IOL393" s="222"/>
      <c r="IOM393" s="222"/>
      <c r="ION393" s="222"/>
      <c r="IOO393" s="222"/>
      <c r="IOP393" s="222"/>
      <c r="IOQ393" s="222"/>
      <c r="IOR393" s="222"/>
      <c r="IOS393" s="222"/>
      <c r="IOT393" s="222"/>
      <c r="IOU393" s="222"/>
      <c r="IOV393" s="222"/>
      <c r="IOW393" s="222"/>
      <c r="IOX393" s="222"/>
      <c r="IOY393" s="222"/>
      <c r="IOZ393" s="222"/>
      <c r="IPA393" s="222"/>
      <c r="IPB393" s="222"/>
      <c r="IPC393" s="222"/>
      <c r="IPD393" s="222"/>
      <c r="IPE393" s="222"/>
      <c r="IPF393" s="222"/>
      <c r="IPG393" s="222"/>
      <c r="IPH393" s="222"/>
      <c r="IPI393" s="222"/>
      <c r="IPJ393" s="222"/>
      <c r="IPK393" s="222"/>
      <c r="IPL393" s="222"/>
      <c r="IPM393" s="222"/>
      <c r="IPN393" s="222"/>
      <c r="IPO393" s="222"/>
      <c r="IPP393" s="222"/>
      <c r="IPQ393" s="222"/>
      <c r="IPR393" s="222"/>
      <c r="IPS393" s="222"/>
      <c r="IPT393" s="222"/>
      <c r="IPU393" s="222"/>
      <c r="IPV393" s="222"/>
      <c r="IPW393" s="222"/>
      <c r="IPX393" s="222"/>
      <c r="IPY393" s="222"/>
      <c r="IPZ393" s="222"/>
      <c r="IQA393" s="222"/>
      <c r="IQB393" s="222"/>
      <c r="IQC393" s="222"/>
      <c r="IQD393" s="222"/>
      <c r="IQE393" s="222"/>
      <c r="IQF393" s="222"/>
      <c r="IQG393" s="222"/>
      <c r="IQH393" s="222"/>
      <c r="IQI393" s="222"/>
      <c r="IQJ393" s="222"/>
      <c r="IQK393" s="222"/>
      <c r="IQL393" s="222"/>
      <c r="IQM393" s="222"/>
      <c r="IQN393" s="222"/>
      <c r="IQO393" s="222"/>
      <c r="IQP393" s="222"/>
      <c r="IQQ393" s="222"/>
      <c r="IQR393" s="222"/>
      <c r="IQS393" s="222"/>
      <c r="IQT393" s="222"/>
      <c r="IQU393" s="222"/>
      <c r="IQV393" s="222"/>
      <c r="IQW393" s="222"/>
      <c r="IQX393" s="222"/>
      <c r="IQY393" s="222"/>
      <c r="IQZ393" s="222"/>
      <c r="IRA393" s="222"/>
      <c r="IRB393" s="222"/>
      <c r="IRC393" s="222"/>
      <c r="IRD393" s="222"/>
      <c r="IRE393" s="222"/>
      <c r="IRF393" s="222"/>
      <c r="IRG393" s="222"/>
      <c r="IRH393" s="222"/>
      <c r="IRI393" s="222"/>
      <c r="IRJ393" s="222"/>
      <c r="IRK393" s="222"/>
      <c r="IRL393" s="222"/>
      <c r="IRM393" s="222"/>
      <c r="IRN393" s="222"/>
      <c r="IRO393" s="222"/>
      <c r="IRP393" s="222"/>
      <c r="IRQ393" s="222"/>
      <c r="IRR393" s="222"/>
      <c r="IRS393" s="222"/>
      <c r="IRT393" s="222"/>
      <c r="IRU393" s="222"/>
      <c r="IRV393" s="222"/>
      <c r="IRW393" s="222"/>
      <c r="IRX393" s="222"/>
      <c r="IRY393" s="222"/>
      <c r="IRZ393" s="222"/>
      <c r="ISA393" s="222"/>
      <c r="ISB393" s="222"/>
      <c r="ISC393" s="222"/>
      <c r="ISD393" s="222"/>
      <c r="ISE393" s="222"/>
      <c r="ISF393" s="222"/>
      <c r="ISG393" s="222"/>
      <c r="ISH393" s="222"/>
      <c r="ISI393" s="222"/>
      <c r="ISJ393" s="222"/>
      <c r="ISK393" s="222"/>
      <c r="ISL393" s="222"/>
      <c r="ISM393" s="222"/>
      <c r="ISN393" s="222"/>
      <c r="ISO393" s="222"/>
      <c r="ISP393" s="222"/>
      <c r="ISQ393" s="222"/>
      <c r="ISR393" s="222"/>
      <c r="ISS393" s="222"/>
      <c r="IST393" s="222"/>
      <c r="ISU393" s="222"/>
      <c r="ISV393" s="222"/>
      <c r="ISW393" s="222"/>
      <c r="ISX393" s="222"/>
      <c r="ISY393" s="222"/>
      <c r="ISZ393" s="222"/>
      <c r="ITA393" s="222"/>
      <c r="ITB393" s="222"/>
      <c r="ITC393" s="222"/>
      <c r="ITD393" s="222"/>
      <c r="ITE393" s="222"/>
      <c r="ITF393" s="222"/>
      <c r="ITG393" s="222"/>
      <c r="ITH393" s="222"/>
      <c r="ITI393" s="222"/>
      <c r="ITJ393" s="222"/>
      <c r="ITK393" s="222"/>
      <c r="ITL393" s="222"/>
      <c r="ITM393" s="222"/>
      <c r="ITN393" s="222"/>
      <c r="ITO393" s="222"/>
      <c r="ITP393" s="222"/>
      <c r="ITQ393" s="222"/>
      <c r="ITR393" s="222"/>
      <c r="ITS393" s="222"/>
      <c r="ITT393" s="222"/>
      <c r="ITU393" s="222"/>
      <c r="ITV393" s="222"/>
      <c r="ITW393" s="222"/>
      <c r="ITX393" s="222"/>
      <c r="ITY393" s="222"/>
      <c r="ITZ393" s="222"/>
      <c r="IUA393" s="222"/>
      <c r="IUB393" s="222"/>
      <c r="IUC393" s="222"/>
      <c r="IUD393" s="222"/>
      <c r="IUE393" s="222"/>
      <c r="IUF393" s="222"/>
      <c r="IUG393" s="222"/>
      <c r="IUH393" s="222"/>
      <c r="IUI393" s="222"/>
      <c r="IUJ393" s="222"/>
      <c r="IUK393" s="222"/>
      <c r="IUL393" s="222"/>
      <c r="IUM393" s="222"/>
      <c r="IUN393" s="222"/>
      <c r="IUO393" s="222"/>
      <c r="IUP393" s="222"/>
      <c r="IUQ393" s="222"/>
      <c r="IUR393" s="222"/>
      <c r="IUS393" s="222"/>
      <c r="IUT393" s="222"/>
      <c r="IUU393" s="222"/>
      <c r="IUV393" s="222"/>
      <c r="IUW393" s="222"/>
      <c r="IUX393" s="222"/>
      <c r="IUY393" s="222"/>
      <c r="IUZ393" s="222"/>
      <c r="IVA393" s="222"/>
      <c r="IVB393" s="222"/>
      <c r="IVC393" s="222"/>
      <c r="IVD393" s="222"/>
      <c r="IVE393" s="222"/>
      <c r="IVF393" s="222"/>
      <c r="IVG393" s="222"/>
      <c r="IVH393" s="222"/>
      <c r="IVI393" s="222"/>
      <c r="IVJ393" s="222"/>
      <c r="IVK393" s="222"/>
      <c r="IVL393" s="222"/>
      <c r="IVM393" s="222"/>
      <c r="IVN393" s="222"/>
      <c r="IVO393" s="222"/>
      <c r="IVP393" s="222"/>
      <c r="IVQ393" s="222"/>
      <c r="IVR393" s="222"/>
      <c r="IVS393" s="222"/>
      <c r="IVT393" s="222"/>
      <c r="IVU393" s="222"/>
      <c r="IVV393" s="222"/>
      <c r="IVW393" s="222"/>
      <c r="IVX393" s="222"/>
      <c r="IVY393" s="222"/>
      <c r="IVZ393" s="222"/>
      <c r="IWA393" s="222"/>
      <c r="IWB393" s="222"/>
      <c r="IWC393" s="222"/>
      <c r="IWD393" s="222"/>
      <c r="IWE393" s="222"/>
      <c r="IWF393" s="222"/>
      <c r="IWG393" s="222"/>
      <c r="IWH393" s="222"/>
      <c r="IWI393" s="222"/>
      <c r="IWJ393" s="222"/>
      <c r="IWK393" s="222"/>
      <c r="IWL393" s="222"/>
      <c r="IWM393" s="222"/>
      <c r="IWN393" s="222"/>
      <c r="IWO393" s="222"/>
      <c r="IWP393" s="222"/>
      <c r="IWQ393" s="222"/>
      <c r="IWR393" s="222"/>
      <c r="IWS393" s="222"/>
      <c r="IWT393" s="222"/>
      <c r="IWU393" s="222"/>
      <c r="IWV393" s="222"/>
      <c r="IWW393" s="222"/>
      <c r="IWX393" s="222"/>
      <c r="IWY393" s="222"/>
      <c r="IWZ393" s="222"/>
      <c r="IXA393" s="222"/>
      <c r="IXB393" s="222"/>
      <c r="IXC393" s="222"/>
      <c r="IXD393" s="222"/>
      <c r="IXE393" s="222"/>
      <c r="IXF393" s="222"/>
      <c r="IXG393" s="222"/>
      <c r="IXH393" s="222"/>
      <c r="IXI393" s="222"/>
      <c r="IXJ393" s="222"/>
      <c r="IXK393" s="222"/>
      <c r="IXL393" s="222"/>
      <c r="IXM393" s="222"/>
      <c r="IXN393" s="222"/>
      <c r="IXO393" s="222"/>
      <c r="IXP393" s="222"/>
      <c r="IXQ393" s="222"/>
      <c r="IXR393" s="222"/>
      <c r="IXS393" s="222"/>
      <c r="IXT393" s="222"/>
      <c r="IXU393" s="222"/>
      <c r="IXV393" s="222"/>
      <c r="IXW393" s="222"/>
      <c r="IXX393" s="222"/>
      <c r="IXY393" s="222"/>
      <c r="IXZ393" s="222"/>
      <c r="IYA393" s="222"/>
      <c r="IYB393" s="222"/>
      <c r="IYC393" s="222"/>
      <c r="IYD393" s="222"/>
      <c r="IYE393" s="222"/>
      <c r="IYF393" s="222"/>
      <c r="IYG393" s="222"/>
      <c r="IYH393" s="222"/>
      <c r="IYI393" s="222"/>
      <c r="IYJ393" s="222"/>
      <c r="IYK393" s="222"/>
      <c r="IYL393" s="222"/>
      <c r="IYM393" s="222"/>
      <c r="IYN393" s="222"/>
      <c r="IYO393" s="222"/>
      <c r="IYP393" s="222"/>
      <c r="IYQ393" s="222"/>
      <c r="IYR393" s="222"/>
      <c r="IYS393" s="222"/>
      <c r="IYT393" s="222"/>
      <c r="IYU393" s="222"/>
      <c r="IYV393" s="222"/>
      <c r="IYW393" s="222"/>
      <c r="IYX393" s="222"/>
      <c r="IYY393" s="222"/>
      <c r="IYZ393" s="222"/>
      <c r="IZA393" s="222"/>
      <c r="IZB393" s="222"/>
      <c r="IZC393" s="222"/>
      <c r="IZD393" s="222"/>
      <c r="IZE393" s="222"/>
      <c r="IZF393" s="222"/>
      <c r="IZG393" s="222"/>
      <c r="IZH393" s="222"/>
      <c r="IZI393" s="222"/>
      <c r="IZJ393" s="222"/>
      <c r="IZK393" s="222"/>
      <c r="IZL393" s="222"/>
      <c r="IZM393" s="222"/>
      <c r="IZN393" s="222"/>
      <c r="IZO393" s="222"/>
      <c r="IZP393" s="222"/>
      <c r="IZQ393" s="222"/>
      <c r="IZR393" s="222"/>
      <c r="IZS393" s="222"/>
      <c r="IZT393" s="222"/>
      <c r="IZU393" s="222"/>
      <c r="IZV393" s="222"/>
      <c r="IZW393" s="222"/>
      <c r="IZX393" s="222"/>
      <c r="IZY393" s="222"/>
      <c r="IZZ393" s="222"/>
      <c r="JAA393" s="222"/>
      <c r="JAB393" s="222"/>
      <c r="JAC393" s="222"/>
      <c r="JAD393" s="222"/>
      <c r="JAE393" s="222"/>
      <c r="JAF393" s="222"/>
      <c r="JAG393" s="222"/>
      <c r="JAH393" s="222"/>
      <c r="JAI393" s="222"/>
      <c r="JAJ393" s="222"/>
      <c r="JAK393" s="222"/>
      <c r="JAL393" s="222"/>
      <c r="JAM393" s="222"/>
      <c r="JAN393" s="222"/>
      <c r="JAO393" s="222"/>
      <c r="JAP393" s="222"/>
      <c r="JAQ393" s="222"/>
      <c r="JAR393" s="222"/>
      <c r="JAS393" s="222"/>
      <c r="JAT393" s="222"/>
      <c r="JAU393" s="222"/>
      <c r="JAV393" s="222"/>
      <c r="JAW393" s="222"/>
      <c r="JAX393" s="222"/>
      <c r="JAY393" s="222"/>
      <c r="JAZ393" s="222"/>
      <c r="JBA393" s="222"/>
      <c r="JBB393" s="222"/>
      <c r="JBC393" s="222"/>
      <c r="JBD393" s="222"/>
      <c r="JBE393" s="222"/>
      <c r="JBF393" s="222"/>
      <c r="JBG393" s="222"/>
      <c r="JBH393" s="222"/>
      <c r="JBI393" s="222"/>
      <c r="JBJ393" s="222"/>
      <c r="JBK393" s="222"/>
      <c r="JBL393" s="222"/>
      <c r="JBM393" s="222"/>
      <c r="JBN393" s="222"/>
      <c r="JBO393" s="222"/>
      <c r="JBP393" s="222"/>
      <c r="JBQ393" s="222"/>
      <c r="JBR393" s="222"/>
      <c r="JBS393" s="222"/>
      <c r="JBT393" s="222"/>
      <c r="JBU393" s="222"/>
      <c r="JBV393" s="222"/>
      <c r="JBW393" s="222"/>
      <c r="JBX393" s="222"/>
      <c r="JBY393" s="222"/>
      <c r="JBZ393" s="222"/>
      <c r="JCA393" s="222"/>
      <c r="JCB393" s="222"/>
      <c r="JCC393" s="222"/>
      <c r="JCD393" s="222"/>
      <c r="JCE393" s="222"/>
      <c r="JCF393" s="222"/>
      <c r="JCG393" s="222"/>
      <c r="JCH393" s="222"/>
      <c r="JCI393" s="222"/>
      <c r="JCJ393" s="222"/>
      <c r="JCK393" s="222"/>
      <c r="JCL393" s="222"/>
      <c r="JCM393" s="222"/>
      <c r="JCN393" s="222"/>
      <c r="JCO393" s="222"/>
      <c r="JCP393" s="222"/>
      <c r="JCQ393" s="222"/>
      <c r="JCR393" s="222"/>
      <c r="JCS393" s="222"/>
      <c r="JCT393" s="222"/>
      <c r="JCU393" s="222"/>
      <c r="JCV393" s="222"/>
      <c r="JCW393" s="222"/>
      <c r="JCX393" s="222"/>
      <c r="JCY393" s="222"/>
      <c r="JCZ393" s="222"/>
      <c r="JDA393" s="222"/>
      <c r="JDB393" s="222"/>
      <c r="JDC393" s="222"/>
      <c r="JDD393" s="222"/>
      <c r="JDE393" s="222"/>
      <c r="JDF393" s="222"/>
      <c r="JDG393" s="222"/>
      <c r="JDH393" s="222"/>
      <c r="JDI393" s="222"/>
      <c r="JDJ393" s="222"/>
      <c r="JDK393" s="222"/>
      <c r="JDL393" s="222"/>
      <c r="JDM393" s="222"/>
      <c r="JDN393" s="222"/>
      <c r="JDO393" s="222"/>
      <c r="JDP393" s="222"/>
      <c r="JDQ393" s="222"/>
      <c r="JDR393" s="222"/>
      <c r="JDS393" s="222"/>
      <c r="JDT393" s="222"/>
      <c r="JDU393" s="222"/>
      <c r="JDV393" s="222"/>
      <c r="JDW393" s="222"/>
      <c r="JDX393" s="222"/>
      <c r="JDY393" s="222"/>
      <c r="JDZ393" s="222"/>
      <c r="JEA393" s="222"/>
      <c r="JEB393" s="222"/>
      <c r="JEC393" s="222"/>
      <c r="JED393" s="222"/>
      <c r="JEE393" s="222"/>
      <c r="JEF393" s="222"/>
      <c r="JEG393" s="222"/>
      <c r="JEH393" s="222"/>
      <c r="JEI393" s="222"/>
      <c r="JEJ393" s="222"/>
      <c r="JEK393" s="222"/>
      <c r="JEL393" s="222"/>
      <c r="JEM393" s="222"/>
      <c r="JEN393" s="222"/>
      <c r="JEO393" s="222"/>
      <c r="JEP393" s="222"/>
      <c r="JEQ393" s="222"/>
      <c r="JER393" s="222"/>
      <c r="JES393" s="222"/>
      <c r="JET393" s="222"/>
      <c r="JEU393" s="222"/>
      <c r="JEV393" s="222"/>
      <c r="JEW393" s="222"/>
      <c r="JEX393" s="222"/>
      <c r="JEY393" s="222"/>
      <c r="JEZ393" s="222"/>
      <c r="JFA393" s="222"/>
      <c r="JFB393" s="222"/>
      <c r="JFC393" s="222"/>
      <c r="JFD393" s="222"/>
      <c r="JFE393" s="222"/>
      <c r="JFF393" s="222"/>
      <c r="JFG393" s="222"/>
      <c r="JFH393" s="222"/>
      <c r="JFI393" s="222"/>
      <c r="JFJ393" s="222"/>
      <c r="JFK393" s="222"/>
      <c r="JFL393" s="222"/>
      <c r="JFM393" s="222"/>
      <c r="JFN393" s="222"/>
      <c r="JFO393" s="222"/>
      <c r="JFP393" s="222"/>
      <c r="JFQ393" s="222"/>
      <c r="JFR393" s="222"/>
      <c r="JFS393" s="222"/>
      <c r="JFT393" s="222"/>
      <c r="JFU393" s="222"/>
      <c r="JFV393" s="222"/>
      <c r="JFW393" s="222"/>
      <c r="JFX393" s="222"/>
      <c r="JFY393" s="222"/>
      <c r="JFZ393" s="222"/>
      <c r="JGA393" s="222"/>
      <c r="JGB393" s="222"/>
      <c r="JGC393" s="222"/>
      <c r="JGD393" s="222"/>
      <c r="JGE393" s="222"/>
      <c r="JGF393" s="222"/>
      <c r="JGG393" s="222"/>
      <c r="JGH393" s="222"/>
      <c r="JGI393" s="222"/>
      <c r="JGJ393" s="222"/>
      <c r="JGK393" s="222"/>
      <c r="JGL393" s="222"/>
      <c r="JGM393" s="222"/>
      <c r="JGN393" s="222"/>
      <c r="JGO393" s="222"/>
      <c r="JGP393" s="222"/>
      <c r="JGQ393" s="222"/>
      <c r="JGR393" s="222"/>
      <c r="JGS393" s="222"/>
      <c r="JGT393" s="222"/>
      <c r="JGU393" s="222"/>
      <c r="JGV393" s="222"/>
      <c r="JGW393" s="222"/>
      <c r="JGX393" s="222"/>
      <c r="JGY393" s="222"/>
      <c r="JGZ393" s="222"/>
      <c r="JHA393" s="222"/>
      <c r="JHB393" s="222"/>
      <c r="JHC393" s="222"/>
      <c r="JHD393" s="222"/>
      <c r="JHE393" s="222"/>
      <c r="JHF393" s="222"/>
      <c r="JHG393" s="222"/>
      <c r="JHH393" s="222"/>
      <c r="JHI393" s="222"/>
      <c r="JHJ393" s="222"/>
      <c r="JHK393" s="222"/>
      <c r="JHL393" s="222"/>
      <c r="JHM393" s="222"/>
      <c r="JHN393" s="222"/>
      <c r="JHO393" s="222"/>
      <c r="JHP393" s="222"/>
      <c r="JHQ393" s="222"/>
      <c r="JHR393" s="222"/>
      <c r="JHS393" s="222"/>
      <c r="JHT393" s="222"/>
      <c r="JHU393" s="222"/>
      <c r="JHV393" s="222"/>
      <c r="JHW393" s="222"/>
      <c r="JHX393" s="222"/>
      <c r="JHY393" s="222"/>
      <c r="JHZ393" s="222"/>
      <c r="JIA393" s="222"/>
      <c r="JIB393" s="222"/>
      <c r="JIC393" s="222"/>
      <c r="JID393" s="222"/>
      <c r="JIE393" s="222"/>
      <c r="JIF393" s="222"/>
      <c r="JIG393" s="222"/>
      <c r="JIH393" s="222"/>
      <c r="JII393" s="222"/>
      <c r="JIJ393" s="222"/>
      <c r="JIK393" s="222"/>
      <c r="JIL393" s="222"/>
      <c r="JIM393" s="222"/>
      <c r="JIN393" s="222"/>
      <c r="JIO393" s="222"/>
      <c r="JIP393" s="222"/>
      <c r="JIQ393" s="222"/>
      <c r="JIR393" s="222"/>
      <c r="JIS393" s="222"/>
      <c r="JIT393" s="222"/>
      <c r="JIU393" s="222"/>
      <c r="JIV393" s="222"/>
      <c r="JIW393" s="222"/>
      <c r="JIX393" s="222"/>
      <c r="JIY393" s="222"/>
      <c r="JIZ393" s="222"/>
      <c r="JJA393" s="222"/>
      <c r="JJB393" s="222"/>
      <c r="JJC393" s="222"/>
      <c r="JJD393" s="222"/>
      <c r="JJE393" s="222"/>
      <c r="JJF393" s="222"/>
      <c r="JJG393" s="222"/>
      <c r="JJH393" s="222"/>
      <c r="JJI393" s="222"/>
      <c r="JJJ393" s="222"/>
      <c r="JJK393" s="222"/>
      <c r="JJL393" s="222"/>
      <c r="JJM393" s="222"/>
      <c r="JJN393" s="222"/>
      <c r="JJO393" s="222"/>
      <c r="JJP393" s="222"/>
      <c r="JJQ393" s="222"/>
      <c r="JJR393" s="222"/>
      <c r="JJS393" s="222"/>
      <c r="JJT393" s="222"/>
      <c r="JJU393" s="222"/>
      <c r="JJV393" s="222"/>
      <c r="JJW393" s="222"/>
      <c r="JJX393" s="222"/>
      <c r="JJY393" s="222"/>
      <c r="JJZ393" s="222"/>
      <c r="JKA393" s="222"/>
      <c r="JKB393" s="222"/>
      <c r="JKC393" s="222"/>
      <c r="JKD393" s="222"/>
      <c r="JKE393" s="222"/>
      <c r="JKF393" s="222"/>
      <c r="JKG393" s="222"/>
      <c r="JKH393" s="222"/>
      <c r="JKI393" s="222"/>
      <c r="JKJ393" s="222"/>
      <c r="JKK393" s="222"/>
      <c r="JKL393" s="222"/>
      <c r="JKM393" s="222"/>
      <c r="JKN393" s="222"/>
      <c r="JKO393" s="222"/>
      <c r="JKP393" s="222"/>
      <c r="JKQ393" s="222"/>
      <c r="JKR393" s="222"/>
      <c r="JKS393" s="222"/>
      <c r="JKT393" s="222"/>
      <c r="JKU393" s="222"/>
      <c r="JKV393" s="222"/>
      <c r="JKW393" s="222"/>
      <c r="JKX393" s="222"/>
      <c r="JKY393" s="222"/>
      <c r="JKZ393" s="222"/>
      <c r="JLA393" s="222"/>
      <c r="JLB393" s="222"/>
      <c r="JLC393" s="222"/>
      <c r="JLD393" s="222"/>
      <c r="JLE393" s="222"/>
      <c r="JLF393" s="222"/>
      <c r="JLG393" s="222"/>
      <c r="JLH393" s="222"/>
      <c r="JLI393" s="222"/>
      <c r="JLJ393" s="222"/>
      <c r="JLK393" s="222"/>
      <c r="JLL393" s="222"/>
      <c r="JLM393" s="222"/>
      <c r="JLN393" s="222"/>
      <c r="JLO393" s="222"/>
      <c r="JLP393" s="222"/>
      <c r="JLQ393" s="222"/>
      <c r="JLR393" s="222"/>
      <c r="JLS393" s="222"/>
      <c r="JLT393" s="222"/>
      <c r="JLU393" s="222"/>
      <c r="JLV393" s="222"/>
      <c r="JLW393" s="222"/>
      <c r="JLX393" s="222"/>
      <c r="JLY393" s="222"/>
      <c r="JLZ393" s="222"/>
      <c r="JMA393" s="222"/>
      <c r="JMB393" s="222"/>
      <c r="JMC393" s="222"/>
      <c r="JMD393" s="222"/>
      <c r="JME393" s="222"/>
      <c r="JMF393" s="222"/>
      <c r="JMG393" s="222"/>
      <c r="JMH393" s="222"/>
      <c r="JMI393" s="222"/>
      <c r="JMJ393" s="222"/>
      <c r="JMK393" s="222"/>
      <c r="JML393" s="222"/>
      <c r="JMM393" s="222"/>
      <c r="JMN393" s="222"/>
      <c r="JMO393" s="222"/>
      <c r="JMP393" s="222"/>
      <c r="JMQ393" s="222"/>
      <c r="JMR393" s="222"/>
      <c r="JMS393" s="222"/>
      <c r="JMT393" s="222"/>
      <c r="JMU393" s="222"/>
      <c r="JMV393" s="222"/>
      <c r="JMW393" s="222"/>
      <c r="JMX393" s="222"/>
      <c r="JMY393" s="222"/>
      <c r="JMZ393" s="222"/>
      <c r="JNA393" s="222"/>
      <c r="JNB393" s="222"/>
      <c r="JNC393" s="222"/>
      <c r="JND393" s="222"/>
      <c r="JNE393" s="222"/>
      <c r="JNF393" s="222"/>
      <c r="JNG393" s="222"/>
      <c r="JNH393" s="222"/>
      <c r="JNI393" s="222"/>
      <c r="JNJ393" s="222"/>
      <c r="JNK393" s="222"/>
      <c r="JNL393" s="222"/>
      <c r="JNM393" s="222"/>
      <c r="JNN393" s="222"/>
      <c r="JNO393" s="222"/>
      <c r="JNP393" s="222"/>
      <c r="JNQ393" s="222"/>
      <c r="JNR393" s="222"/>
      <c r="JNS393" s="222"/>
      <c r="JNT393" s="222"/>
      <c r="JNU393" s="222"/>
      <c r="JNV393" s="222"/>
      <c r="JNW393" s="222"/>
      <c r="JNX393" s="222"/>
      <c r="JNY393" s="222"/>
      <c r="JNZ393" s="222"/>
      <c r="JOA393" s="222"/>
      <c r="JOB393" s="222"/>
      <c r="JOC393" s="222"/>
      <c r="JOD393" s="222"/>
      <c r="JOE393" s="222"/>
      <c r="JOF393" s="222"/>
      <c r="JOG393" s="222"/>
      <c r="JOH393" s="222"/>
      <c r="JOI393" s="222"/>
      <c r="JOJ393" s="222"/>
      <c r="JOK393" s="222"/>
      <c r="JOL393" s="222"/>
      <c r="JOM393" s="222"/>
      <c r="JON393" s="222"/>
      <c r="JOO393" s="222"/>
      <c r="JOP393" s="222"/>
      <c r="JOQ393" s="222"/>
      <c r="JOR393" s="222"/>
      <c r="JOS393" s="222"/>
      <c r="JOT393" s="222"/>
      <c r="JOU393" s="222"/>
      <c r="JOV393" s="222"/>
      <c r="JOW393" s="222"/>
      <c r="JOX393" s="222"/>
      <c r="JOY393" s="222"/>
      <c r="JOZ393" s="222"/>
      <c r="JPA393" s="222"/>
      <c r="JPB393" s="222"/>
      <c r="JPC393" s="222"/>
      <c r="JPD393" s="222"/>
      <c r="JPE393" s="222"/>
      <c r="JPF393" s="222"/>
      <c r="JPG393" s="222"/>
      <c r="JPH393" s="222"/>
      <c r="JPI393" s="222"/>
      <c r="JPJ393" s="222"/>
      <c r="JPK393" s="222"/>
      <c r="JPL393" s="222"/>
      <c r="JPM393" s="222"/>
      <c r="JPN393" s="222"/>
      <c r="JPO393" s="222"/>
      <c r="JPP393" s="222"/>
      <c r="JPQ393" s="222"/>
      <c r="JPR393" s="222"/>
      <c r="JPS393" s="222"/>
      <c r="JPT393" s="222"/>
      <c r="JPU393" s="222"/>
      <c r="JPV393" s="222"/>
      <c r="JPW393" s="222"/>
      <c r="JPX393" s="222"/>
      <c r="JPY393" s="222"/>
      <c r="JPZ393" s="222"/>
      <c r="JQA393" s="222"/>
      <c r="JQB393" s="222"/>
      <c r="JQC393" s="222"/>
      <c r="JQD393" s="222"/>
      <c r="JQE393" s="222"/>
      <c r="JQF393" s="222"/>
      <c r="JQG393" s="222"/>
      <c r="JQH393" s="222"/>
      <c r="JQI393" s="222"/>
      <c r="JQJ393" s="222"/>
      <c r="JQK393" s="222"/>
      <c r="JQL393" s="222"/>
      <c r="JQM393" s="222"/>
      <c r="JQN393" s="222"/>
      <c r="JQO393" s="222"/>
      <c r="JQP393" s="222"/>
      <c r="JQQ393" s="222"/>
      <c r="JQR393" s="222"/>
      <c r="JQS393" s="222"/>
      <c r="JQT393" s="222"/>
      <c r="JQU393" s="222"/>
      <c r="JQV393" s="222"/>
      <c r="JQW393" s="222"/>
      <c r="JQX393" s="222"/>
      <c r="JQY393" s="222"/>
      <c r="JQZ393" s="222"/>
      <c r="JRA393" s="222"/>
      <c r="JRB393" s="222"/>
      <c r="JRC393" s="222"/>
      <c r="JRD393" s="222"/>
      <c r="JRE393" s="222"/>
      <c r="JRF393" s="222"/>
      <c r="JRG393" s="222"/>
      <c r="JRH393" s="222"/>
      <c r="JRI393" s="222"/>
      <c r="JRJ393" s="222"/>
      <c r="JRK393" s="222"/>
      <c r="JRL393" s="222"/>
      <c r="JRM393" s="222"/>
      <c r="JRN393" s="222"/>
      <c r="JRO393" s="222"/>
      <c r="JRP393" s="222"/>
      <c r="JRQ393" s="222"/>
      <c r="JRR393" s="222"/>
      <c r="JRS393" s="222"/>
      <c r="JRT393" s="222"/>
      <c r="JRU393" s="222"/>
      <c r="JRV393" s="222"/>
      <c r="JRW393" s="222"/>
      <c r="JRX393" s="222"/>
      <c r="JRY393" s="222"/>
      <c r="JRZ393" s="222"/>
      <c r="JSA393" s="222"/>
      <c r="JSB393" s="222"/>
      <c r="JSC393" s="222"/>
      <c r="JSD393" s="222"/>
      <c r="JSE393" s="222"/>
      <c r="JSF393" s="222"/>
      <c r="JSG393" s="222"/>
      <c r="JSH393" s="222"/>
      <c r="JSI393" s="222"/>
      <c r="JSJ393" s="222"/>
      <c r="JSK393" s="222"/>
      <c r="JSL393" s="222"/>
      <c r="JSM393" s="222"/>
      <c r="JSN393" s="222"/>
      <c r="JSO393" s="222"/>
      <c r="JSP393" s="222"/>
      <c r="JSQ393" s="222"/>
      <c r="JSR393" s="222"/>
      <c r="JSS393" s="222"/>
      <c r="JST393" s="222"/>
      <c r="JSU393" s="222"/>
      <c r="JSV393" s="222"/>
      <c r="JSW393" s="222"/>
      <c r="JSX393" s="222"/>
      <c r="JSY393" s="222"/>
      <c r="JSZ393" s="222"/>
      <c r="JTA393" s="222"/>
      <c r="JTB393" s="222"/>
      <c r="JTC393" s="222"/>
      <c r="JTD393" s="222"/>
      <c r="JTE393" s="222"/>
      <c r="JTF393" s="222"/>
      <c r="JTG393" s="222"/>
      <c r="JTH393" s="222"/>
      <c r="JTI393" s="222"/>
      <c r="JTJ393" s="222"/>
      <c r="JTK393" s="222"/>
      <c r="JTL393" s="222"/>
      <c r="JTM393" s="222"/>
      <c r="JTN393" s="222"/>
      <c r="JTO393" s="222"/>
      <c r="JTP393" s="222"/>
      <c r="JTQ393" s="222"/>
      <c r="JTR393" s="222"/>
      <c r="JTS393" s="222"/>
      <c r="JTT393" s="222"/>
      <c r="JTU393" s="222"/>
      <c r="JTV393" s="222"/>
      <c r="JTW393" s="222"/>
      <c r="JTX393" s="222"/>
      <c r="JTY393" s="222"/>
      <c r="JTZ393" s="222"/>
      <c r="JUA393" s="222"/>
      <c r="JUB393" s="222"/>
      <c r="JUC393" s="222"/>
      <c r="JUD393" s="222"/>
      <c r="JUE393" s="222"/>
      <c r="JUF393" s="222"/>
      <c r="JUG393" s="222"/>
      <c r="JUH393" s="222"/>
      <c r="JUI393" s="222"/>
      <c r="JUJ393" s="222"/>
      <c r="JUK393" s="222"/>
      <c r="JUL393" s="222"/>
      <c r="JUM393" s="222"/>
      <c r="JUN393" s="222"/>
      <c r="JUO393" s="222"/>
      <c r="JUP393" s="222"/>
      <c r="JUQ393" s="222"/>
      <c r="JUR393" s="222"/>
      <c r="JUS393" s="222"/>
      <c r="JUT393" s="222"/>
      <c r="JUU393" s="222"/>
      <c r="JUV393" s="222"/>
      <c r="JUW393" s="222"/>
      <c r="JUX393" s="222"/>
      <c r="JUY393" s="222"/>
      <c r="JUZ393" s="222"/>
      <c r="JVA393" s="222"/>
      <c r="JVB393" s="222"/>
      <c r="JVC393" s="222"/>
      <c r="JVD393" s="222"/>
      <c r="JVE393" s="222"/>
      <c r="JVF393" s="222"/>
      <c r="JVG393" s="222"/>
      <c r="JVH393" s="222"/>
      <c r="JVI393" s="222"/>
      <c r="JVJ393" s="222"/>
      <c r="JVK393" s="222"/>
      <c r="JVL393" s="222"/>
      <c r="JVM393" s="222"/>
      <c r="JVN393" s="222"/>
      <c r="JVO393" s="222"/>
      <c r="JVP393" s="222"/>
      <c r="JVQ393" s="222"/>
      <c r="JVR393" s="222"/>
      <c r="JVS393" s="222"/>
      <c r="JVT393" s="222"/>
      <c r="JVU393" s="222"/>
      <c r="JVV393" s="222"/>
      <c r="JVW393" s="222"/>
      <c r="JVX393" s="222"/>
      <c r="JVY393" s="222"/>
      <c r="JVZ393" s="222"/>
      <c r="JWA393" s="222"/>
      <c r="JWB393" s="222"/>
      <c r="JWC393" s="222"/>
      <c r="JWD393" s="222"/>
      <c r="JWE393" s="222"/>
      <c r="JWF393" s="222"/>
      <c r="JWG393" s="222"/>
      <c r="JWH393" s="222"/>
      <c r="JWI393" s="222"/>
      <c r="JWJ393" s="222"/>
      <c r="JWK393" s="222"/>
      <c r="JWL393" s="222"/>
      <c r="JWM393" s="222"/>
      <c r="JWN393" s="222"/>
      <c r="JWO393" s="222"/>
      <c r="JWP393" s="222"/>
      <c r="JWQ393" s="222"/>
      <c r="JWR393" s="222"/>
      <c r="JWS393" s="222"/>
      <c r="JWT393" s="222"/>
      <c r="JWU393" s="222"/>
      <c r="JWV393" s="222"/>
      <c r="JWW393" s="222"/>
      <c r="JWX393" s="222"/>
      <c r="JWY393" s="222"/>
      <c r="JWZ393" s="222"/>
      <c r="JXA393" s="222"/>
      <c r="JXB393" s="222"/>
      <c r="JXC393" s="222"/>
      <c r="JXD393" s="222"/>
      <c r="JXE393" s="222"/>
      <c r="JXF393" s="222"/>
      <c r="JXG393" s="222"/>
      <c r="JXH393" s="222"/>
      <c r="JXI393" s="222"/>
      <c r="JXJ393" s="222"/>
      <c r="JXK393" s="222"/>
      <c r="JXL393" s="222"/>
      <c r="JXM393" s="222"/>
      <c r="JXN393" s="222"/>
      <c r="JXO393" s="222"/>
      <c r="JXP393" s="222"/>
      <c r="JXQ393" s="222"/>
      <c r="JXR393" s="222"/>
      <c r="JXS393" s="222"/>
      <c r="JXT393" s="222"/>
      <c r="JXU393" s="222"/>
      <c r="JXV393" s="222"/>
      <c r="JXW393" s="222"/>
      <c r="JXX393" s="222"/>
      <c r="JXY393" s="222"/>
      <c r="JXZ393" s="222"/>
      <c r="JYA393" s="222"/>
      <c r="JYB393" s="222"/>
      <c r="JYC393" s="222"/>
      <c r="JYD393" s="222"/>
      <c r="JYE393" s="222"/>
      <c r="JYF393" s="222"/>
      <c r="JYG393" s="222"/>
      <c r="JYH393" s="222"/>
      <c r="JYI393" s="222"/>
      <c r="JYJ393" s="222"/>
      <c r="JYK393" s="222"/>
      <c r="JYL393" s="222"/>
      <c r="JYM393" s="222"/>
      <c r="JYN393" s="222"/>
      <c r="JYO393" s="222"/>
      <c r="JYP393" s="222"/>
      <c r="JYQ393" s="222"/>
      <c r="JYR393" s="222"/>
      <c r="JYS393" s="222"/>
      <c r="JYT393" s="222"/>
      <c r="JYU393" s="222"/>
      <c r="JYV393" s="222"/>
      <c r="JYW393" s="222"/>
      <c r="JYX393" s="222"/>
      <c r="JYY393" s="222"/>
      <c r="JYZ393" s="222"/>
      <c r="JZA393" s="222"/>
      <c r="JZB393" s="222"/>
      <c r="JZC393" s="222"/>
      <c r="JZD393" s="222"/>
      <c r="JZE393" s="222"/>
      <c r="JZF393" s="222"/>
      <c r="JZG393" s="222"/>
      <c r="JZH393" s="222"/>
      <c r="JZI393" s="222"/>
      <c r="JZJ393" s="222"/>
      <c r="JZK393" s="222"/>
      <c r="JZL393" s="222"/>
      <c r="JZM393" s="222"/>
      <c r="JZN393" s="222"/>
      <c r="JZO393" s="222"/>
      <c r="JZP393" s="222"/>
      <c r="JZQ393" s="222"/>
      <c r="JZR393" s="222"/>
      <c r="JZS393" s="222"/>
      <c r="JZT393" s="222"/>
      <c r="JZU393" s="222"/>
      <c r="JZV393" s="222"/>
      <c r="JZW393" s="222"/>
      <c r="JZX393" s="222"/>
      <c r="JZY393" s="222"/>
      <c r="JZZ393" s="222"/>
      <c r="KAA393" s="222"/>
      <c r="KAB393" s="222"/>
      <c r="KAC393" s="222"/>
      <c r="KAD393" s="222"/>
      <c r="KAE393" s="222"/>
      <c r="KAF393" s="222"/>
      <c r="KAG393" s="222"/>
      <c r="KAH393" s="222"/>
      <c r="KAI393" s="222"/>
      <c r="KAJ393" s="222"/>
      <c r="KAK393" s="222"/>
      <c r="KAL393" s="222"/>
      <c r="KAM393" s="222"/>
      <c r="KAN393" s="222"/>
      <c r="KAO393" s="222"/>
      <c r="KAP393" s="222"/>
      <c r="KAQ393" s="222"/>
      <c r="KAR393" s="222"/>
      <c r="KAS393" s="222"/>
      <c r="KAT393" s="222"/>
      <c r="KAU393" s="222"/>
      <c r="KAV393" s="222"/>
      <c r="KAW393" s="222"/>
      <c r="KAX393" s="222"/>
      <c r="KAY393" s="222"/>
      <c r="KAZ393" s="222"/>
      <c r="KBA393" s="222"/>
      <c r="KBB393" s="222"/>
      <c r="KBC393" s="222"/>
      <c r="KBD393" s="222"/>
      <c r="KBE393" s="222"/>
      <c r="KBF393" s="222"/>
      <c r="KBG393" s="222"/>
      <c r="KBH393" s="222"/>
      <c r="KBI393" s="222"/>
      <c r="KBJ393" s="222"/>
      <c r="KBK393" s="222"/>
      <c r="KBL393" s="222"/>
      <c r="KBM393" s="222"/>
      <c r="KBN393" s="222"/>
      <c r="KBO393" s="222"/>
      <c r="KBP393" s="222"/>
      <c r="KBQ393" s="222"/>
      <c r="KBR393" s="222"/>
      <c r="KBS393" s="222"/>
      <c r="KBT393" s="222"/>
      <c r="KBU393" s="222"/>
      <c r="KBV393" s="222"/>
      <c r="KBW393" s="222"/>
      <c r="KBX393" s="222"/>
      <c r="KBY393" s="222"/>
      <c r="KBZ393" s="222"/>
      <c r="KCA393" s="222"/>
      <c r="KCB393" s="222"/>
      <c r="KCC393" s="222"/>
      <c r="KCD393" s="222"/>
      <c r="KCE393" s="222"/>
      <c r="KCF393" s="222"/>
      <c r="KCG393" s="222"/>
      <c r="KCH393" s="222"/>
      <c r="KCI393" s="222"/>
      <c r="KCJ393" s="222"/>
      <c r="KCK393" s="222"/>
      <c r="KCL393" s="222"/>
      <c r="KCM393" s="222"/>
      <c r="KCN393" s="222"/>
      <c r="KCO393" s="222"/>
      <c r="KCP393" s="222"/>
      <c r="KCQ393" s="222"/>
      <c r="KCR393" s="222"/>
      <c r="KCS393" s="222"/>
      <c r="KCT393" s="222"/>
      <c r="KCU393" s="222"/>
      <c r="KCV393" s="222"/>
      <c r="KCW393" s="222"/>
      <c r="KCX393" s="222"/>
      <c r="KCY393" s="222"/>
      <c r="KCZ393" s="222"/>
      <c r="KDA393" s="222"/>
      <c r="KDB393" s="222"/>
      <c r="KDC393" s="222"/>
      <c r="KDD393" s="222"/>
      <c r="KDE393" s="222"/>
      <c r="KDF393" s="222"/>
      <c r="KDG393" s="222"/>
      <c r="KDH393" s="222"/>
      <c r="KDI393" s="222"/>
      <c r="KDJ393" s="222"/>
      <c r="KDK393" s="222"/>
      <c r="KDL393" s="222"/>
      <c r="KDM393" s="222"/>
      <c r="KDN393" s="222"/>
      <c r="KDO393" s="222"/>
      <c r="KDP393" s="222"/>
      <c r="KDQ393" s="222"/>
      <c r="KDR393" s="222"/>
      <c r="KDS393" s="222"/>
      <c r="KDT393" s="222"/>
      <c r="KDU393" s="222"/>
      <c r="KDV393" s="222"/>
      <c r="KDW393" s="222"/>
      <c r="KDX393" s="222"/>
      <c r="KDY393" s="222"/>
      <c r="KDZ393" s="222"/>
      <c r="KEA393" s="222"/>
      <c r="KEB393" s="222"/>
      <c r="KEC393" s="222"/>
      <c r="KED393" s="222"/>
      <c r="KEE393" s="222"/>
      <c r="KEF393" s="222"/>
      <c r="KEG393" s="222"/>
      <c r="KEH393" s="222"/>
      <c r="KEI393" s="222"/>
      <c r="KEJ393" s="222"/>
      <c r="KEK393" s="222"/>
      <c r="KEL393" s="222"/>
      <c r="KEM393" s="222"/>
      <c r="KEN393" s="222"/>
      <c r="KEO393" s="222"/>
      <c r="KEP393" s="222"/>
      <c r="KEQ393" s="222"/>
      <c r="KER393" s="222"/>
      <c r="KES393" s="222"/>
      <c r="KET393" s="222"/>
      <c r="KEU393" s="222"/>
      <c r="KEV393" s="222"/>
      <c r="KEW393" s="222"/>
      <c r="KEX393" s="222"/>
      <c r="KEY393" s="222"/>
      <c r="KEZ393" s="222"/>
      <c r="KFA393" s="222"/>
      <c r="KFB393" s="222"/>
      <c r="KFC393" s="222"/>
      <c r="KFD393" s="222"/>
      <c r="KFE393" s="222"/>
      <c r="KFF393" s="222"/>
      <c r="KFG393" s="222"/>
      <c r="KFH393" s="222"/>
      <c r="KFI393" s="222"/>
      <c r="KFJ393" s="222"/>
      <c r="KFK393" s="222"/>
      <c r="KFL393" s="222"/>
      <c r="KFM393" s="222"/>
      <c r="KFN393" s="222"/>
      <c r="KFO393" s="222"/>
      <c r="KFP393" s="222"/>
      <c r="KFQ393" s="222"/>
      <c r="KFR393" s="222"/>
      <c r="KFS393" s="222"/>
      <c r="KFT393" s="222"/>
      <c r="KFU393" s="222"/>
      <c r="KFV393" s="222"/>
      <c r="KFW393" s="222"/>
      <c r="KFX393" s="222"/>
      <c r="KFY393" s="222"/>
      <c r="KFZ393" s="222"/>
      <c r="KGA393" s="222"/>
      <c r="KGB393" s="222"/>
      <c r="KGC393" s="222"/>
      <c r="KGD393" s="222"/>
      <c r="KGE393" s="222"/>
      <c r="KGF393" s="222"/>
      <c r="KGG393" s="222"/>
      <c r="KGH393" s="222"/>
      <c r="KGI393" s="222"/>
      <c r="KGJ393" s="222"/>
      <c r="KGK393" s="222"/>
      <c r="KGL393" s="222"/>
      <c r="KGM393" s="222"/>
      <c r="KGN393" s="222"/>
      <c r="KGO393" s="222"/>
      <c r="KGP393" s="222"/>
      <c r="KGQ393" s="222"/>
      <c r="KGR393" s="222"/>
      <c r="KGS393" s="222"/>
      <c r="KGT393" s="222"/>
      <c r="KGU393" s="222"/>
      <c r="KGV393" s="222"/>
      <c r="KGW393" s="222"/>
      <c r="KGX393" s="222"/>
      <c r="KGY393" s="222"/>
      <c r="KGZ393" s="222"/>
      <c r="KHA393" s="222"/>
      <c r="KHB393" s="222"/>
      <c r="KHC393" s="222"/>
      <c r="KHD393" s="222"/>
      <c r="KHE393" s="222"/>
      <c r="KHF393" s="222"/>
      <c r="KHG393" s="222"/>
      <c r="KHH393" s="222"/>
      <c r="KHI393" s="222"/>
      <c r="KHJ393" s="222"/>
      <c r="KHK393" s="222"/>
      <c r="KHL393" s="222"/>
      <c r="KHM393" s="222"/>
      <c r="KHN393" s="222"/>
      <c r="KHO393" s="222"/>
      <c r="KHP393" s="222"/>
      <c r="KHQ393" s="222"/>
      <c r="KHR393" s="222"/>
      <c r="KHS393" s="222"/>
      <c r="KHT393" s="222"/>
      <c r="KHU393" s="222"/>
      <c r="KHV393" s="222"/>
      <c r="KHW393" s="222"/>
      <c r="KHX393" s="222"/>
      <c r="KHY393" s="222"/>
      <c r="KHZ393" s="222"/>
      <c r="KIA393" s="222"/>
      <c r="KIB393" s="222"/>
      <c r="KIC393" s="222"/>
      <c r="KID393" s="222"/>
      <c r="KIE393" s="222"/>
      <c r="KIF393" s="222"/>
      <c r="KIG393" s="222"/>
      <c r="KIH393" s="222"/>
      <c r="KII393" s="222"/>
      <c r="KIJ393" s="222"/>
      <c r="KIK393" s="222"/>
      <c r="KIL393" s="222"/>
      <c r="KIM393" s="222"/>
      <c r="KIN393" s="222"/>
      <c r="KIO393" s="222"/>
      <c r="KIP393" s="222"/>
      <c r="KIQ393" s="222"/>
      <c r="KIR393" s="222"/>
      <c r="KIS393" s="222"/>
      <c r="KIT393" s="222"/>
      <c r="KIU393" s="222"/>
      <c r="KIV393" s="222"/>
      <c r="KIW393" s="222"/>
      <c r="KIX393" s="222"/>
      <c r="KIY393" s="222"/>
      <c r="KIZ393" s="222"/>
      <c r="KJA393" s="222"/>
      <c r="KJB393" s="222"/>
      <c r="KJC393" s="222"/>
      <c r="KJD393" s="222"/>
      <c r="KJE393" s="222"/>
      <c r="KJF393" s="222"/>
      <c r="KJG393" s="222"/>
      <c r="KJH393" s="222"/>
      <c r="KJI393" s="222"/>
      <c r="KJJ393" s="222"/>
      <c r="KJK393" s="222"/>
      <c r="KJL393" s="222"/>
      <c r="KJM393" s="222"/>
      <c r="KJN393" s="222"/>
      <c r="KJO393" s="222"/>
      <c r="KJP393" s="222"/>
      <c r="KJQ393" s="222"/>
      <c r="KJR393" s="222"/>
      <c r="KJS393" s="222"/>
      <c r="KJT393" s="222"/>
      <c r="KJU393" s="222"/>
      <c r="KJV393" s="222"/>
      <c r="KJW393" s="222"/>
      <c r="KJX393" s="222"/>
      <c r="KJY393" s="222"/>
      <c r="KJZ393" s="222"/>
      <c r="KKA393" s="222"/>
      <c r="KKB393" s="222"/>
      <c r="KKC393" s="222"/>
      <c r="KKD393" s="222"/>
      <c r="KKE393" s="222"/>
      <c r="KKF393" s="222"/>
      <c r="KKG393" s="222"/>
      <c r="KKH393" s="222"/>
      <c r="KKI393" s="222"/>
      <c r="KKJ393" s="222"/>
      <c r="KKK393" s="222"/>
      <c r="KKL393" s="222"/>
      <c r="KKM393" s="222"/>
      <c r="KKN393" s="222"/>
      <c r="KKO393" s="222"/>
      <c r="KKP393" s="222"/>
      <c r="KKQ393" s="222"/>
      <c r="KKR393" s="222"/>
      <c r="KKS393" s="222"/>
      <c r="KKT393" s="222"/>
      <c r="KKU393" s="222"/>
      <c r="KKV393" s="222"/>
      <c r="KKW393" s="222"/>
      <c r="KKX393" s="222"/>
      <c r="KKY393" s="222"/>
      <c r="KKZ393" s="222"/>
      <c r="KLA393" s="222"/>
      <c r="KLB393" s="222"/>
      <c r="KLC393" s="222"/>
      <c r="KLD393" s="222"/>
      <c r="KLE393" s="222"/>
      <c r="KLF393" s="222"/>
      <c r="KLG393" s="222"/>
      <c r="KLH393" s="222"/>
      <c r="KLI393" s="222"/>
      <c r="KLJ393" s="222"/>
      <c r="KLK393" s="222"/>
      <c r="KLL393" s="222"/>
      <c r="KLM393" s="222"/>
      <c r="KLN393" s="222"/>
      <c r="KLO393" s="222"/>
      <c r="KLP393" s="222"/>
      <c r="KLQ393" s="222"/>
      <c r="KLR393" s="222"/>
      <c r="KLS393" s="222"/>
      <c r="KLT393" s="222"/>
      <c r="KLU393" s="222"/>
      <c r="KLV393" s="222"/>
      <c r="KLW393" s="222"/>
      <c r="KLX393" s="222"/>
      <c r="KLY393" s="222"/>
      <c r="KLZ393" s="222"/>
      <c r="KMA393" s="222"/>
      <c r="KMB393" s="222"/>
      <c r="KMC393" s="222"/>
      <c r="KMD393" s="222"/>
      <c r="KME393" s="222"/>
      <c r="KMF393" s="222"/>
      <c r="KMG393" s="222"/>
      <c r="KMH393" s="222"/>
      <c r="KMI393" s="222"/>
      <c r="KMJ393" s="222"/>
      <c r="KMK393" s="222"/>
      <c r="KML393" s="222"/>
      <c r="KMM393" s="222"/>
      <c r="KMN393" s="222"/>
      <c r="KMO393" s="222"/>
      <c r="KMP393" s="222"/>
      <c r="KMQ393" s="222"/>
      <c r="KMR393" s="222"/>
      <c r="KMS393" s="222"/>
      <c r="KMT393" s="222"/>
      <c r="KMU393" s="222"/>
      <c r="KMV393" s="222"/>
      <c r="KMW393" s="222"/>
      <c r="KMX393" s="222"/>
      <c r="KMY393" s="222"/>
      <c r="KMZ393" s="222"/>
      <c r="KNA393" s="222"/>
      <c r="KNB393" s="222"/>
      <c r="KNC393" s="222"/>
      <c r="KND393" s="222"/>
      <c r="KNE393" s="222"/>
      <c r="KNF393" s="222"/>
      <c r="KNG393" s="222"/>
      <c r="KNH393" s="222"/>
      <c r="KNI393" s="222"/>
      <c r="KNJ393" s="222"/>
      <c r="KNK393" s="222"/>
      <c r="KNL393" s="222"/>
      <c r="KNM393" s="222"/>
      <c r="KNN393" s="222"/>
      <c r="KNO393" s="222"/>
      <c r="KNP393" s="222"/>
      <c r="KNQ393" s="222"/>
      <c r="KNR393" s="222"/>
      <c r="KNS393" s="222"/>
      <c r="KNT393" s="222"/>
      <c r="KNU393" s="222"/>
      <c r="KNV393" s="222"/>
      <c r="KNW393" s="222"/>
      <c r="KNX393" s="222"/>
      <c r="KNY393" s="222"/>
      <c r="KNZ393" s="222"/>
      <c r="KOA393" s="222"/>
      <c r="KOB393" s="222"/>
      <c r="KOC393" s="222"/>
      <c r="KOD393" s="222"/>
      <c r="KOE393" s="222"/>
      <c r="KOF393" s="222"/>
      <c r="KOG393" s="222"/>
      <c r="KOH393" s="222"/>
      <c r="KOI393" s="222"/>
      <c r="KOJ393" s="222"/>
      <c r="KOK393" s="222"/>
      <c r="KOL393" s="222"/>
      <c r="KOM393" s="222"/>
      <c r="KON393" s="222"/>
      <c r="KOO393" s="222"/>
      <c r="KOP393" s="222"/>
      <c r="KOQ393" s="222"/>
      <c r="KOR393" s="222"/>
      <c r="KOS393" s="222"/>
      <c r="KOT393" s="222"/>
      <c r="KOU393" s="222"/>
      <c r="KOV393" s="222"/>
      <c r="KOW393" s="222"/>
      <c r="KOX393" s="222"/>
      <c r="KOY393" s="222"/>
      <c r="KOZ393" s="222"/>
      <c r="KPA393" s="222"/>
      <c r="KPB393" s="222"/>
      <c r="KPC393" s="222"/>
      <c r="KPD393" s="222"/>
      <c r="KPE393" s="222"/>
      <c r="KPF393" s="222"/>
      <c r="KPG393" s="222"/>
      <c r="KPH393" s="222"/>
      <c r="KPI393" s="222"/>
      <c r="KPJ393" s="222"/>
      <c r="KPK393" s="222"/>
      <c r="KPL393" s="222"/>
      <c r="KPM393" s="222"/>
      <c r="KPN393" s="222"/>
      <c r="KPO393" s="222"/>
      <c r="KPP393" s="222"/>
      <c r="KPQ393" s="222"/>
      <c r="KPR393" s="222"/>
      <c r="KPS393" s="222"/>
      <c r="KPT393" s="222"/>
      <c r="KPU393" s="222"/>
      <c r="KPV393" s="222"/>
      <c r="KPW393" s="222"/>
      <c r="KPX393" s="222"/>
      <c r="KPY393" s="222"/>
      <c r="KPZ393" s="222"/>
      <c r="KQA393" s="222"/>
      <c r="KQB393" s="222"/>
      <c r="KQC393" s="222"/>
      <c r="KQD393" s="222"/>
      <c r="KQE393" s="222"/>
      <c r="KQF393" s="222"/>
      <c r="KQG393" s="222"/>
      <c r="KQH393" s="222"/>
      <c r="KQI393" s="222"/>
      <c r="KQJ393" s="222"/>
      <c r="KQK393" s="222"/>
      <c r="KQL393" s="222"/>
      <c r="KQM393" s="222"/>
      <c r="KQN393" s="222"/>
      <c r="KQO393" s="222"/>
      <c r="KQP393" s="222"/>
      <c r="KQQ393" s="222"/>
      <c r="KQR393" s="222"/>
      <c r="KQS393" s="222"/>
      <c r="KQT393" s="222"/>
      <c r="KQU393" s="222"/>
      <c r="KQV393" s="222"/>
      <c r="KQW393" s="222"/>
      <c r="KQX393" s="222"/>
      <c r="KQY393" s="222"/>
      <c r="KQZ393" s="222"/>
      <c r="KRA393" s="222"/>
      <c r="KRB393" s="222"/>
      <c r="KRC393" s="222"/>
      <c r="KRD393" s="222"/>
      <c r="KRE393" s="222"/>
      <c r="KRF393" s="222"/>
      <c r="KRG393" s="222"/>
      <c r="KRH393" s="222"/>
      <c r="KRI393" s="222"/>
      <c r="KRJ393" s="222"/>
      <c r="KRK393" s="222"/>
      <c r="KRL393" s="222"/>
      <c r="KRM393" s="222"/>
      <c r="KRN393" s="222"/>
      <c r="KRO393" s="222"/>
      <c r="KRP393" s="222"/>
      <c r="KRQ393" s="222"/>
      <c r="KRR393" s="222"/>
      <c r="KRS393" s="222"/>
      <c r="KRT393" s="222"/>
      <c r="KRU393" s="222"/>
      <c r="KRV393" s="222"/>
      <c r="KRW393" s="222"/>
      <c r="KRX393" s="222"/>
      <c r="KRY393" s="222"/>
      <c r="KRZ393" s="222"/>
      <c r="KSA393" s="222"/>
      <c r="KSB393" s="222"/>
      <c r="KSC393" s="222"/>
      <c r="KSD393" s="222"/>
      <c r="KSE393" s="222"/>
      <c r="KSF393" s="222"/>
      <c r="KSG393" s="222"/>
      <c r="KSH393" s="222"/>
      <c r="KSI393" s="222"/>
      <c r="KSJ393" s="222"/>
      <c r="KSK393" s="222"/>
      <c r="KSL393" s="222"/>
      <c r="KSM393" s="222"/>
      <c r="KSN393" s="222"/>
      <c r="KSO393" s="222"/>
      <c r="KSP393" s="222"/>
      <c r="KSQ393" s="222"/>
      <c r="KSR393" s="222"/>
      <c r="KSS393" s="222"/>
      <c r="KST393" s="222"/>
      <c r="KSU393" s="222"/>
      <c r="KSV393" s="222"/>
      <c r="KSW393" s="222"/>
      <c r="KSX393" s="222"/>
      <c r="KSY393" s="222"/>
      <c r="KSZ393" s="222"/>
      <c r="KTA393" s="222"/>
      <c r="KTB393" s="222"/>
      <c r="KTC393" s="222"/>
      <c r="KTD393" s="222"/>
      <c r="KTE393" s="222"/>
      <c r="KTF393" s="222"/>
      <c r="KTG393" s="222"/>
      <c r="KTH393" s="222"/>
      <c r="KTI393" s="222"/>
      <c r="KTJ393" s="222"/>
      <c r="KTK393" s="222"/>
      <c r="KTL393" s="222"/>
      <c r="KTM393" s="222"/>
      <c r="KTN393" s="222"/>
      <c r="KTO393" s="222"/>
      <c r="KTP393" s="222"/>
      <c r="KTQ393" s="222"/>
      <c r="KTR393" s="222"/>
      <c r="KTS393" s="222"/>
      <c r="KTT393" s="222"/>
      <c r="KTU393" s="222"/>
      <c r="KTV393" s="222"/>
      <c r="KTW393" s="222"/>
      <c r="KTX393" s="222"/>
      <c r="KTY393" s="222"/>
      <c r="KTZ393" s="222"/>
      <c r="KUA393" s="222"/>
      <c r="KUB393" s="222"/>
      <c r="KUC393" s="222"/>
      <c r="KUD393" s="222"/>
      <c r="KUE393" s="222"/>
      <c r="KUF393" s="222"/>
      <c r="KUG393" s="222"/>
      <c r="KUH393" s="222"/>
      <c r="KUI393" s="222"/>
      <c r="KUJ393" s="222"/>
      <c r="KUK393" s="222"/>
      <c r="KUL393" s="222"/>
      <c r="KUM393" s="222"/>
      <c r="KUN393" s="222"/>
      <c r="KUO393" s="222"/>
      <c r="KUP393" s="222"/>
      <c r="KUQ393" s="222"/>
      <c r="KUR393" s="222"/>
      <c r="KUS393" s="222"/>
      <c r="KUT393" s="222"/>
      <c r="KUU393" s="222"/>
      <c r="KUV393" s="222"/>
      <c r="KUW393" s="222"/>
      <c r="KUX393" s="222"/>
      <c r="KUY393" s="222"/>
      <c r="KUZ393" s="222"/>
      <c r="KVA393" s="222"/>
      <c r="KVB393" s="222"/>
      <c r="KVC393" s="222"/>
      <c r="KVD393" s="222"/>
      <c r="KVE393" s="222"/>
      <c r="KVF393" s="222"/>
      <c r="KVG393" s="222"/>
      <c r="KVH393" s="222"/>
      <c r="KVI393" s="222"/>
      <c r="KVJ393" s="222"/>
      <c r="KVK393" s="222"/>
      <c r="KVL393" s="222"/>
      <c r="KVM393" s="222"/>
      <c r="KVN393" s="222"/>
      <c r="KVO393" s="222"/>
      <c r="KVP393" s="222"/>
      <c r="KVQ393" s="222"/>
      <c r="KVR393" s="222"/>
      <c r="KVS393" s="222"/>
      <c r="KVT393" s="222"/>
      <c r="KVU393" s="222"/>
      <c r="KVV393" s="222"/>
      <c r="KVW393" s="222"/>
      <c r="KVX393" s="222"/>
      <c r="KVY393" s="222"/>
      <c r="KVZ393" s="222"/>
      <c r="KWA393" s="222"/>
      <c r="KWB393" s="222"/>
      <c r="KWC393" s="222"/>
      <c r="KWD393" s="222"/>
      <c r="KWE393" s="222"/>
      <c r="KWF393" s="222"/>
      <c r="KWG393" s="222"/>
      <c r="KWH393" s="222"/>
      <c r="KWI393" s="222"/>
      <c r="KWJ393" s="222"/>
      <c r="KWK393" s="222"/>
      <c r="KWL393" s="222"/>
      <c r="KWM393" s="222"/>
      <c r="KWN393" s="222"/>
      <c r="KWO393" s="222"/>
      <c r="KWP393" s="222"/>
      <c r="KWQ393" s="222"/>
      <c r="KWR393" s="222"/>
      <c r="KWS393" s="222"/>
      <c r="KWT393" s="222"/>
      <c r="KWU393" s="222"/>
      <c r="KWV393" s="222"/>
      <c r="KWW393" s="222"/>
      <c r="KWX393" s="222"/>
      <c r="KWY393" s="222"/>
      <c r="KWZ393" s="222"/>
      <c r="KXA393" s="222"/>
      <c r="KXB393" s="222"/>
      <c r="KXC393" s="222"/>
      <c r="KXD393" s="222"/>
      <c r="KXE393" s="222"/>
      <c r="KXF393" s="222"/>
      <c r="KXG393" s="222"/>
      <c r="KXH393" s="222"/>
      <c r="KXI393" s="222"/>
      <c r="KXJ393" s="222"/>
      <c r="KXK393" s="222"/>
      <c r="KXL393" s="222"/>
      <c r="KXM393" s="222"/>
      <c r="KXN393" s="222"/>
      <c r="KXO393" s="222"/>
      <c r="KXP393" s="222"/>
      <c r="KXQ393" s="222"/>
      <c r="KXR393" s="222"/>
      <c r="KXS393" s="222"/>
      <c r="KXT393" s="222"/>
      <c r="KXU393" s="222"/>
      <c r="KXV393" s="222"/>
      <c r="KXW393" s="222"/>
      <c r="KXX393" s="222"/>
      <c r="KXY393" s="222"/>
      <c r="KXZ393" s="222"/>
      <c r="KYA393" s="222"/>
      <c r="KYB393" s="222"/>
      <c r="KYC393" s="222"/>
      <c r="KYD393" s="222"/>
      <c r="KYE393" s="222"/>
      <c r="KYF393" s="222"/>
      <c r="KYG393" s="222"/>
      <c r="KYH393" s="222"/>
      <c r="KYI393" s="222"/>
      <c r="KYJ393" s="222"/>
      <c r="KYK393" s="222"/>
      <c r="KYL393" s="222"/>
      <c r="KYM393" s="222"/>
      <c r="KYN393" s="222"/>
      <c r="KYO393" s="222"/>
      <c r="KYP393" s="222"/>
      <c r="KYQ393" s="222"/>
      <c r="KYR393" s="222"/>
      <c r="KYS393" s="222"/>
      <c r="KYT393" s="222"/>
      <c r="KYU393" s="222"/>
      <c r="KYV393" s="222"/>
      <c r="KYW393" s="222"/>
      <c r="KYX393" s="222"/>
      <c r="KYY393" s="222"/>
      <c r="KYZ393" s="222"/>
      <c r="KZA393" s="222"/>
      <c r="KZB393" s="222"/>
      <c r="KZC393" s="222"/>
      <c r="KZD393" s="222"/>
      <c r="KZE393" s="222"/>
      <c r="KZF393" s="222"/>
      <c r="KZG393" s="222"/>
      <c r="KZH393" s="222"/>
      <c r="KZI393" s="222"/>
      <c r="KZJ393" s="222"/>
      <c r="KZK393" s="222"/>
      <c r="KZL393" s="222"/>
      <c r="KZM393" s="222"/>
      <c r="KZN393" s="222"/>
      <c r="KZO393" s="222"/>
      <c r="KZP393" s="222"/>
      <c r="KZQ393" s="222"/>
      <c r="KZR393" s="222"/>
      <c r="KZS393" s="222"/>
      <c r="KZT393" s="222"/>
      <c r="KZU393" s="222"/>
      <c r="KZV393" s="222"/>
      <c r="KZW393" s="222"/>
      <c r="KZX393" s="222"/>
      <c r="KZY393" s="222"/>
      <c r="KZZ393" s="222"/>
      <c r="LAA393" s="222"/>
      <c r="LAB393" s="222"/>
      <c r="LAC393" s="222"/>
      <c r="LAD393" s="222"/>
      <c r="LAE393" s="222"/>
      <c r="LAF393" s="222"/>
      <c r="LAG393" s="222"/>
      <c r="LAH393" s="222"/>
      <c r="LAI393" s="222"/>
      <c r="LAJ393" s="222"/>
      <c r="LAK393" s="222"/>
      <c r="LAL393" s="222"/>
      <c r="LAM393" s="222"/>
      <c r="LAN393" s="222"/>
      <c r="LAO393" s="222"/>
      <c r="LAP393" s="222"/>
      <c r="LAQ393" s="222"/>
      <c r="LAR393" s="222"/>
      <c r="LAS393" s="222"/>
      <c r="LAT393" s="222"/>
      <c r="LAU393" s="222"/>
      <c r="LAV393" s="222"/>
      <c r="LAW393" s="222"/>
      <c r="LAX393" s="222"/>
      <c r="LAY393" s="222"/>
      <c r="LAZ393" s="222"/>
      <c r="LBA393" s="222"/>
      <c r="LBB393" s="222"/>
      <c r="LBC393" s="222"/>
      <c r="LBD393" s="222"/>
      <c r="LBE393" s="222"/>
      <c r="LBF393" s="222"/>
      <c r="LBG393" s="222"/>
      <c r="LBH393" s="222"/>
      <c r="LBI393" s="222"/>
      <c r="LBJ393" s="222"/>
      <c r="LBK393" s="222"/>
      <c r="LBL393" s="222"/>
      <c r="LBM393" s="222"/>
      <c r="LBN393" s="222"/>
      <c r="LBO393" s="222"/>
      <c r="LBP393" s="222"/>
      <c r="LBQ393" s="222"/>
      <c r="LBR393" s="222"/>
      <c r="LBS393" s="222"/>
      <c r="LBT393" s="222"/>
      <c r="LBU393" s="222"/>
      <c r="LBV393" s="222"/>
      <c r="LBW393" s="222"/>
      <c r="LBX393" s="222"/>
      <c r="LBY393" s="222"/>
      <c r="LBZ393" s="222"/>
      <c r="LCA393" s="222"/>
      <c r="LCB393" s="222"/>
      <c r="LCC393" s="222"/>
      <c r="LCD393" s="222"/>
      <c r="LCE393" s="222"/>
      <c r="LCF393" s="222"/>
      <c r="LCG393" s="222"/>
      <c r="LCH393" s="222"/>
      <c r="LCI393" s="222"/>
      <c r="LCJ393" s="222"/>
      <c r="LCK393" s="222"/>
      <c r="LCL393" s="222"/>
      <c r="LCM393" s="222"/>
      <c r="LCN393" s="222"/>
      <c r="LCO393" s="222"/>
      <c r="LCP393" s="222"/>
      <c r="LCQ393" s="222"/>
      <c r="LCR393" s="222"/>
      <c r="LCS393" s="222"/>
      <c r="LCT393" s="222"/>
      <c r="LCU393" s="222"/>
      <c r="LCV393" s="222"/>
      <c r="LCW393" s="222"/>
      <c r="LCX393" s="222"/>
      <c r="LCY393" s="222"/>
      <c r="LCZ393" s="222"/>
      <c r="LDA393" s="222"/>
      <c r="LDB393" s="222"/>
      <c r="LDC393" s="222"/>
      <c r="LDD393" s="222"/>
      <c r="LDE393" s="222"/>
      <c r="LDF393" s="222"/>
      <c r="LDG393" s="222"/>
      <c r="LDH393" s="222"/>
      <c r="LDI393" s="222"/>
      <c r="LDJ393" s="222"/>
      <c r="LDK393" s="222"/>
      <c r="LDL393" s="222"/>
      <c r="LDM393" s="222"/>
      <c r="LDN393" s="222"/>
      <c r="LDO393" s="222"/>
      <c r="LDP393" s="222"/>
      <c r="LDQ393" s="222"/>
      <c r="LDR393" s="222"/>
      <c r="LDS393" s="222"/>
      <c r="LDT393" s="222"/>
      <c r="LDU393" s="222"/>
      <c r="LDV393" s="222"/>
      <c r="LDW393" s="222"/>
      <c r="LDX393" s="222"/>
      <c r="LDY393" s="222"/>
      <c r="LDZ393" s="222"/>
      <c r="LEA393" s="222"/>
      <c r="LEB393" s="222"/>
      <c r="LEC393" s="222"/>
      <c r="LED393" s="222"/>
      <c r="LEE393" s="222"/>
      <c r="LEF393" s="222"/>
      <c r="LEG393" s="222"/>
      <c r="LEH393" s="222"/>
      <c r="LEI393" s="222"/>
      <c r="LEJ393" s="222"/>
      <c r="LEK393" s="222"/>
      <c r="LEL393" s="222"/>
      <c r="LEM393" s="222"/>
      <c r="LEN393" s="222"/>
      <c r="LEO393" s="222"/>
      <c r="LEP393" s="222"/>
      <c r="LEQ393" s="222"/>
      <c r="LER393" s="222"/>
      <c r="LES393" s="222"/>
      <c r="LET393" s="222"/>
      <c r="LEU393" s="222"/>
      <c r="LEV393" s="222"/>
      <c r="LEW393" s="222"/>
      <c r="LEX393" s="222"/>
      <c r="LEY393" s="222"/>
      <c r="LEZ393" s="222"/>
      <c r="LFA393" s="222"/>
      <c r="LFB393" s="222"/>
      <c r="LFC393" s="222"/>
      <c r="LFD393" s="222"/>
      <c r="LFE393" s="222"/>
      <c r="LFF393" s="222"/>
      <c r="LFG393" s="222"/>
      <c r="LFH393" s="222"/>
      <c r="LFI393" s="222"/>
      <c r="LFJ393" s="222"/>
      <c r="LFK393" s="222"/>
      <c r="LFL393" s="222"/>
      <c r="LFM393" s="222"/>
      <c r="LFN393" s="222"/>
      <c r="LFO393" s="222"/>
      <c r="LFP393" s="222"/>
      <c r="LFQ393" s="222"/>
      <c r="LFR393" s="222"/>
      <c r="LFS393" s="222"/>
      <c r="LFT393" s="222"/>
      <c r="LFU393" s="222"/>
      <c r="LFV393" s="222"/>
      <c r="LFW393" s="222"/>
      <c r="LFX393" s="222"/>
      <c r="LFY393" s="222"/>
      <c r="LFZ393" s="222"/>
      <c r="LGA393" s="222"/>
      <c r="LGB393" s="222"/>
      <c r="LGC393" s="222"/>
      <c r="LGD393" s="222"/>
      <c r="LGE393" s="222"/>
      <c r="LGF393" s="222"/>
      <c r="LGG393" s="222"/>
      <c r="LGH393" s="222"/>
      <c r="LGI393" s="222"/>
      <c r="LGJ393" s="222"/>
      <c r="LGK393" s="222"/>
      <c r="LGL393" s="222"/>
      <c r="LGM393" s="222"/>
      <c r="LGN393" s="222"/>
      <c r="LGO393" s="222"/>
      <c r="LGP393" s="222"/>
      <c r="LGQ393" s="222"/>
      <c r="LGR393" s="222"/>
      <c r="LGS393" s="222"/>
      <c r="LGT393" s="222"/>
      <c r="LGU393" s="222"/>
      <c r="LGV393" s="222"/>
      <c r="LGW393" s="222"/>
      <c r="LGX393" s="222"/>
      <c r="LGY393" s="222"/>
      <c r="LGZ393" s="222"/>
      <c r="LHA393" s="222"/>
      <c r="LHB393" s="222"/>
      <c r="LHC393" s="222"/>
      <c r="LHD393" s="222"/>
      <c r="LHE393" s="222"/>
      <c r="LHF393" s="222"/>
      <c r="LHG393" s="222"/>
      <c r="LHH393" s="222"/>
      <c r="LHI393" s="222"/>
      <c r="LHJ393" s="222"/>
      <c r="LHK393" s="222"/>
      <c r="LHL393" s="222"/>
      <c r="LHM393" s="222"/>
      <c r="LHN393" s="222"/>
      <c r="LHO393" s="222"/>
      <c r="LHP393" s="222"/>
      <c r="LHQ393" s="222"/>
      <c r="LHR393" s="222"/>
      <c r="LHS393" s="222"/>
      <c r="LHT393" s="222"/>
      <c r="LHU393" s="222"/>
      <c r="LHV393" s="222"/>
      <c r="LHW393" s="222"/>
      <c r="LHX393" s="222"/>
      <c r="LHY393" s="222"/>
      <c r="LHZ393" s="222"/>
      <c r="LIA393" s="222"/>
      <c r="LIB393" s="222"/>
      <c r="LIC393" s="222"/>
      <c r="LID393" s="222"/>
      <c r="LIE393" s="222"/>
      <c r="LIF393" s="222"/>
      <c r="LIG393" s="222"/>
      <c r="LIH393" s="222"/>
      <c r="LII393" s="222"/>
      <c r="LIJ393" s="222"/>
      <c r="LIK393" s="222"/>
      <c r="LIL393" s="222"/>
      <c r="LIM393" s="222"/>
      <c r="LIN393" s="222"/>
      <c r="LIO393" s="222"/>
      <c r="LIP393" s="222"/>
      <c r="LIQ393" s="222"/>
      <c r="LIR393" s="222"/>
      <c r="LIS393" s="222"/>
      <c r="LIT393" s="222"/>
      <c r="LIU393" s="222"/>
      <c r="LIV393" s="222"/>
      <c r="LIW393" s="222"/>
      <c r="LIX393" s="222"/>
      <c r="LIY393" s="222"/>
      <c r="LIZ393" s="222"/>
      <c r="LJA393" s="222"/>
      <c r="LJB393" s="222"/>
      <c r="LJC393" s="222"/>
      <c r="LJD393" s="222"/>
      <c r="LJE393" s="222"/>
      <c r="LJF393" s="222"/>
      <c r="LJG393" s="222"/>
      <c r="LJH393" s="222"/>
      <c r="LJI393" s="222"/>
      <c r="LJJ393" s="222"/>
      <c r="LJK393" s="222"/>
      <c r="LJL393" s="222"/>
      <c r="LJM393" s="222"/>
      <c r="LJN393" s="222"/>
      <c r="LJO393" s="222"/>
      <c r="LJP393" s="222"/>
      <c r="LJQ393" s="222"/>
      <c r="LJR393" s="222"/>
      <c r="LJS393" s="222"/>
      <c r="LJT393" s="222"/>
      <c r="LJU393" s="222"/>
      <c r="LJV393" s="222"/>
      <c r="LJW393" s="222"/>
      <c r="LJX393" s="222"/>
      <c r="LJY393" s="222"/>
      <c r="LJZ393" s="222"/>
      <c r="LKA393" s="222"/>
      <c r="LKB393" s="222"/>
      <c r="LKC393" s="222"/>
      <c r="LKD393" s="222"/>
      <c r="LKE393" s="222"/>
      <c r="LKF393" s="222"/>
      <c r="LKG393" s="222"/>
      <c r="LKH393" s="222"/>
      <c r="LKI393" s="222"/>
      <c r="LKJ393" s="222"/>
      <c r="LKK393" s="222"/>
      <c r="LKL393" s="222"/>
      <c r="LKM393" s="222"/>
      <c r="LKN393" s="222"/>
      <c r="LKO393" s="222"/>
      <c r="LKP393" s="222"/>
      <c r="LKQ393" s="222"/>
      <c r="LKR393" s="222"/>
      <c r="LKS393" s="222"/>
      <c r="LKT393" s="222"/>
      <c r="LKU393" s="222"/>
      <c r="LKV393" s="222"/>
      <c r="LKW393" s="222"/>
      <c r="LKX393" s="222"/>
      <c r="LKY393" s="222"/>
      <c r="LKZ393" s="222"/>
      <c r="LLA393" s="222"/>
      <c r="LLB393" s="222"/>
      <c r="LLC393" s="222"/>
      <c r="LLD393" s="222"/>
      <c r="LLE393" s="222"/>
      <c r="LLF393" s="222"/>
      <c r="LLG393" s="222"/>
      <c r="LLH393" s="222"/>
      <c r="LLI393" s="222"/>
      <c r="LLJ393" s="222"/>
      <c r="LLK393" s="222"/>
      <c r="LLL393" s="222"/>
      <c r="LLM393" s="222"/>
      <c r="LLN393" s="222"/>
      <c r="LLO393" s="222"/>
      <c r="LLP393" s="222"/>
      <c r="LLQ393" s="222"/>
      <c r="LLR393" s="222"/>
      <c r="LLS393" s="222"/>
      <c r="LLT393" s="222"/>
      <c r="LLU393" s="222"/>
      <c r="LLV393" s="222"/>
      <c r="LLW393" s="222"/>
      <c r="LLX393" s="222"/>
      <c r="LLY393" s="222"/>
      <c r="LLZ393" s="222"/>
      <c r="LMA393" s="222"/>
      <c r="LMB393" s="222"/>
      <c r="LMC393" s="222"/>
      <c r="LMD393" s="222"/>
      <c r="LME393" s="222"/>
      <c r="LMF393" s="222"/>
      <c r="LMG393" s="222"/>
      <c r="LMH393" s="222"/>
      <c r="LMI393" s="222"/>
      <c r="LMJ393" s="222"/>
      <c r="LMK393" s="222"/>
      <c r="LML393" s="222"/>
      <c r="LMM393" s="222"/>
      <c r="LMN393" s="222"/>
      <c r="LMO393" s="222"/>
      <c r="LMP393" s="222"/>
      <c r="LMQ393" s="222"/>
      <c r="LMR393" s="222"/>
      <c r="LMS393" s="222"/>
      <c r="LMT393" s="222"/>
      <c r="LMU393" s="222"/>
      <c r="LMV393" s="222"/>
      <c r="LMW393" s="222"/>
      <c r="LMX393" s="222"/>
      <c r="LMY393" s="222"/>
      <c r="LMZ393" s="222"/>
      <c r="LNA393" s="222"/>
      <c r="LNB393" s="222"/>
      <c r="LNC393" s="222"/>
      <c r="LND393" s="222"/>
      <c r="LNE393" s="222"/>
      <c r="LNF393" s="222"/>
      <c r="LNG393" s="222"/>
      <c r="LNH393" s="222"/>
      <c r="LNI393" s="222"/>
      <c r="LNJ393" s="222"/>
      <c r="LNK393" s="222"/>
      <c r="LNL393" s="222"/>
      <c r="LNM393" s="222"/>
      <c r="LNN393" s="222"/>
      <c r="LNO393" s="222"/>
      <c r="LNP393" s="222"/>
      <c r="LNQ393" s="222"/>
      <c r="LNR393" s="222"/>
      <c r="LNS393" s="222"/>
      <c r="LNT393" s="222"/>
      <c r="LNU393" s="222"/>
      <c r="LNV393" s="222"/>
      <c r="LNW393" s="222"/>
      <c r="LNX393" s="222"/>
      <c r="LNY393" s="222"/>
      <c r="LNZ393" s="222"/>
      <c r="LOA393" s="222"/>
      <c r="LOB393" s="222"/>
      <c r="LOC393" s="222"/>
      <c r="LOD393" s="222"/>
      <c r="LOE393" s="222"/>
      <c r="LOF393" s="222"/>
      <c r="LOG393" s="222"/>
      <c r="LOH393" s="222"/>
      <c r="LOI393" s="222"/>
      <c r="LOJ393" s="222"/>
      <c r="LOK393" s="222"/>
      <c r="LOL393" s="222"/>
      <c r="LOM393" s="222"/>
      <c r="LON393" s="222"/>
      <c r="LOO393" s="222"/>
      <c r="LOP393" s="222"/>
      <c r="LOQ393" s="222"/>
      <c r="LOR393" s="222"/>
      <c r="LOS393" s="222"/>
      <c r="LOT393" s="222"/>
      <c r="LOU393" s="222"/>
      <c r="LOV393" s="222"/>
      <c r="LOW393" s="222"/>
      <c r="LOX393" s="222"/>
      <c r="LOY393" s="222"/>
      <c r="LOZ393" s="222"/>
      <c r="LPA393" s="222"/>
      <c r="LPB393" s="222"/>
      <c r="LPC393" s="222"/>
      <c r="LPD393" s="222"/>
      <c r="LPE393" s="222"/>
      <c r="LPF393" s="222"/>
      <c r="LPG393" s="222"/>
      <c r="LPH393" s="222"/>
      <c r="LPI393" s="222"/>
      <c r="LPJ393" s="222"/>
      <c r="LPK393" s="222"/>
      <c r="LPL393" s="222"/>
      <c r="LPM393" s="222"/>
      <c r="LPN393" s="222"/>
      <c r="LPO393" s="222"/>
      <c r="LPP393" s="222"/>
      <c r="LPQ393" s="222"/>
      <c r="LPR393" s="222"/>
      <c r="LPS393" s="222"/>
      <c r="LPT393" s="222"/>
      <c r="LPU393" s="222"/>
      <c r="LPV393" s="222"/>
      <c r="LPW393" s="222"/>
      <c r="LPX393" s="222"/>
      <c r="LPY393" s="222"/>
      <c r="LPZ393" s="222"/>
      <c r="LQA393" s="222"/>
      <c r="LQB393" s="222"/>
      <c r="LQC393" s="222"/>
      <c r="LQD393" s="222"/>
      <c r="LQE393" s="222"/>
      <c r="LQF393" s="222"/>
      <c r="LQG393" s="222"/>
      <c r="LQH393" s="222"/>
      <c r="LQI393" s="222"/>
      <c r="LQJ393" s="222"/>
      <c r="LQK393" s="222"/>
      <c r="LQL393" s="222"/>
      <c r="LQM393" s="222"/>
      <c r="LQN393" s="222"/>
      <c r="LQO393" s="222"/>
      <c r="LQP393" s="222"/>
      <c r="LQQ393" s="222"/>
      <c r="LQR393" s="222"/>
      <c r="LQS393" s="222"/>
      <c r="LQT393" s="222"/>
      <c r="LQU393" s="222"/>
      <c r="LQV393" s="222"/>
      <c r="LQW393" s="222"/>
      <c r="LQX393" s="222"/>
      <c r="LQY393" s="222"/>
      <c r="LQZ393" s="222"/>
      <c r="LRA393" s="222"/>
      <c r="LRB393" s="222"/>
      <c r="LRC393" s="222"/>
      <c r="LRD393" s="222"/>
      <c r="LRE393" s="222"/>
      <c r="LRF393" s="222"/>
      <c r="LRG393" s="222"/>
      <c r="LRH393" s="222"/>
      <c r="LRI393" s="222"/>
      <c r="LRJ393" s="222"/>
      <c r="LRK393" s="222"/>
      <c r="LRL393" s="222"/>
      <c r="LRM393" s="222"/>
      <c r="LRN393" s="222"/>
      <c r="LRO393" s="222"/>
      <c r="LRP393" s="222"/>
      <c r="LRQ393" s="222"/>
      <c r="LRR393" s="222"/>
      <c r="LRS393" s="222"/>
      <c r="LRT393" s="222"/>
      <c r="LRU393" s="222"/>
      <c r="LRV393" s="222"/>
      <c r="LRW393" s="222"/>
      <c r="LRX393" s="222"/>
      <c r="LRY393" s="222"/>
      <c r="LRZ393" s="222"/>
      <c r="LSA393" s="222"/>
      <c r="LSB393" s="222"/>
      <c r="LSC393" s="222"/>
      <c r="LSD393" s="222"/>
      <c r="LSE393" s="222"/>
      <c r="LSF393" s="222"/>
      <c r="LSG393" s="222"/>
      <c r="LSH393" s="222"/>
      <c r="LSI393" s="222"/>
      <c r="LSJ393" s="222"/>
      <c r="LSK393" s="222"/>
      <c r="LSL393" s="222"/>
      <c r="LSM393" s="222"/>
      <c r="LSN393" s="222"/>
      <c r="LSO393" s="222"/>
      <c r="LSP393" s="222"/>
      <c r="LSQ393" s="222"/>
      <c r="LSR393" s="222"/>
      <c r="LSS393" s="222"/>
      <c r="LST393" s="222"/>
      <c r="LSU393" s="222"/>
      <c r="LSV393" s="222"/>
      <c r="LSW393" s="222"/>
      <c r="LSX393" s="222"/>
      <c r="LSY393" s="222"/>
      <c r="LSZ393" s="222"/>
      <c r="LTA393" s="222"/>
      <c r="LTB393" s="222"/>
      <c r="LTC393" s="222"/>
      <c r="LTD393" s="222"/>
      <c r="LTE393" s="222"/>
      <c r="LTF393" s="222"/>
      <c r="LTG393" s="222"/>
      <c r="LTH393" s="222"/>
      <c r="LTI393" s="222"/>
      <c r="LTJ393" s="222"/>
      <c r="LTK393" s="222"/>
      <c r="LTL393" s="222"/>
      <c r="LTM393" s="222"/>
      <c r="LTN393" s="222"/>
      <c r="LTO393" s="222"/>
      <c r="LTP393" s="222"/>
      <c r="LTQ393" s="222"/>
      <c r="LTR393" s="222"/>
      <c r="LTS393" s="222"/>
      <c r="LTT393" s="222"/>
      <c r="LTU393" s="222"/>
      <c r="LTV393" s="222"/>
      <c r="LTW393" s="222"/>
      <c r="LTX393" s="222"/>
      <c r="LTY393" s="222"/>
      <c r="LTZ393" s="222"/>
      <c r="LUA393" s="222"/>
      <c r="LUB393" s="222"/>
      <c r="LUC393" s="222"/>
      <c r="LUD393" s="222"/>
      <c r="LUE393" s="222"/>
      <c r="LUF393" s="222"/>
      <c r="LUG393" s="222"/>
      <c r="LUH393" s="222"/>
      <c r="LUI393" s="222"/>
      <c r="LUJ393" s="222"/>
      <c r="LUK393" s="222"/>
      <c r="LUL393" s="222"/>
      <c r="LUM393" s="222"/>
      <c r="LUN393" s="222"/>
      <c r="LUO393" s="222"/>
      <c r="LUP393" s="222"/>
      <c r="LUQ393" s="222"/>
      <c r="LUR393" s="222"/>
      <c r="LUS393" s="222"/>
      <c r="LUT393" s="222"/>
      <c r="LUU393" s="222"/>
      <c r="LUV393" s="222"/>
      <c r="LUW393" s="222"/>
      <c r="LUX393" s="222"/>
      <c r="LUY393" s="222"/>
      <c r="LUZ393" s="222"/>
      <c r="LVA393" s="222"/>
      <c r="LVB393" s="222"/>
      <c r="LVC393" s="222"/>
      <c r="LVD393" s="222"/>
      <c r="LVE393" s="222"/>
      <c r="LVF393" s="222"/>
      <c r="LVG393" s="222"/>
      <c r="LVH393" s="222"/>
      <c r="LVI393" s="222"/>
      <c r="LVJ393" s="222"/>
      <c r="LVK393" s="222"/>
      <c r="LVL393" s="222"/>
      <c r="LVM393" s="222"/>
      <c r="LVN393" s="222"/>
      <c r="LVO393" s="222"/>
      <c r="LVP393" s="222"/>
      <c r="LVQ393" s="222"/>
      <c r="LVR393" s="222"/>
      <c r="LVS393" s="222"/>
      <c r="LVT393" s="222"/>
      <c r="LVU393" s="222"/>
      <c r="LVV393" s="222"/>
      <c r="LVW393" s="222"/>
      <c r="LVX393" s="222"/>
      <c r="LVY393" s="222"/>
      <c r="LVZ393" s="222"/>
      <c r="LWA393" s="222"/>
      <c r="LWB393" s="222"/>
      <c r="LWC393" s="222"/>
      <c r="LWD393" s="222"/>
      <c r="LWE393" s="222"/>
      <c r="LWF393" s="222"/>
      <c r="LWG393" s="222"/>
      <c r="LWH393" s="222"/>
      <c r="LWI393" s="222"/>
      <c r="LWJ393" s="222"/>
      <c r="LWK393" s="222"/>
      <c r="LWL393" s="222"/>
      <c r="LWM393" s="222"/>
      <c r="LWN393" s="222"/>
      <c r="LWO393" s="222"/>
      <c r="LWP393" s="222"/>
      <c r="LWQ393" s="222"/>
      <c r="LWR393" s="222"/>
      <c r="LWS393" s="222"/>
      <c r="LWT393" s="222"/>
      <c r="LWU393" s="222"/>
      <c r="LWV393" s="222"/>
      <c r="LWW393" s="222"/>
      <c r="LWX393" s="222"/>
      <c r="LWY393" s="222"/>
      <c r="LWZ393" s="222"/>
      <c r="LXA393" s="222"/>
      <c r="LXB393" s="222"/>
      <c r="LXC393" s="222"/>
      <c r="LXD393" s="222"/>
      <c r="LXE393" s="222"/>
      <c r="LXF393" s="222"/>
      <c r="LXG393" s="222"/>
      <c r="LXH393" s="222"/>
      <c r="LXI393" s="222"/>
      <c r="LXJ393" s="222"/>
      <c r="LXK393" s="222"/>
      <c r="LXL393" s="222"/>
      <c r="LXM393" s="222"/>
      <c r="LXN393" s="222"/>
      <c r="LXO393" s="222"/>
      <c r="LXP393" s="222"/>
      <c r="LXQ393" s="222"/>
      <c r="LXR393" s="222"/>
      <c r="LXS393" s="222"/>
      <c r="LXT393" s="222"/>
      <c r="LXU393" s="222"/>
      <c r="LXV393" s="222"/>
      <c r="LXW393" s="222"/>
      <c r="LXX393" s="222"/>
      <c r="LXY393" s="222"/>
      <c r="LXZ393" s="222"/>
      <c r="LYA393" s="222"/>
      <c r="LYB393" s="222"/>
      <c r="LYC393" s="222"/>
      <c r="LYD393" s="222"/>
      <c r="LYE393" s="222"/>
      <c r="LYF393" s="222"/>
      <c r="LYG393" s="222"/>
      <c r="LYH393" s="222"/>
      <c r="LYI393" s="222"/>
      <c r="LYJ393" s="222"/>
      <c r="LYK393" s="222"/>
      <c r="LYL393" s="222"/>
      <c r="LYM393" s="222"/>
      <c r="LYN393" s="222"/>
      <c r="LYO393" s="222"/>
      <c r="LYP393" s="222"/>
      <c r="LYQ393" s="222"/>
      <c r="LYR393" s="222"/>
      <c r="LYS393" s="222"/>
      <c r="LYT393" s="222"/>
      <c r="LYU393" s="222"/>
      <c r="LYV393" s="222"/>
      <c r="LYW393" s="222"/>
      <c r="LYX393" s="222"/>
      <c r="LYY393" s="222"/>
      <c r="LYZ393" s="222"/>
      <c r="LZA393" s="222"/>
      <c r="LZB393" s="222"/>
      <c r="LZC393" s="222"/>
      <c r="LZD393" s="222"/>
      <c r="LZE393" s="222"/>
      <c r="LZF393" s="222"/>
      <c r="LZG393" s="222"/>
      <c r="LZH393" s="222"/>
      <c r="LZI393" s="222"/>
      <c r="LZJ393" s="222"/>
      <c r="LZK393" s="222"/>
      <c r="LZL393" s="222"/>
      <c r="LZM393" s="222"/>
      <c r="LZN393" s="222"/>
      <c r="LZO393" s="222"/>
      <c r="LZP393" s="222"/>
      <c r="LZQ393" s="222"/>
      <c r="LZR393" s="222"/>
      <c r="LZS393" s="222"/>
      <c r="LZT393" s="222"/>
      <c r="LZU393" s="222"/>
      <c r="LZV393" s="222"/>
      <c r="LZW393" s="222"/>
      <c r="LZX393" s="222"/>
      <c r="LZY393" s="222"/>
      <c r="LZZ393" s="222"/>
      <c r="MAA393" s="222"/>
      <c r="MAB393" s="222"/>
      <c r="MAC393" s="222"/>
      <c r="MAD393" s="222"/>
      <c r="MAE393" s="222"/>
      <c r="MAF393" s="222"/>
      <c r="MAG393" s="222"/>
      <c r="MAH393" s="222"/>
      <c r="MAI393" s="222"/>
      <c r="MAJ393" s="222"/>
      <c r="MAK393" s="222"/>
      <c r="MAL393" s="222"/>
      <c r="MAM393" s="222"/>
      <c r="MAN393" s="222"/>
      <c r="MAO393" s="222"/>
      <c r="MAP393" s="222"/>
      <c r="MAQ393" s="222"/>
      <c r="MAR393" s="222"/>
      <c r="MAS393" s="222"/>
      <c r="MAT393" s="222"/>
      <c r="MAU393" s="222"/>
      <c r="MAV393" s="222"/>
      <c r="MAW393" s="222"/>
      <c r="MAX393" s="222"/>
      <c r="MAY393" s="222"/>
      <c r="MAZ393" s="222"/>
      <c r="MBA393" s="222"/>
      <c r="MBB393" s="222"/>
      <c r="MBC393" s="222"/>
      <c r="MBD393" s="222"/>
      <c r="MBE393" s="222"/>
      <c r="MBF393" s="222"/>
      <c r="MBG393" s="222"/>
      <c r="MBH393" s="222"/>
      <c r="MBI393" s="222"/>
      <c r="MBJ393" s="222"/>
      <c r="MBK393" s="222"/>
      <c r="MBL393" s="222"/>
      <c r="MBM393" s="222"/>
      <c r="MBN393" s="222"/>
      <c r="MBO393" s="222"/>
      <c r="MBP393" s="222"/>
      <c r="MBQ393" s="222"/>
      <c r="MBR393" s="222"/>
      <c r="MBS393" s="222"/>
      <c r="MBT393" s="222"/>
      <c r="MBU393" s="222"/>
      <c r="MBV393" s="222"/>
      <c r="MBW393" s="222"/>
      <c r="MBX393" s="222"/>
      <c r="MBY393" s="222"/>
      <c r="MBZ393" s="222"/>
      <c r="MCA393" s="222"/>
      <c r="MCB393" s="222"/>
      <c r="MCC393" s="222"/>
      <c r="MCD393" s="222"/>
      <c r="MCE393" s="222"/>
      <c r="MCF393" s="222"/>
      <c r="MCG393" s="222"/>
      <c r="MCH393" s="222"/>
      <c r="MCI393" s="222"/>
      <c r="MCJ393" s="222"/>
      <c r="MCK393" s="222"/>
      <c r="MCL393" s="222"/>
      <c r="MCM393" s="222"/>
      <c r="MCN393" s="222"/>
      <c r="MCO393" s="222"/>
      <c r="MCP393" s="222"/>
      <c r="MCQ393" s="222"/>
      <c r="MCR393" s="222"/>
      <c r="MCS393" s="222"/>
      <c r="MCT393" s="222"/>
      <c r="MCU393" s="222"/>
      <c r="MCV393" s="222"/>
      <c r="MCW393" s="222"/>
      <c r="MCX393" s="222"/>
      <c r="MCY393" s="222"/>
      <c r="MCZ393" s="222"/>
      <c r="MDA393" s="222"/>
      <c r="MDB393" s="222"/>
      <c r="MDC393" s="222"/>
      <c r="MDD393" s="222"/>
      <c r="MDE393" s="222"/>
      <c r="MDF393" s="222"/>
      <c r="MDG393" s="222"/>
      <c r="MDH393" s="222"/>
      <c r="MDI393" s="222"/>
      <c r="MDJ393" s="222"/>
      <c r="MDK393" s="222"/>
      <c r="MDL393" s="222"/>
      <c r="MDM393" s="222"/>
      <c r="MDN393" s="222"/>
      <c r="MDO393" s="222"/>
      <c r="MDP393" s="222"/>
      <c r="MDQ393" s="222"/>
      <c r="MDR393" s="222"/>
      <c r="MDS393" s="222"/>
      <c r="MDT393" s="222"/>
      <c r="MDU393" s="222"/>
      <c r="MDV393" s="222"/>
      <c r="MDW393" s="222"/>
      <c r="MDX393" s="222"/>
      <c r="MDY393" s="222"/>
      <c r="MDZ393" s="222"/>
      <c r="MEA393" s="222"/>
      <c r="MEB393" s="222"/>
      <c r="MEC393" s="222"/>
      <c r="MED393" s="222"/>
      <c r="MEE393" s="222"/>
      <c r="MEF393" s="222"/>
      <c r="MEG393" s="222"/>
      <c r="MEH393" s="222"/>
      <c r="MEI393" s="222"/>
      <c r="MEJ393" s="222"/>
      <c r="MEK393" s="222"/>
      <c r="MEL393" s="222"/>
      <c r="MEM393" s="222"/>
      <c r="MEN393" s="222"/>
      <c r="MEO393" s="222"/>
      <c r="MEP393" s="222"/>
      <c r="MEQ393" s="222"/>
      <c r="MER393" s="222"/>
      <c r="MES393" s="222"/>
      <c r="MET393" s="222"/>
      <c r="MEU393" s="222"/>
      <c r="MEV393" s="222"/>
      <c r="MEW393" s="222"/>
      <c r="MEX393" s="222"/>
      <c r="MEY393" s="222"/>
      <c r="MEZ393" s="222"/>
      <c r="MFA393" s="222"/>
      <c r="MFB393" s="222"/>
      <c r="MFC393" s="222"/>
      <c r="MFD393" s="222"/>
      <c r="MFE393" s="222"/>
      <c r="MFF393" s="222"/>
      <c r="MFG393" s="222"/>
      <c r="MFH393" s="222"/>
      <c r="MFI393" s="222"/>
      <c r="MFJ393" s="222"/>
      <c r="MFK393" s="222"/>
      <c r="MFL393" s="222"/>
      <c r="MFM393" s="222"/>
      <c r="MFN393" s="222"/>
      <c r="MFO393" s="222"/>
      <c r="MFP393" s="222"/>
      <c r="MFQ393" s="222"/>
      <c r="MFR393" s="222"/>
      <c r="MFS393" s="222"/>
      <c r="MFT393" s="222"/>
      <c r="MFU393" s="222"/>
      <c r="MFV393" s="222"/>
      <c r="MFW393" s="222"/>
      <c r="MFX393" s="222"/>
      <c r="MFY393" s="222"/>
      <c r="MFZ393" s="222"/>
      <c r="MGA393" s="222"/>
      <c r="MGB393" s="222"/>
      <c r="MGC393" s="222"/>
      <c r="MGD393" s="222"/>
      <c r="MGE393" s="222"/>
      <c r="MGF393" s="222"/>
      <c r="MGG393" s="222"/>
      <c r="MGH393" s="222"/>
      <c r="MGI393" s="222"/>
      <c r="MGJ393" s="222"/>
      <c r="MGK393" s="222"/>
      <c r="MGL393" s="222"/>
      <c r="MGM393" s="222"/>
      <c r="MGN393" s="222"/>
      <c r="MGO393" s="222"/>
      <c r="MGP393" s="222"/>
      <c r="MGQ393" s="222"/>
      <c r="MGR393" s="222"/>
      <c r="MGS393" s="222"/>
      <c r="MGT393" s="222"/>
      <c r="MGU393" s="222"/>
      <c r="MGV393" s="222"/>
      <c r="MGW393" s="222"/>
      <c r="MGX393" s="222"/>
      <c r="MGY393" s="222"/>
      <c r="MGZ393" s="222"/>
      <c r="MHA393" s="222"/>
      <c r="MHB393" s="222"/>
      <c r="MHC393" s="222"/>
      <c r="MHD393" s="222"/>
      <c r="MHE393" s="222"/>
      <c r="MHF393" s="222"/>
      <c r="MHG393" s="222"/>
      <c r="MHH393" s="222"/>
      <c r="MHI393" s="222"/>
      <c r="MHJ393" s="222"/>
      <c r="MHK393" s="222"/>
      <c r="MHL393" s="222"/>
      <c r="MHM393" s="222"/>
      <c r="MHN393" s="222"/>
      <c r="MHO393" s="222"/>
      <c r="MHP393" s="222"/>
      <c r="MHQ393" s="222"/>
      <c r="MHR393" s="222"/>
      <c r="MHS393" s="222"/>
      <c r="MHT393" s="222"/>
      <c r="MHU393" s="222"/>
      <c r="MHV393" s="222"/>
      <c r="MHW393" s="222"/>
      <c r="MHX393" s="222"/>
      <c r="MHY393" s="222"/>
      <c r="MHZ393" s="222"/>
      <c r="MIA393" s="222"/>
      <c r="MIB393" s="222"/>
      <c r="MIC393" s="222"/>
      <c r="MID393" s="222"/>
      <c r="MIE393" s="222"/>
      <c r="MIF393" s="222"/>
      <c r="MIG393" s="222"/>
      <c r="MIH393" s="222"/>
      <c r="MII393" s="222"/>
      <c r="MIJ393" s="222"/>
      <c r="MIK393" s="222"/>
      <c r="MIL393" s="222"/>
      <c r="MIM393" s="222"/>
      <c r="MIN393" s="222"/>
      <c r="MIO393" s="222"/>
      <c r="MIP393" s="222"/>
      <c r="MIQ393" s="222"/>
      <c r="MIR393" s="222"/>
      <c r="MIS393" s="222"/>
      <c r="MIT393" s="222"/>
      <c r="MIU393" s="222"/>
      <c r="MIV393" s="222"/>
      <c r="MIW393" s="222"/>
      <c r="MIX393" s="222"/>
      <c r="MIY393" s="222"/>
      <c r="MIZ393" s="222"/>
      <c r="MJA393" s="222"/>
      <c r="MJB393" s="222"/>
      <c r="MJC393" s="222"/>
      <c r="MJD393" s="222"/>
      <c r="MJE393" s="222"/>
      <c r="MJF393" s="222"/>
      <c r="MJG393" s="222"/>
      <c r="MJH393" s="222"/>
      <c r="MJI393" s="222"/>
      <c r="MJJ393" s="222"/>
      <c r="MJK393" s="222"/>
      <c r="MJL393" s="222"/>
      <c r="MJM393" s="222"/>
      <c r="MJN393" s="222"/>
      <c r="MJO393" s="222"/>
      <c r="MJP393" s="222"/>
      <c r="MJQ393" s="222"/>
      <c r="MJR393" s="222"/>
      <c r="MJS393" s="222"/>
      <c r="MJT393" s="222"/>
      <c r="MJU393" s="222"/>
      <c r="MJV393" s="222"/>
      <c r="MJW393" s="222"/>
      <c r="MJX393" s="222"/>
      <c r="MJY393" s="222"/>
      <c r="MJZ393" s="222"/>
      <c r="MKA393" s="222"/>
      <c r="MKB393" s="222"/>
      <c r="MKC393" s="222"/>
      <c r="MKD393" s="222"/>
      <c r="MKE393" s="222"/>
      <c r="MKF393" s="222"/>
      <c r="MKG393" s="222"/>
      <c r="MKH393" s="222"/>
      <c r="MKI393" s="222"/>
      <c r="MKJ393" s="222"/>
      <c r="MKK393" s="222"/>
      <c r="MKL393" s="222"/>
      <c r="MKM393" s="222"/>
      <c r="MKN393" s="222"/>
      <c r="MKO393" s="222"/>
      <c r="MKP393" s="222"/>
      <c r="MKQ393" s="222"/>
      <c r="MKR393" s="222"/>
      <c r="MKS393" s="222"/>
      <c r="MKT393" s="222"/>
      <c r="MKU393" s="222"/>
      <c r="MKV393" s="222"/>
      <c r="MKW393" s="222"/>
      <c r="MKX393" s="222"/>
      <c r="MKY393" s="222"/>
      <c r="MKZ393" s="222"/>
      <c r="MLA393" s="222"/>
      <c r="MLB393" s="222"/>
      <c r="MLC393" s="222"/>
      <c r="MLD393" s="222"/>
      <c r="MLE393" s="222"/>
      <c r="MLF393" s="222"/>
      <c r="MLG393" s="222"/>
      <c r="MLH393" s="222"/>
      <c r="MLI393" s="222"/>
      <c r="MLJ393" s="222"/>
      <c r="MLK393" s="222"/>
      <c r="MLL393" s="222"/>
      <c r="MLM393" s="222"/>
      <c r="MLN393" s="222"/>
      <c r="MLO393" s="222"/>
      <c r="MLP393" s="222"/>
      <c r="MLQ393" s="222"/>
      <c r="MLR393" s="222"/>
      <c r="MLS393" s="222"/>
      <c r="MLT393" s="222"/>
      <c r="MLU393" s="222"/>
      <c r="MLV393" s="222"/>
      <c r="MLW393" s="222"/>
      <c r="MLX393" s="222"/>
      <c r="MLY393" s="222"/>
      <c r="MLZ393" s="222"/>
      <c r="MMA393" s="222"/>
      <c r="MMB393" s="222"/>
      <c r="MMC393" s="222"/>
      <c r="MMD393" s="222"/>
      <c r="MME393" s="222"/>
      <c r="MMF393" s="222"/>
      <c r="MMG393" s="222"/>
      <c r="MMH393" s="222"/>
      <c r="MMI393" s="222"/>
      <c r="MMJ393" s="222"/>
      <c r="MMK393" s="222"/>
      <c r="MML393" s="222"/>
      <c r="MMM393" s="222"/>
      <c r="MMN393" s="222"/>
      <c r="MMO393" s="222"/>
      <c r="MMP393" s="222"/>
      <c r="MMQ393" s="222"/>
      <c r="MMR393" s="222"/>
      <c r="MMS393" s="222"/>
      <c r="MMT393" s="222"/>
      <c r="MMU393" s="222"/>
      <c r="MMV393" s="222"/>
      <c r="MMW393" s="222"/>
      <c r="MMX393" s="222"/>
      <c r="MMY393" s="222"/>
      <c r="MMZ393" s="222"/>
      <c r="MNA393" s="222"/>
      <c r="MNB393" s="222"/>
      <c r="MNC393" s="222"/>
      <c r="MND393" s="222"/>
      <c r="MNE393" s="222"/>
      <c r="MNF393" s="222"/>
      <c r="MNG393" s="222"/>
      <c r="MNH393" s="222"/>
      <c r="MNI393" s="222"/>
      <c r="MNJ393" s="222"/>
      <c r="MNK393" s="222"/>
      <c r="MNL393" s="222"/>
      <c r="MNM393" s="222"/>
      <c r="MNN393" s="222"/>
      <c r="MNO393" s="222"/>
      <c r="MNP393" s="222"/>
      <c r="MNQ393" s="222"/>
      <c r="MNR393" s="222"/>
      <c r="MNS393" s="222"/>
      <c r="MNT393" s="222"/>
      <c r="MNU393" s="222"/>
      <c r="MNV393" s="222"/>
      <c r="MNW393" s="222"/>
      <c r="MNX393" s="222"/>
      <c r="MNY393" s="222"/>
      <c r="MNZ393" s="222"/>
      <c r="MOA393" s="222"/>
      <c r="MOB393" s="222"/>
      <c r="MOC393" s="222"/>
      <c r="MOD393" s="222"/>
      <c r="MOE393" s="222"/>
      <c r="MOF393" s="222"/>
      <c r="MOG393" s="222"/>
      <c r="MOH393" s="222"/>
      <c r="MOI393" s="222"/>
      <c r="MOJ393" s="222"/>
      <c r="MOK393" s="222"/>
      <c r="MOL393" s="222"/>
      <c r="MOM393" s="222"/>
      <c r="MON393" s="222"/>
      <c r="MOO393" s="222"/>
      <c r="MOP393" s="222"/>
      <c r="MOQ393" s="222"/>
      <c r="MOR393" s="222"/>
      <c r="MOS393" s="222"/>
      <c r="MOT393" s="222"/>
      <c r="MOU393" s="222"/>
      <c r="MOV393" s="222"/>
      <c r="MOW393" s="222"/>
      <c r="MOX393" s="222"/>
      <c r="MOY393" s="222"/>
      <c r="MOZ393" s="222"/>
      <c r="MPA393" s="222"/>
      <c r="MPB393" s="222"/>
      <c r="MPC393" s="222"/>
      <c r="MPD393" s="222"/>
      <c r="MPE393" s="222"/>
      <c r="MPF393" s="222"/>
      <c r="MPG393" s="222"/>
      <c r="MPH393" s="222"/>
      <c r="MPI393" s="222"/>
      <c r="MPJ393" s="222"/>
      <c r="MPK393" s="222"/>
      <c r="MPL393" s="222"/>
      <c r="MPM393" s="222"/>
      <c r="MPN393" s="222"/>
      <c r="MPO393" s="222"/>
      <c r="MPP393" s="222"/>
      <c r="MPQ393" s="222"/>
      <c r="MPR393" s="222"/>
      <c r="MPS393" s="222"/>
      <c r="MPT393" s="222"/>
      <c r="MPU393" s="222"/>
      <c r="MPV393" s="222"/>
      <c r="MPW393" s="222"/>
      <c r="MPX393" s="222"/>
      <c r="MPY393" s="222"/>
      <c r="MPZ393" s="222"/>
      <c r="MQA393" s="222"/>
      <c r="MQB393" s="222"/>
      <c r="MQC393" s="222"/>
      <c r="MQD393" s="222"/>
      <c r="MQE393" s="222"/>
      <c r="MQF393" s="222"/>
      <c r="MQG393" s="222"/>
      <c r="MQH393" s="222"/>
      <c r="MQI393" s="222"/>
      <c r="MQJ393" s="222"/>
      <c r="MQK393" s="222"/>
      <c r="MQL393" s="222"/>
      <c r="MQM393" s="222"/>
      <c r="MQN393" s="222"/>
      <c r="MQO393" s="222"/>
      <c r="MQP393" s="222"/>
      <c r="MQQ393" s="222"/>
      <c r="MQR393" s="222"/>
      <c r="MQS393" s="222"/>
      <c r="MQT393" s="222"/>
      <c r="MQU393" s="222"/>
      <c r="MQV393" s="222"/>
      <c r="MQW393" s="222"/>
      <c r="MQX393" s="222"/>
      <c r="MQY393" s="222"/>
      <c r="MQZ393" s="222"/>
      <c r="MRA393" s="222"/>
      <c r="MRB393" s="222"/>
      <c r="MRC393" s="222"/>
      <c r="MRD393" s="222"/>
      <c r="MRE393" s="222"/>
      <c r="MRF393" s="222"/>
      <c r="MRG393" s="222"/>
      <c r="MRH393" s="222"/>
      <c r="MRI393" s="222"/>
      <c r="MRJ393" s="222"/>
      <c r="MRK393" s="222"/>
      <c r="MRL393" s="222"/>
      <c r="MRM393" s="222"/>
      <c r="MRN393" s="222"/>
      <c r="MRO393" s="222"/>
      <c r="MRP393" s="222"/>
      <c r="MRQ393" s="222"/>
      <c r="MRR393" s="222"/>
      <c r="MRS393" s="222"/>
      <c r="MRT393" s="222"/>
      <c r="MRU393" s="222"/>
      <c r="MRV393" s="222"/>
      <c r="MRW393" s="222"/>
      <c r="MRX393" s="222"/>
      <c r="MRY393" s="222"/>
      <c r="MRZ393" s="222"/>
      <c r="MSA393" s="222"/>
      <c r="MSB393" s="222"/>
      <c r="MSC393" s="222"/>
      <c r="MSD393" s="222"/>
      <c r="MSE393" s="222"/>
      <c r="MSF393" s="222"/>
      <c r="MSG393" s="222"/>
      <c r="MSH393" s="222"/>
      <c r="MSI393" s="222"/>
      <c r="MSJ393" s="222"/>
      <c r="MSK393" s="222"/>
      <c r="MSL393" s="222"/>
      <c r="MSM393" s="222"/>
      <c r="MSN393" s="222"/>
      <c r="MSO393" s="222"/>
      <c r="MSP393" s="222"/>
      <c r="MSQ393" s="222"/>
      <c r="MSR393" s="222"/>
      <c r="MSS393" s="222"/>
      <c r="MST393" s="222"/>
      <c r="MSU393" s="222"/>
      <c r="MSV393" s="222"/>
      <c r="MSW393" s="222"/>
      <c r="MSX393" s="222"/>
      <c r="MSY393" s="222"/>
      <c r="MSZ393" s="222"/>
      <c r="MTA393" s="222"/>
      <c r="MTB393" s="222"/>
      <c r="MTC393" s="222"/>
      <c r="MTD393" s="222"/>
      <c r="MTE393" s="222"/>
      <c r="MTF393" s="222"/>
      <c r="MTG393" s="222"/>
      <c r="MTH393" s="222"/>
      <c r="MTI393" s="222"/>
      <c r="MTJ393" s="222"/>
      <c r="MTK393" s="222"/>
      <c r="MTL393" s="222"/>
      <c r="MTM393" s="222"/>
      <c r="MTN393" s="222"/>
      <c r="MTO393" s="222"/>
      <c r="MTP393" s="222"/>
      <c r="MTQ393" s="222"/>
      <c r="MTR393" s="222"/>
      <c r="MTS393" s="222"/>
      <c r="MTT393" s="222"/>
      <c r="MTU393" s="222"/>
      <c r="MTV393" s="222"/>
      <c r="MTW393" s="222"/>
      <c r="MTX393" s="222"/>
      <c r="MTY393" s="222"/>
      <c r="MTZ393" s="222"/>
      <c r="MUA393" s="222"/>
      <c r="MUB393" s="222"/>
      <c r="MUC393" s="222"/>
      <c r="MUD393" s="222"/>
      <c r="MUE393" s="222"/>
      <c r="MUF393" s="222"/>
      <c r="MUG393" s="222"/>
      <c r="MUH393" s="222"/>
      <c r="MUI393" s="222"/>
      <c r="MUJ393" s="222"/>
      <c r="MUK393" s="222"/>
      <c r="MUL393" s="222"/>
      <c r="MUM393" s="222"/>
      <c r="MUN393" s="222"/>
      <c r="MUO393" s="222"/>
      <c r="MUP393" s="222"/>
      <c r="MUQ393" s="222"/>
      <c r="MUR393" s="222"/>
      <c r="MUS393" s="222"/>
      <c r="MUT393" s="222"/>
      <c r="MUU393" s="222"/>
      <c r="MUV393" s="222"/>
      <c r="MUW393" s="222"/>
      <c r="MUX393" s="222"/>
      <c r="MUY393" s="222"/>
      <c r="MUZ393" s="222"/>
      <c r="MVA393" s="222"/>
      <c r="MVB393" s="222"/>
      <c r="MVC393" s="222"/>
      <c r="MVD393" s="222"/>
      <c r="MVE393" s="222"/>
      <c r="MVF393" s="222"/>
      <c r="MVG393" s="222"/>
      <c r="MVH393" s="222"/>
      <c r="MVI393" s="222"/>
      <c r="MVJ393" s="222"/>
      <c r="MVK393" s="222"/>
      <c r="MVL393" s="222"/>
      <c r="MVM393" s="222"/>
      <c r="MVN393" s="222"/>
      <c r="MVO393" s="222"/>
      <c r="MVP393" s="222"/>
      <c r="MVQ393" s="222"/>
      <c r="MVR393" s="222"/>
      <c r="MVS393" s="222"/>
      <c r="MVT393" s="222"/>
      <c r="MVU393" s="222"/>
      <c r="MVV393" s="222"/>
      <c r="MVW393" s="222"/>
      <c r="MVX393" s="222"/>
      <c r="MVY393" s="222"/>
      <c r="MVZ393" s="222"/>
      <c r="MWA393" s="222"/>
      <c r="MWB393" s="222"/>
      <c r="MWC393" s="222"/>
      <c r="MWD393" s="222"/>
      <c r="MWE393" s="222"/>
      <c r="MWF393" s="222"/>
      <c r="MWG393" s="222"/>
      <c r="MWH393" s="222"/>
      <c r="MWI393" s="222"/>
      <c r="MWJ393" s="222"/>
      <c r="MWK393" s="222"/>
      <c r="MWL393" s="222"/>
      <c r="MWM393" s="222"/>
      <c r="MWN393" s="222"/>
      <c r="MWO393" s="222"/>
      <c r="MWP393" s="222"/>
      <c r="MWQ393" s="222"/>
      <c r="MWR393" s="222"/>
      <c r="MWS393" s="222"/>
      <c r="MWT393" s="222"/>
      <c r="MWU393" s="222"/>
      <c r="MWV393" s="222"/>
      <c r="MWW393" s="222"/>
      <c r="MWX393" s="222"/>
      <c r="MWY393" s="222"/>
      <c r="MWZ393" s="222"/>
      <c r="MXA393" s="222"/>
      <c r="MXB393" s="222"/>
      <c r="MXC393" s="222"/>
      <c r="MXD393" s="222"/>
      <c r="MXE393" s="222"/>
      <c r="MXF393" s="222"/>
      <c r="MXG393" s="222"/>
      <c r="MXH393" s="222"/>
      <c r="MXI393" s="222"/>
      <c r="MXJ393" s="222"/>
      <c r="MXK393" s="222"/>
      <c r="MXL393" s="222"/>
      <c r="MXM393" s="222"/>
      <c r="MXN393" s="222"/>
      <c r="MXO393" s="222"/>
      <c r="MXP393" s="222"/>
      <c r="MXQ393" s="222"/>
      <c r="MXR393" s="222"/>
      <c r="MXS393" s="222"/>
      <c r="MXT393" s="222"/>
      <c r="MXU393" s="222"/>
      <c r="MXV393" s="222"/>
      <c r="MXW393" s="222"/>
      <c r="MXX393" s="222"/>
      <c r="MXY393" s="222"/>
      <c r="MXZ393" s="222"/>
      <c r="MYA393" s="222"/>
      <c r="MYB393" s="222"/>
      <c r="MYC393" s="222"/>
      <c r="MYD393" s="222"/>
      <c r="MYE393" s="222"/>
      <c r="MYF393" s="222"/>
      <c r="MYG393" s="222"/>
      <c r="MYH393" s="222"/>
      <c r="MYI393" s="222"/>
      <c r="MYJ393" s="222"/>
      <c r="MYK393" s="222"/>
      <c r="MYL393" s="222"/>
      <c r="MYM393" s="222"/>
      <c r="MYN393" s="222"/>
      <c r="MYO393" s="222"/>
      <c r="MYP393" s="222"/>
      <c r="MYQ393" s="222"/>
      <c r="MYR393" s="222"/>
      <c r="MYS393" s="222"/>
      <c r="MYT393" s="222"/>
      <c r="MYU393" s="222"/>
      <c r="MYV393" s="222"/>
      <c r="MYW393" s="222"/>
      <c r="MYX393" s="222"/>
      <c r="MYY393" s="222"/>
      <c r="MYZ393" s="222"/>
      <c r="MZA393" s="222"/>
      <c r="MZB393" s="222"/>
      <c r="MZC393" s="222"/>
      <c r="MZD393" s="222"/>
      <c r="MZE393" s="222"/>
      <c r="MZF393" s="222"/>
      <c r="MZG393" s="222"/>
      <c r="MZH393" s="222"/>
      <c r="MZI393" s="222"/>
      <c r="MZJ393" s="222"/>
      <c r="MZK393" s="222"/>
      <c r="MZL393" s="222"/>
      <c r="MZM393" s="222"/>
      <c r="MZN393" s="222"/>
      <c r="MZO393" s="222"/>
      <c r="MZP393" s="222"/>
      <c r="MZQ393" s="222"/>
      <c r="MZR393" s="222"/>
      <c r="MZS393" s="222"/>
      <c r="MZT393" s="222"/>
      <c r="MZU393" s="222"/>
      <c r="MZV393" s="222"/>
      <c r="MZW393" s="222"/>
      <c r="MZX393" s="222"/>
      <c r="MZY393" s="222"/>
      <c r="MZZ393" s="222"/>
      <c r="NAA393" s="222"/>
      <c r="NAB393" s="222"/>
      <c r="NAC393" s="222"/>
      <c r="NAD393" s="222"/>
      <c r="NAE393" s="222"/>
      <c r="NAF393" s="222"/>
      <c r="NAG393" s="222"/>
      <c r="NAH393" s="222"/>
      <c r="NAI393" s="222"/>
      <c r="NAJ393" s="222"/>
      <c r="NAK393" s="222"/>
      <c r="NAL393" s="222"/>
      <c r="NAM393" s="222"/>
      <c r="NAN393" s="222"/>
      <c r="NAO393" s="222"/>
      <c r="NAP393" s="222"/>
      <c r="NAQ393" s="222"/>
      <c r="NAR393" s="222"/>
      <c r="NAS393" s="222"/>
      <c r="NAT393" s="222"/>
      <c r="NAU393" s="222"/>
      <c r="NAV393" s="222"/>
      <c r="NAW393" s="222"/>
      <c r="NAX393" s="222"/>
      <c r="NAY393" s="222"/>
      <c r="NAZ393" s="222"/>
      <c r="NBA393" s="222"/>
      <c r="NBB393" s="222"/>
      <c r="NBC393" s="222"/>
      <c r="NBD393" s="222"/>
      <c r="NBE393" s="222"/>
      <c r="NBF393" s="222"/>
      <c r="NBG393" s="222"/>
      <c r="NBH393" s="222"/>
      <c r="NBI393" s="222"/>
      <c r="NBJ393" s="222"/>
      <c r="NBK393" s="222"/>
      <c r="NBL393" s="222"/>
      <c r="NBM393" s="222"/>
      <c r="NBN393" s="222"/>
      <c r="NBO393" s="222"/>
      <c r="NBP393" s="222"/>
      <c r="NBQ393" s="222"/>
      <c r="NBR393" s="222"/>
      <c r="NBS393" s="222"/>
      <c r="NBT393" s="222"/>
      <c r="NBU393" s="222"/>
      <c r="NBV393" s="222"/>
      <c r="NBW393" s="222"/>
      <c r="NBX393" s="222"/>
      <c r="NBY393" s="222"/>
      <c r="NBZ393" s="222"/>
      <c r="NCA393" s="222"/>
      <c r="NCB393" s="222"/>
      <c r="NCC393" s="222"/>
      <c r="NCD393" s="222"/>
      <c r="NCE393" s="222"/>
      <c r="NCF393" s="222"/>
      <c r="NCG393" s="222"/>
      <c r="NCH393" s="222"/>
      <c r="NCI393" s="222"/>
      <c r="NCJ393" s="222"/>
      <c r="NCK393" s="222"/>
      <c r="NCL393" s="222"/>
      <c r="NCM393" s="222"/>
      <c r="NCN393" s="222"/>
      <c r="NCO393" s="222"/>
      <c r="NCP393" s="222"/>
      <c r="NCQ393" s="222"/>
      <c r="NCR393" s="222"/>
      <c r="NCS393" s="222"/>
      <c r="NCT393" s="222"/>
      <c r="NCU393" s="222"/>
      <c r="NCV393" s="222"/>
      <c r="NCW393" s="222"/>
      <c r="NCX393" s="222"/>
      <c r="NCY393" s="222"/>
      <c r="NCZ393" s="222"/>
      <c r="NDA393" s="222"/>
      <c r="NDB393" s="222"/>
      <c r="NDC393" s="222"/>
      <c r="NDD393" s="222"/>
      <c r="NDE393" s="222"/>
      <c r="NDF393" s="222"/>
      <c r="NDG393" s="222"/>
      <c r="NDH393" s="222"/>
      <c r="NDI393" s="222"/>
      <c r="NDJ393" s="222"/>
      <c r="NDK393" s="222"/>
      <c r="NDL393" s="222"/>
      <c r="NDM393" s="222"/>
      <c r="NDN393" s="222"/>
      <c r="NDO393" s="222"/>
      <c r="NDP393" s="222"/>
      <c r="NDQ393" s="222"/>
      <c r="NDR393" s="222"/>
      <c r="NDS393" s="222"/>
      <c r="NDT393" s="222"/>
      <c r="NDU393" s="222"/>
      <c r="NDV393" s="222"/>
      <c r="NDW393" s="222"/>
      <c r="NDX393" s="222"/>
      <c r="NDY393" s="222"/>
      <c r="NDZ393" s="222"/>
      <c r="NEA393" s="222"/>
      <c r="NEB393" s="222"/>
      <c r="NEC393" s="222"/>
      <c r="NED393" s="222"/>
      <c r="NEE393" s="222"/>
      <c r="NEF393" s="222"/>
      <c r="NEG393" s="222"/>
      <c r="NEH393" s="222"/>
      <c r="NEI393" s="222"/>
      <c r="NEJ393" s="222"/>
      <c r="NEK393" s="222"/>
      <c r="NEL393" s="222"/>
      <c r="NEM393" s="222"/>
      <c r="NEN393" s="222"/>
      <c r="NEO393" s="222"/>
      <c r="NEP393" s="222"/>
      <c r="NEQ393" s="222"/>
      <c r="NER393" s="222"/>
      <c r="NES393" s="222"/>
      <c r="NET393" s="222"/>
      <c r="NEU393" s="222"/>
      <c r="NEV393" s="222"/>
      <c r="NEW393" s="222"/>
      <c r="NEX393" s="222"/>
      <c r="NEY393" s="222"/>
      <c r="NEZ393" s="222"/>
      <c r="NFA393" s="222"/>
      <c r="NFB393" s="222"/>
      <c r="NFC393" s="222"/>
      <c r="NFD393" s="222"/>
      <c r="NFE393" s="222"/>
      <c r="NFF393" s="222"/>
      <c r="NFG393" s="222"/>
      <c r="NFH393" s="222"/>
      <c r="NFI393" s="222"/>
      <c r="NFJ393" s="222"/>
      <c r="NFK393" s="222"/>
      <c r="NFL393" s="222"/>
      <c r="NFM393" s="222"/>
      <c r="NFN393" s="222"/>
      <c r="NFO393" s="222"/>
      <c r="NFP393" s="222"/>
      <c r="NFQ393" s="222"/>
      <c r="NFR393" s="222"/>
      <c r="NFS393" s="222"/>
      <c r="NFT393" s="222"/>
      <c r="NFU393" s="222"/>
      <c r="NFV393" s="222"/>
      <c r="NFW393" s="222"/>
      <c r="NFX393" s="222"/>
      <c r="NFY393" s="222"/>
      <c r="NFZ393" s="222"/>
      <c r="NGA393" s="222"/>
      <c r="NGB393" s="222"/>
      <c r="NGC393" s="222"/>
      <c r="NGD393" s="222"/>
      <c r="NGE393" s="222"/>
      <c r="NGF393" s="222"/>
      <c r="NGG393" s="222"/>
      <c r="NGH393" s="222"/>
      <c r="NGI393" s="222"/>
      <c r="NGJ393" s="222"/>
      <c r="NGK393" s="222"/>
      <c r="NGL393" s="222"/>
      <c r="NGM393" s="222"/>
      <c r="NGN393" s="222"/>
      <c r="NGO393" s="222"/>
      <c r="NGP393" s="222"/>
      <c r="NGQ393" s="222"/>
      <c r="NGR393" s="222"/>
      <c r="NGS393" s="222"/>
      <c r="NGT393" s="222"/>
      <c r="NGU393" s="222"/>
      <c r="NGV393" s="222"/>
      <c r="NGW393" s="222"/>
      <c r="NGX393" s="222"/>
      <c r="NGY393" s="222"/>
      <c r="NGZ393" s="222"/>
      <c r="NHA393" s="222"/>
      <c r="NHB393" s="222"/>
      <c r="NHC393" s="222"/>
      <c r="NHD393" s="222"/>
      <c r="NHE393" s="222"/>
      <c r="NHF393" s="222"/>
      <c r="NHG393" s="222"/>
      <c r="NHH393" s="222"/>
      <c r="NHI393" s="222"/>
      <c r="NHJ393" s="222"/>
      <c r="NHK393" s="222"/>
      <c r="NHL393" s="222"/>
      <c r="NHM393" s="222"/>
      <c r="NHN393" s="222"/>
      <c r="NHO393" s="222"/>
      <c r="NHP393" s="222"/>
      <c r="NHQ393" s="222"/>
      <c r="NHR393" s="222"/>
      <c r="NHS393" s="222"/>
      <c r="NHT393" s="222"/>
      <c r="NHU393" s="222"/>
      <c r="NHV393" s="222"/>
      <c r="NHW393" s="222"/>
      <c r="NHX393" s="222"/>
      <c r="NHY393" s="222"/>
      <c r="NHZ393" s="222"/>
      <c r="NIA393" s="222"/>
      <c r="NIB393" s="222"/>
      <c r="NIC393" s="222"/>
      <c r="NID393" s="222"/>
      <c r="NIE393" s="222"/>
      <c r="NIF393" s="222"/>
      <c r="NIG393" s="222"/>
      <c r="NIH393" s="222"/>
      <c r="NII393" s="222"/>
      <c r="NIJ393" s="222"/>
      <c r="NIK393" s="222"/>
      <c r="NIL393" s="222"/>
      <c r="NIM393" s="222"/>
      <c r="NIN393" s="222"/>
      <c r="NIO393" s="222"/>
      <c r="NIP393" s="222"/>
      <c r="NIQ393" s="222"/>
      <c r="NIR393" s="222"/>
      <c r="NIS393" s="222"/>
      <c r="NIT393" s="222"/>
      <c r="NIU393" s="222"/>
      <c r="NIV393" s="222"/>
      <c r="NIW393" s="222"/>
      <c r="NIX393" s="222"/>
      <c r="NIY393" s="222"/>
      <c r="NIZ393" s="222"/>
      <c r="NJA393" s="222"/>
      <c r="NJB393" s="222"/>
      <c r="NJC393" s="222"/>
      <c r="NJD393" s="222"/>
      <c r="NJE393" s="222"/>
      <c r="NJF393" s="222"/>
      <c r="NJG393" s="222"/>
      <c r="NJH393" s="222"/>
      <c r="NJI393" s="222"/>
      <c r="NJJ393" s="222"/>
      <c r="NJK393" s="222"/>
      <c r="NJL393" s="222"/>
      <c r="NJM393" s="222"/>
      <c r="NJN393" s="222"/>
      <c r="NJO393" s="222"/>
      <c r="NJP393" s="222"/>
      <c r="NJQ393" s="222"/>
      <c r="NJR393" s="222"/>
      <c r="NJS393" s="222"/>
      <c r="NJT393" s="222"/>
      <c r="NJU393" s="222"/>
      <c r="NJV393" s="222"/>
      <c r="NJW393" s="222"/>
      <c r="NJX393" s="222"/>
      <c r="NJY393" s="222"/>
      <c r="NJZ393" s="222"/>
      <c r="NKA393" s="222"/>
      <c r="NKB393" s="222"/>
      <c r="NKC393" s="222"/>
      <c r="NKD393" s="222"/>
      <c r="NKE393" s="222"/>
      <c r="NKF393" s="222"/>
      <c r="NKG393" s="222"/>
      <c r="NKH393" s="222"/>
      <c r="NKI393" s="222"/>
      <c r="NKJ393" s="222"/>
      <c r="NKK393" s="222"/>
      <c r="NKL393" s="222"/>
      <c r="NKM393" s="222"/>
      <c r="NKN393" s="222"/>
      <c r="NKO393" s="222"/>
      <c r="NKP393" s="222"/>
      <c r="NKQ393" s="222"/>
      <c r="NKR393" s="222"/>
      <c r="NKS393" s="222"/>
      <c r="NKT393" s="222"/>
      <c r="NKU393" s="222"/>
      <c r="NKV393" s="222"/>
      <c r="NKW393" s="222"/>
      <c r="NKX393" s="222"/>
      <c r="NKY393" s="222"/>
      <c r="NKZ393" s="222"/>
      <c r="NLA393" s="222"/>
      <c r="NLB393" s="222"/>
      <c r="NLC393" s="222"/>
      <c r="NLD393" s="222"/>
      <c r="NLE393" s="222"/>
      <c r="NLF393" s="222"/>
      <c r="NLG393" s="222"/>
      <c r="NLH393" s="222"/>
      <c r="NLI393" s="222"/>
      <c r="NLJ393" s="222"/>
      <c r="NLK393" s="222"/>
      <c r="NLL393" s="222"/>
      <c r="NLM393" s="222"/>
      <c r="NLN393" s="222"/>
      <c r="NLO393" s="222"/>
      <c r="NLP393" s="222"/>
      <c r="NLQ393" s="222"/>
      <c r="NLR393" s="222"/>
      <c r="NLS393" s="222"/>
      <c r="NLT393" s="222"/>
      <c r="NLU393" s="222"/>
      <c r="NLV393" s="222"/>
      <c r="NLW393" s="222"/>
      <c r="NLX393" s="222"/>
      <c r="NLY393" s="222"/>
      <c r="NLZ393" s="222"/>
      <c r="NMA393" s="222"/>
      <c r="NMB393" s="222"/>
      <c r="NMC393" s="222"/>
      <c r="NMD393" s="222"/>
      <c r="NME393" s="222"/>
      <c r="NMF393" s="222"/>
      <c r="NMG393" s="222"/>
      <c r="NMH393" s="222"/>
      <c r="NMI393" s="222"/>
      <c r="NMJ393" s="222"/>
      <c r="NMK393" s="222"/>
      <c r="NML393" s="222"/>
      <c r="NMM393" s="222"/>
      <c r="NMN393" s="222"/>
      <c r="NMO393" s="222"/>
      <c r="NMP393" s="222"/>
      <c r="NMQ393" s="222"/>
      <c r="NMR393" s="222"/>
      <c r="NMS393" s="222"/>
      <c r="NMT393" s="222"/>
      <c r="NMU393" s="222"/>
      <c r="NMV393" s="222"/>
      <c r="NMW393" s="222"/>
      <c r="NMX393" s="222"/>
      <c r="NMY393" s="222"/>
      <c r="NMZ393" s="222"/>
      <c r="NNA393" s="222"/>
      <c r="NNB393" s="222"/>
      <c r="NNC393" s="222"/>
      <c r="NND393" s="222"/>
      <c r="NNE393" s="222"/>
      <c r="NNF393" s="222"/>
      <c r="NNG393" s="222"/>
      <c r="NNH393" s="222"/>
      <c r="NNI393" s="222"/>
      <c r="NNJ393" s="222"/>
      <c r="NNK393" s="222"/>
      <c r="NNL393" s="222"/>
      <c r="NNM393" s="222"/>
      <c r="NNN393" s="222"/>
      <c r="NNO393" s="222"/>
      <c r="NNP393" s="222"/>
      <c r="NNQ393" s="222"/>
      <c r="NNR393" s="222"/>
      <c r="NNS393" s="222"/>
      <c r="NNT393" s="222"/>
      <c r="NNU393" s="222"/>
      <c r="NNV393" s="222"/>
      <c r="NNW393" s="222"/>
      <c r="NNX393" s="222"/>
      <c r="NNY393" s="222"/>
      <c r="NNZ393" s="222"/>
      <c r="NOA393" s="222"/>
      <c r="NOB393" s="222"/>
      <c r="NOC393" s="222"/>
      <c r="NOD393" s="222"/>
      <c r="NOE393" s="222"/>
      <c r="NOF393" s="222"/>
      <c r="NOG393" s="222"/>
      <c r="NOH393" s="222"/>
      <c r="NOI393" s="222"/>
      <c r="NOJ393" s="222"/>
      <c r="NOK393" s="222"/>
      <c r="NOL393" s="222"/>
      <c r="NOM393" s="222"/>
      <c r="NON393" s="222"/>
      <c r="NOO393" s="222"/>
      <c r="NOP393" s="222"/>
      <c r="NOQ393" s="222"/>
      <c r="NOR393" s="222"/>
      <c r="NOS393" s="222"/>
      <c r="NOT393" s="222"/>
      <c r="NOU393" s="222"/>
      <c r="NOV393" s="222"/>
      <c r="NOW393" s="222"/>
      <c r="NOX393" s="222"/>
      <c r="NOY393" s="222"/>
      <c r="NOZ393" s="222"/>
      <c r="NPA393" s="222"/>
      <c r="NPB393" s="222"/>
      <c r="NPC393" s="222"/>
      <c r="NPD393" s="222"/>
      <c r="NPE393" s="222"/>
      <c r="NPF393" s="222"/>
      <c r="NPG393" s="222"/>
      <c r="NPH393" s="222"/>
      <c r="NPI393" s="222"/>
      <c r="NPJ393" s="222"/>
      <c r="NPK393" s="222"/>
      <c r="NPL393" s="222"/>
      <c r="NPM393" s="222"/>
      <c r="NPN393" s="222"/>
      <c r="NPO393" s="222"/>
      <c r="NPP393" s="222"/>
      <c r="NPQ393" s="222"/>
      <c r="NPR393" s="222"/>
      <c r="NPS393" s="222"/>
      <c r="NPT393" s="222"/>
      <c r="NPU393" s="222"/>
      <c r="NPV393" s="222"/>
      <c r="NPW393" s="222"/>
      <c r="NPX393" s="222"/>
      <c r="NPY393" s="222"/>
      <c r="NPZ393" s="222"/>
      <c r="NQA393" s="222"/>
      <c r="NQB393" s="222"/>
      <c r="NQC393" s="222"/>
      <c r="NQD393" s="222"/>
      <c r="NQE393" s="222"/>
      <c r="NQF393" s="222"/>
      <c r="NQG393" s="222"/>
      <c r="NQH393" s="222"/>
      <c r="NQI393" s="222"/>
      <c r="NQJ393" s="222"/>
      <c r="NQK393" s="222"/>
      <c r="NQL393" s="222"/>
      <c r="NQM393" s="222"/>
      <c r="NQN393" s="222"/>
      <c r="NQO393" s="222"/>
      <c r="NQP393" s="222"/>
      <c r="NQQ393" s="222"/>
      <c r="NQR393" s="222"/>
      <c r="NQS393" s="222"/>
      <c r="NQT393" s="222"/>
      <c r="NQU393" s="222"/>
      <c r="NQV393" s="222"/>
      <c r="NQW393" s="222"/>
      <c r="NQX393" s="222"/>
      <c r="NQY393" s="222"/>
      <c r="NQZ393" s="222"/>
      <c r="NRA393" s="222"/>
      <c r="NRB393" s="222"/>
      <c r="NRC393" s="222"/>
      <c r="NRD393" s="222"/>
      <c r="NRE393" s="222"/>
      <c r="NRF393" s="222"/>
      <c r="NRG393" s="222"/>
      <c r="NRH393" s="222"/>
      <c r="NRI393" s="222"/>
      <c r="NRJ393" s="222"/>
      <c r="NRK393" s="222"/>
      <c r="NRL393" s="222"/>
      <c r="NRM393" s="222"/>
      <c r="NRN393" s="222"/>
      <c r="NRO393" s="222"/>
      <c r="NRP393" s="222"/>
      <c r="NRQ393" s="222"/>
      <c r="NRR393" s="222"/>
      <c r="NRS393" s="222"/>
      <c r="NRT393" s="222"/>
      <c r="NRU393" s="222"/>
      <c r="NRV393" s="222"/>
      <c r="NRW393" s="222"/>
      <c r="NRX393" s="222"/>
      <c r="NRY393" s="222"/>
      <c r="NRZ393" s="222"/>
      <c r="NSA393" s="222"/>
      <c r="NSB393" s="222"/>
      <c r="NSC393" s="222"/>
      <c r="NSD393" s="222"/>
      <c r="NSE393" s="222"/>
      <c r="NSF393" s="222"/>
      <c r="NSG393" s="222"/>
      <c r="NSH393" s="222"/>
      <c r="NSI393" s="222"/>
      <c r="NSJ393" s="222"/>
      <c r="NSK393" s="222"/>
      <c r="NSL393" s="222"/>
      <c r="NSM393" s="222"/>
      <c r="NSN393" s="222"/>
      <c r="NSO393" s="222"/>
      <c r="NSP393" s="222"/>
      <c r="NSQ393" s="222"/>
      <c r="NSR393" s="222"/>
      <c r="NSS393" s="222"/>
      <c r="NST393" s="222"/>
      <c r="NSU393" s="222"/>
      <c r="NSV393" s="222"/>
      <c r="NSW393" s="222"/>
      <c r="NSX393" s="222"/>
      <c r="NSY393" s="222"/>
      <c r="NSZ393" s="222"/>
      <c r="NTA393" s="222"/>
      <c r="NTB393" s="222"/>
      <c r="NTC393" s="222"/>
      <c r="NTD393" s="222"/>
      <c r="NTE393" s="222"/>
      <c r="NTF393" s="222"/>
      <c r="NTG393" s="222"/>
      <c r="NTH393" s="222"/>
      <c r="NTI393" s="222"/>
      <c r="NTJ393" s="222"/>
      <c r="NTK393" s="222"/>
      <c r="NTL393" s="222"/>
      <c r="NTM393" s="222"/>
      <c r="NTN393" s="222"/>
      <c r="NTO393" s="222"/>
      <c r="NTP393" s="222"/>
      <c r="NTQ393" s="222"/>
      <c r="NTR393" s="222"/>
      <c r="NTS393" s="222"/>
      <c r="NTT393" s="222"/>
      <c r="NTU393" s="222"/>
      <c r="NTV393" s="222"/>
      <c r="NTW393" s="222"/>
      <c r="NTX393" s="222"/>
      <c r="NTY393" s="222"/>
      <c r="NTZ393" s="222"/>
      <c r="NUA393" s="222"/>
      <c r="NUB393" s="222"/>
      <c r="NUC393" s="222"/>
      <c r="NUD393" s="222"/>
      <c r="NUE393" s="222"/>
      <c r="NUF393" s="222"/>
      <c r="NUG393" s="222"/>
      <c r="NUH393" s="222"/>
      <c r="NUI393" s="222"/>
      <c r="NUJ393" s="222"/>
      <c r="NUK393" s="222"/>
      <c r="NUL393" s="222"/>
      <c r="NUM393" s="222"/>
      <c r="NUN393" s="222"/>
      <c r="NUO393" s="222"/>
      <c r="NUP393" s="222"/>
      <c r="NUQ393" s="222"/>
      <c r="NUR393" s="222"/>
      <c r="NUS393" s="222"/>
      <c r="NUT393" s="222"/>
      <c r="NUU393" s="222"/>
      <c r="NUV393" s="222"/>
      <c r="NUW393" s="222"/>
      <c r="NUX393" s="222"/>
      <c r="NUY393" s="222"/>
      <c r="NUZ393" s="222"/>
      <c r="NVA393" s="222"/>
      <c r="NVB393" s="222"/>
      <c r="NVC393" s="222"/>
      <c r="NVD393" s="222"/>
      <c r="NVE393" s="222"/>
      <c r="NVF393" s="222"/>
      <c r="NVG393" s="222"/>
      <c r="NVH393" s="222"/>
      <c r="NVI393" s="222"/>
      <c r="NVJ393" s="222"/>
      <c r="NVK393" s="222"/>
      <c r="NVL393" s="222"/>
      <c r="NVM393" s="222"/>
      <c r="NVN393" s="222"/>
      <c r="NVO393" s="222"/>
      <c r="NVP393" s="222"/>
      <c r="NVQ393" s="222"/>
      <c r="NVR393" s="222"/>
      <c r="NVS393" s="222"/>
      <c r="NVT393" s="222"/>
      <c r="NVU393" s="222"/>
      <c r="NVV393" s="222"/>
      <c r="NVW393" s="222"/>
      <c r="NVX393" s="222"/>
      <c r="NVY393" s="222"/>
      <c r="NVZ393" s="222"/>
      <c r="NWA393" s="222"/>
      <c r="NWB393" s="222"/>
      <c r="NWC393" s="222"/>
      <c r="NWD393" s="222"/>
      <c r="NWE393" s="222"/>
      <c r="NWF393" s="222"/>
      <c r="NWG393" s="222"/>
      <c r="NWH393" s="222"/>
      <c r="NWI393" s="222"/>
      <c r="NWJ393" s="222"/>
      <c r="NWK393" s="222"/>
      <c r="NWL393" s="222"/>
      <c r="NWM393" s="222"/>
      <c r="NWN393" s="222"/>
      <c r="NWO393" s="222"/>
      <c r="NWP393" s="222"/>
      <c r="NWQ393" s="222"/>
      <c r="NWR393" s="222"/>
      <c r="NWS393" s="222"/>
      <c r="NWT393" s="222"/>
      <c r="NWU393" s="222"/>
      <c r="NWV393" s="222"/>
      <c r="NWW393" s="222"/>
      <c r="NWX393" s="222"/>
      <c r="NWY393" s="222"/>
      <c r="NWZ393" s="222"/>
      <c r="NXA393" s="222"/>
      <c r="NXB393" s="222"/>
      <c r="NXC393" s="222"/>
      <c r="NXD393" s="222"/>
      <c r="NXE393" s="222"/>
      <c r="NXF393" s="222"/>
      <c r="NXG393" s="222"/>
      <c r="NXH393" s="222"/>
      <c r="NXI393" s="222"/>
      <c r="NXJ393" s="222"/>
      <c r="NXK393" s="222"/>
      <c r="NXL393" s="222"/>
      <c r="NXM393" s="222"/>
      <c r="NXN393" s="222"/>
      <c r="NXO393" s="222"/>
      <c r="NXP393" s="222"/>
      <c r="NXQ393" s="222"/>
      <c r="NXR393" s="222"/>
      <c r="NXS393" s="222"/>
      <c r="NXT393" s="222"/>
      <c r="NXU393" s="222"/>
      <c r="NXV393" s="222"/>
      <c r="NXW393" s="222"/>
      <c r="NXX393" s="222"/>
      <c r="NXY393" s="222"/>
      <c r="NXZ393" s="222"/>
      <c r="NYA393" s="222"/>
      <c r="NYB393" s="222"/>
      <c r="NYC393" s="222"/>
      <c r="NYD393" s="222"/>
      <c r="NYE393" s="222"/>
      <c r="NYF393" s="222"/>
      <c r="NYG393" s="222"/>
      <c r="NYH393" s="222"/>
      <c r="NYI393" s="222"/>
      <c r="NYJ393" s="222"/>
      <c r="NYK393" s="222"/>
      <c r="NYL393" s="222"/>
      <c r="NYM393" s="222"/>
      <c r="NYN393" s="222"/>
      <c r="NYO393" s="222"/>
      <c r="NYP393" s="222"/>
      <c r="NYQ393" s="222"/>
      <c r="NYR393" s="222"/>
      <c r="NYS393" s="222"/>
      <c r="NYT393" s="222"/>
      <c r="NYU393" s="222"/>
      <c r="NYV393" s="222"/>
      <c r="NYW393" s="222"/>
      <c r="NYX393" s="222"/>
      <c r="NYY393" s="222"/>
      <c r="NYZ393" s="222"/>
      <c r="NZA393" s="222"/>
      <c r="NZB393" s="222"/>
      <c r="NZC393" s="222"/>
      <c r="NZD393" s="222"/>
      <c r="NZE393" s="222"/>
      <c r="NZF393" s="222"/>
      <c r="NZG393" s="222"/>
      <c r="NZH393" s="222"/>
      <c r="NZI393" s="222"/>
      <c r="NZJ393" s="222"/>
      <c r="NZK393" s="222"/>
      <c r="NZL393" s="222"/>
      <c r="NZM393" s="222"/>
      <c r="NZN393" s="222"/>
      <c r="NZO393" s="222"/>
      <c r="NZP393" s="222"/>
      <c r="NZQ393" s="222"/>
      <c r="NZR393" s="222"/>
      <c r="NZS393" s="222"/>
      <c r="NZT393" s="222"/>
      <c r="NZU393" s="222"/>
      <c r="NZV393" s="222"/>
      <c r="NZW393" s="222"/>
      <c r="NZX393" s="222"/>
      <c r="NZY393" s="222"/>
      <c r="NZZ393" s="222"/>
      <c r="OAA393" s="222"/>
      <c r="OAB393" s="222"/>
      <c r="OAC393" s="222"/>
      <c r="OAD393" s="222"/>
      <c r="OAE393" s="222"/>
      <c r="OAF393" s="222"/>
      <c r="OAG393" s="222"/>
      <c r="OAH393" s="222"/>
      <c r="OAI393" s="222"/>
      <c r="OAJ393" s="222"/>
      <c r="OAK393" s="222"/>
      <c r="OAL393" s="222"/>
      <c r="OAM393" s="222"/>
      <c r="OAN393" s="222"/>
      <c r="OAO393" s="222"/>
      <c r="OAP393" s="222"/>
      <c r="OAQ393" s="222"/>
      <c r="OAR393" s="222"/>
      <c r="OAS393" s="222"/>
      <c r="OAT393" s="222"/>
      <c r="OAU393" s="222"/>
      <c r="OAV393" s="222"/>
      <c r="OAW393" s="222"/>
      <c r="OAX393" s="222"/>
      <c r="OAY393" s="222"/>
      <c r="OAZ393" s="222"/>
      <c r="OBA393" s="222"/>
      <c r="OBB393" s="222"/>
      <c r="OBC393" s="222"/>
      <c r="OBD393" s="222"/>
      <c r="OBE393" s="222"/>
      <c r="OBF393" s="222"/>
      <c r="OBG393" s="222"/>
      <c r="OBH393" s="222"/>
      <c r="OBI393" s="222"/>
      <c r="OBJ393" s="222"/>
      <c r="OBK393" s="222"/>
      <c r="OBL393" s="222"/>
      <c r="OBM393" s="222"/>
      <c r="OBN393" s="222"/>
      <c r="OBO393" s="222"/>
      <c r="OBP393" s="222"/>
      <c r="OBQ393" s="222"/>
      <c r="OBR393" s="222"/>
      <c r="OBS393" s="222"/>
      <c r="OBT393" s="222"/>
      <c r="OBU393" s="222"/>
      <c r="OBV393" s="222"/>
      <c r="OBW393" s="222"/>
      <c r="OBX393" s="222"/>
      <c r="OBY393" s="222"/>
      <c r="OBZ393" s="222"/>
      <c r="OCA393" s="222"/>
      <c r="OCB393" s="222"/>
      <c r="OCC393" s="222"/>
      <c r="OCD393" s="222"/>
      <c r="OCE393" s="222"/>
      <c r="OCF393" s="222"/>
      <c r="OCG393" s="222"/>
      <c r="OCH393" s="222"/>
      <c r="OCI393" s="222"/>
      <c r="OCJ393" s="222"/>
      <c r="OCK393" s="222"/>
      <c r="OCL393" s="222"/>
      <c r="OCM393" s="222"/>
      <c r="OCN393" s="222"/>
      <c r="OCO393" s="222"/>
      <c r="OCP393" s="222"/>
      <c r="OCQ393" s="222"/>
      <c r="OCR393" s="222"/>
      <c r="OCS393" s="222"/>
      <c r="OCT393" s="222"/>
      <c r="OCU393" s="222"/>
      <c r="OCV393" s="222"/>
      <c r="OCW393" s="222"/>
      <c r="OCX393" s="222"/>
      <c r="OCY393" s="222"/>
      <c r="OCZ393" s="222"/>
      <c r="ODA393" s="222"/>
      <c r="ODB393" s="222"/>
      <c r="ODC393" s="222"/>
      <c r="ODD393" s="222"/>
      <c r="ODE393" s="222"/>
      <c r="ODF393" s="222"/>
      <c r="ODG393" s="222"/>
      <c r="ODH393" s="222"/>
      <c r="ODI393" s="222"/>
      <c r="ODJ393" s="222"/>
      <c r="ODK393" s="222"/>
      <c r="ODL393" s="222"/>
      <c r="ODM393" s="222"/>
      <c r="ODN393" s="222"/>
      <c r="ODO393" s="222"/>
      <c r="ODP393" s="222"/>
      <c r="ODQ393" s="222"/>
      <c r="ODR393" s="222"/>
      <c r="ODS393" s="222"/>
      <c r="ODT393" s="222"/>
      <c r="ODU393" s="222"/>
      <c r="ODV393" s="222"/>
      <c r="ODW393" s="222"/>
      <c r="ODX393" s="222"/>
      <c r="ODY393" s="222"/>
      <c r="ODZ393" s="222"/>
      <c r="OEA393" s="222"/>
      <c r="OEB393" s="222"/>
      <c r="OEC393" s="222"/>
      <c r="OED393" s="222"/>
      <c r="OEE393" s="222"/>
      <c r="OEF393" s="222"/>
      <c r="OEG393" s="222"/>
      <c r="OEH393" s="222"/>
      <c r="OEI393" s="222"/>
      <c r="OEJ393" s="222"/>
      <c r="OEK393" s="222"/>
      <c r="OEL393" s="222"/>
      <c r="OEM393" s="222"/>
      <c r="OEN393" s="222"/>
      <c r="OEO393" s="222"/>
      <c r="OEP393" s="222"/>
      <c r="OEQ393" s="222"/>
      <c r="OER393" s="222"/>
      <c r="OES393" s="222"/>
      <c r="OET393" s="222"/>
      <c r="OEU393" s="222"/>
      <c r="OEV393" s="222"/>
      <c r="OEW393" s="222"/>
      <c r="OEX393" s="222"/>
      <c r="OEY393" s="222"/>
      <c r="OEZ393" s="222"/>
      <c r="OFA393" s="222"/>
      <c r="OFB393" s="222"/>
      <c r="OFC393" s="222"/>
      <c r="OFD393" s="222"/>
      <c r="OFE393" s="222"/>
      <c r="OFF393" s="222"/>
      <c r="OFG393" s="222"/>
      <c r="OFH393" s="222"/>
      <c r="OFI393" s="222"/>
      <c r="OFJ393" s="222"/>
      <c r="OFK393" s="222"/>
      <c r="OFL393" s="222"/>
      <c r="OFM393" s="222"/>
      <c r="OFN393" s="222"/>
      <c r="OFO393" s="222"/>
      <c r="OFP393" s="222"/>
      <c r="OFQ393" s="222"/>
      <c r="OFR393" s="222"/>
      <c r="OFS393" s="222"/>
      <c r="OFT393" s="222"/>
      <c r="OFU393" s="222"/>
      <c r="OFV393" s="222"/>
      <c r="OFW393" s="222"/>
      <c r="OFX393" s="222"/>
      <c r="OFY393" s="222"/>
      <c r="OFZ393" s="222"/>
      <c r="OGA393" s="222"/>
      <c r="OGB393" s="222"/>
      <c r="OGC393" s="222"/>
      <c r="OGD393" s="222"/>
      <c r="OGE393" s="222"/>
      <c r="OGF393" s="222"/>
      <c r="OGG393" s="222"/>
      <c r="OGH393" s="222"/>
      <c r="OGI393" s="222"/>
      <c r="OGJ393" s="222"/>
      <c r="OGK393" s="222"/>
      <c r="OGL393" s="222"/>
      <c r="OGM393" s="222"/>
      <c r="OGN393" s="222"/>
      <c r="OGO393" s="222"/>
      <c r="OGP393" s="222"/>
      <c r="OGQ393" s="222"/>
      <c r="OGR393" s="222"/>
      <c r="OGS393" s="222"/>
      <c r="OGT393" s="222"/>
      <c r="OGU393" s="222"/>
      <c r="OGV393" s="222"/>
      <c r="OGW393" s="222"/>
      <c r="OGX393" s="222"/>
      <c r="OGY393" s="222"/>
      <c r="OGZ393" s="222"/>
      <c r="OHA393" s="222"/>
      <c r="OHB393" s="222"/>
      <c r="OHC393" s="222"/>
      <c r="OHD393" s="222"/>
      <c r="OHE393" s="222"/>
      <c r="OHF393" s="222"/>
      <c r="OHG393" s="222"/>
      <c r="OHH393" s="222"/>
      <c r="OHI393" s="222"/>
      <c r="OHJ393" s="222"/>
      <c r="OHK393" s="222"/>
      <c r="OHL393" s="222"/>
      <c r="OHM393" s="222"/>
      <c r="OHN393" s="222"/>
      <c r="OHO393" s="222"/>
      <c r="OHP393" s="222"/>
      <c r="OHQ393" s="222"/>
      <c r="OHR393" s="222"/>
      <c r="OHS393" s="222"/>
      <c r="OHT393" s="222"/>
      <c r="OHU393" s="222"/>
      <c r="OHV393" s="222"/>
      <c r="OHW393" s="222"/>
      <c r="OHX393" s="222"/>
      <c r="OHY393" s="222"/>
      <c r="OHZ393" s="222"/>
      <c r="OIA393" s="222"/>
      <c r="OIB393" s="222"/>
      <c r="OIC393" s="222"/>
      <c r="OID393" s="222"/>
      <c r="OIE393" s="222"/>
      <c r="OIF393" s="222"/>
      <c r="OIG393" s="222"/>
      <c r="OIH393" s="222"/>
      <c r="OII393" s="222"/>
      <c r="OIJ393" s="222"/>
      <c r="OIK393" s="222"/>
      <c r="OIL393" s="222"/>
      <c r="OIM393" s="222"/>
      <c r="OIN393" s="222"/>
      <c r="OIO393" s="222"/>
      <c r="OIP393" s="222"/>
      <c r="OIQ393" s="222"/>
      <c r="OIR393" s="222"/>
      <c r="OIS393" s="222"/>
      <c r="OIT393" s="222"/>
      <c r="OIU393" s="222"/>
      <c r="OIV393" s="222"/>
      <c r="OIW393" s="222"/>
      <c r="OIX393" s="222"/>
      <c r="OIY393" s="222"/>
      <c r="OIZ393" s="222"/>
      <c r="OJA393" s="222"/>
      <c r="OJB393" s="222"/>
      <c r="OJC393" s="222"/>
      <c r="OJD393" s="222"/>
      <c r="OJE393" s="222"/>
      <c r="OJF393" s="222"/>
      <c r="OJG393" s="222"/>
      <c r="OJH393" s="222"/>
      <c r="OJI393" s="222"/>
      <c r="OJJ393" s="222"/>
      <c r="OJK393" s="222"/>
      <c r="OJL393" s="222"/>
      <c r="OJM393" s="222"/>
      <c r="OJN393" s="222"/>
      <c r="OJO393" s="222"/>
      <c r="OJP393" s="222"/>
      <c r="OJQ393" s="222"/>
      <c r="OJR393" s="222"/>
      <c r="OJS393" s="222"/>
      <c r="OJT393" s="222"/>
      <c r="OJU393" s="222"/>
      <c r="OJV393" s="222"/>
      <c r="OJW393" s="222"/>
      <c r="OJX393" s="222"/>
      <c r="OJY393" s="222"/>
      <c r="OJZ393" s="222"/>
      <c r="OKA393" s="222"/>
      <c r="OKB393" s="222"/>
      <c r="OKC393" s="222"/>
      <c r="OKD393" s="222"/>
      <c r="OKE393" s="222"/>
      <c r="OKF393" s="222"/>
      <c r="OKG393" s="222"/>
      <c r="OKH393" s="222"/>
      <c r="OKI393" s="222"/>
      <c r="OKJ393" s="222"/>
      <c r="OKK393" s="222"/>
      <c r="OKL393" s="222"/>
      <c r="OKM393" s="222"/>
      <c r="OKN393" s="222"/>
      <c r="OKO393" s="222"/>
      <c r="OKP393" s="222"/>
      <c r="OKQ393" s="222"/>
      <c r="OKR393" s="222"/>
      <c r="OKS393" s="222"/>
      <c r="OKT393" s="222"/>
      <c r="OKU393" s="222"/>
      <c r="OKV393" s="222"/>
      <c r="OKW393" s="222"/>
      <c r="OKX393" s="222"/>
      <c r="OKY393" s="222"/>
      <c r="OKZ393" s="222"/>
      <c r="OLA393" s="222"/>
      <c r="OLB393" s="222"/>
      <c r="OLC393" s="222"/>
      <c r="OLD393" s="222"/>
      <c r="OLE393" s="222"/>
      <c r="OLF393" s="222"/>
      <c r="OLG393" s="222"/>
      <c r="OLH393" s="222"/>
      <c r="OLI393" s="222"/>
      <c r="OLJ393" s="222"/>
      <c r="OLK393" s="222"/>
      <c r="OLL393" s="222"/>
      <c r="OLM393" s="222"/>
      <c r="OLN393" s="222"/>
      <c r="OLO393" s="222"/>
      <c r="OLP393" s="222"/>
      <c r="OLQ393" s="222"/>
      <c r="OLR393" s="222"/>
      <c r="OLS393" s="222"/>
      <c r="OLT393" s="222"/>
      <c r="OLU393" s="222"/>
      <c r="OLV393" s="222"/>
      <c r="OLW393" s="222"/>
      <c r="OLX393" s="222"/>
      <c r="OLY393" s="222"/>
      <c r="OLZ393" s="222"/>
      <c r="OMA393" s="222"/>
      <c r="OMB393" s="222"/>
      <c r="OMC393" s="222"/>
      <c r="OMD393" s="222"/>
      <c r="OME393" s="222"/>
      <c r="OMF393" s="222"/>
      <c r="OMG393" s="222"/>
      <c r="OMH393" s="222"/>
      <c r="OMI393" s="222"/>
      <c r="OMJ393" s="222"/>
      <c r="OMK393" s="222"/>
      <c r="OML393" s="222"/>
      <c r="OMM393" s="222"/>
      <c r="OMN393" s="222"/>
      <c r="OMO393" s="222"/>
      <c r="OMP393" s="222"/>
      <c r="OMQ393" s="222"/>
      <c r="OMR393" s="222"/>
      <c r="OMS393" s="222"/>
      <c r="OMT393" s="222"/>
      <c r="OMU393" s="222"/>
      <c r="OMV393" s="222"/>
      <c r="OMW393" s="222"/>
      <c r="OMX393" s="222"/>
      <c r="OMY393" s="222"/>
      <c r="OMZ393" s="222"/>
      <c r="ONA393" s="222"/>
      <c r="ONB393" s="222"/>
      <c r="ONC393" s="222"/>
      <c r="OND393" s="222"/>
      <c r="ONE393" s="222"/>
      <c r="ONF393" s="222"/>
      <c r="ONG393" s="222"/>
      <c r="ONH393" s="222"/>
      <c r="ONI393" s="222"/>
      <c r="ONJ393" s="222"/>
      <c r="ONK393" s="222"/>
      <c r="ONL393" s="222"/>
      <c r="ONM393" s="222"/>
      <c r="ONN393" s="222"/>
      <c r="ONO393" s="222"/>
      <c r="ONP393" s="222"/>
      <c r="ONQ393" s="222"/>
      <c r="ONR393" s="222"/>
      <c r="ONS393" s="222"/>
      <c r="ONT393" s="222"/>
      <c r="ONU393" s="222"/>
      <c r="ONV393" s="222"/>
      <c r="ONW393" s="222"/>
      <c r="ONX393" s="222"/>
      <c r="ONY393" s="222"/>
      <c r="ONZ393" s="222"/>
      <c r="OOA393" s="222"/>
      <c r="OOB393" s="222"/>
      <c r="OOC393" s="222"/>
      <c r="OOD393" s="222"/>
      <c r="OOE393" s="222"/>
      <c r="OOF393" s="222"/>
      <c r="OOG393" s="222"/>
      <c r="OOH393" s="222"/>
      <c r="OOI393" s="222"/>
      <c r="OOJ393" s="222"/>
      <c r="OOK393" s="222"/>
      <c r="OOL393" s="222"/>
      <c r="OOM393" s="222"/>
      <c r="OON393" s="222"/>
      <c r="OOO393" s="222"/>
      <c r="OOP393" s="222"/>
      <c r="OOQ393" s="222"/>
      <c r="OOR393" s="222"/>
      <c r="OOS393" s="222"/>
      <c r="OOT393" s="222"/>
      <c r="OOU393" s="222"/>
      <c r="OOV393" s="222"/>
      <c r="OOW393" s="222"/>
      <c r="OOX393" s="222"/>
      <c r="OOY393" s="222"/>
      <c r="OOZ393" s="222"/>
      <c r="OPA393" s="222"/>
      <c r="OPB393" s="222"/>
      <c r="OPC393" s="222"/>
      <c r="OPD393" s="222"/>
      <c r="OPE393" s="222"/>
      <c r="OPF393" s="222"/>
      <c r="OPG393" s="222"/>
      <c r="OPH393" s="222"/>
      <c r="OPI393" s="222"/>
      <c r="OPJ393" s="222"/>
      <c r="OPK393" s="222"/>
      <c r="OPL393" s="222"/>
      <c r="OPM393" s="222"/>
      <c r="OPN393" s="222"/>
      <c r="OPO393" s="222"/>
      <c r="OPP393" s="222"/>
      <c r="OPQ393" s="222"/>
      <c r="OPR393" s="222"/>
      <c r="OPS393" s="222"/>
      <c r="OPT393" s="222"/>
      <c r="OPU393" s="222"/>
      <c r="OPV393" s="222"/>
      <c r="OPW393" s="222"/>
      <c r="OPX393" s="222"/>
      <c r="OPY393" s="222"/>
      <c r="OPZ393" s="222"/>
      <c r="OQA393" s="222"/>
      <c r="OQB393" s="222"/>
      <c r="OQC393" s="222"/>
      <c r="OQD393" s="222"/>
      <c r="OQE393" s="222"/>
      <c r="OQF393" s="222"/>
      <c r="OQG393" s="222"/>
      <c r="OQH393" s="222"/>
      <c r="OQI393" s="222"/>
      <c r="OQJ393" s="222"/>
      <c r="OQK393" s="222"/>
      <c r="OQL393" s="222"/>
      <c r="OQM393" s="222"/>
      <c r="OQN393" s="222"/>
      <c r="OQO393" s="222"/>
      <c r="OQP393" s="222"/>
      <c r="OQQ393" s="222"/>
      <c r="OQR393" s="222"/>
      <c r="OQS393" s="222"/>
      <c r="OQT393" s="222"/>
      <c r="OQU393" s="222"/>
      <c r="OQV393" s="222"/>
      <c r="OQW393" s="222"/>
      <c r="OQX393" s="222"/>
      <c r="OQY393" s="222"/>
      <c r="OQZ393" s="222"/>
      <c r="ORA393" s="222"/>
      <c r="ORB393" s="222"/>
      <c r="ORC393" s="222"/>
      <c r="ORD393" s="222"/>
      <c r="ORE393" s="222"/>
      <c r="ORF393" s="222"/>
      <c r="ORG393" s="222"/>
      <c r="ORH393" s="222"/>
      <c r="ORI393" s="222"/>
      <c r="ORJ393" s="222"/>
      <c r="ORK393" s="222"/>
      <c r="ORL393" s="222"/>
      <c r="ORM393" s="222"/>
      <c r="ORN393" s="222"/>
      <c r="ORO393" s="222"/>
      <c r="ORP393" s="222"/>
      <c r="ORQ393" s="222"/>
      <c r="ORR393" s="222"/>
      <c r="ORS393" s="222"/>
      <c r="ORT393" s="222"/>
      <c r="ORU393" s="222"/>
      <c r="ORV393" s="222"/>
      <c r="ORW393" s="222"/>
      <c r="ORX393" s="222"/>
      <c r="ORY393" s="222"/>
      <c r="ORZ393" s="222"/>
      <c r="OSA393" s="222"/>
      <c r="OSB393" s="222"/>
      <c r="OSC393" s="222"/>
      <c r="OSD393" s="222"/>
      <c r="OSE393" s="222"/>
      <c r="OSF393" s="222"/>
      <c r="OSG393" s="222"/>
      <c r="OSH393" s="222"/>
      <c r="OSI393" s="222"/>
      <c r="OSJ393" s="222"/>
      <c r="OSK393" s="222"/>
      <c r="OSL393" s="222"/>
      <c r="OSM393" s="222"/>
      <c r="OSN393" s="222"/>
      <c r="OSO393" s="222"/>
      <c r="OSP393" s="222"/>
      <c r="OSQ393" s="222"/>
      <c r="OSR393" s="222"/>
      <c r="OSS393" s="222"/>
      <c r="OST393" s="222"/>
      <c r="OSU393" s="222"/>
      <c r="OSV393" s="222"/>
      <c r="OSW393" s="222"/>
      <c r="OSX393" s="222"/>
      <c r="OSY393" s="222"/>
      <c r="OSZ393" s="222"/>
      <c r="OTA393" s="222"/>
      <c r="OTB393" s="222"/>
      <c r="OTC393" s="222"/>
      <c r="OTD393" s="222"/>
      <c r="OTE393" s="222"/>
      <c r="OTF393" s="222"/>
      <c r="OTG393" s="222"/>
      <c r="OTH393" s="222"/>
      <c r="OTI393" s="222"/>
      <c r="OTJ393" s="222"/>
      <c r="OTK393" s="222"/>
      <c r="OTL393" s="222"/>
      <c r="OTM393" s="222"/>
      <c r="OTN393" s="222"/>
      <c r="OTO393" s="222"/>
      <c r="OTP393" s="222"/>
      <c r="OTQ393" s="222"/>
      <c r="OTR393" s="222"/>
      <c r="OTS393" s="222"/>
      <c r="OTT393" s="222"/>
      <c r="OTU393" s="222"/>
      <c r="OTV393" s="222"/>
      <c r="OTW393" s="222"/>
      <c r="OTX393" s="222"/>
      <c r="OTY393" s="222"/>
      <c r="OTZ393" s="222"/>
      <c r="OUA393" s="222"/>
      <c r="OUB393" s="222"/>
      <c r="OUC393" s="222"/>
      <c r="OUD393" s="222"/>
      <c r="OUE393" s="222"/>
      <c r="OUF393" s="222"/>
      <c r="OUG393" s="222"/>
      <c r="OUH393" s="222"/>
      <c r="OUI393" s="222"/>
      <c r="OUJ393" s="222"/>
      <c r="OUK393" s="222"/>
      <c r="OUL393" s="222"/>
      <c r="OUM393" s="222"/>
      <c r="OUN393" s="222"/>
      <c r="OUO393" s="222"/>
      <c r="OUP393" s="222"/>
      <c r="OUQ393" s="222"/>
      <c r="OUR393" s="222"/>
      <c r="OUS393" s="222"/>
      <c r="OUT393" s="222"/>
      <c r="OUU393" s="222"/>
      <c r="OUV393" s="222"/>
      <c r="OUW393" s="222"/>
      <c r="OUX393" s="222"/>
      <c r="OUY393" s="222"/>
      <c r="OUZ393" s="222"/>
      <c r="OVA393" s="222"/>
      <c r="OVB393" s="222"/>
      <c r="OVC393" s="222"/>
      <c r="OVD393" s="222"/>
      <c r="OVE393" s="222"/>
      <c r="OVF393" s="222"/>
      <c r="OVG393" s="222"/>
      <c r="OVH393" s="222"/>
      <c r="OVI393" s="222"/>
      <c r="OVJ393" s="222"/>
      <c r="OVK393" s="222"/>
      <c r="OVL393" s="222"/>
      <c r="OVM393" s="222"/>
      <c r="OVN393" s="222"/>
      <c r="OVO393" s="222"/>
      <c r="OVP393" s="222"/>
      <c r="OVQ393" s="222"/>
      <c r="OVR393" s="222"/>
      <c r="OVS393" s="222"/>
      <c r="OVT393" s="222"/>
      <c r="OVU393" s="222"/>
      <c r="OVV393" s="222"/>
      <c r="OVW393" s="222"/>
      <c r="OVX393" s="222"/>
      <c r="OVY393" s="222"/>
      <c r="OVZ393" s="222"/>
      <c r="OWA393" s="222"/>
      <c r="OWB393" s="222"/>
      <c r="OWC393" s="222"/>
      <c r="OWD393" s="222"/>
      <c r="OWE393" s="222"/>
      <c r="OWF393" s="222"/>
      <c r="OWG393" s="222"/>
      <c r="OWH393" s="222"/>
      <c r="OWI393" s="222"/>
      <c r="OWJ393" s="222"/>
      <c r="OWK393" s="222"/>
      <c r="OWL393" s="222"/>
      <c r="OWM393" s="222"/>
      <c r="OWN393" s="222"/>
      <c r="OWO393" s="222"/>
      <c r="OWP393" s="222"/>
      <c r="OWQ393" s="222"/>
      <c r="OWR393" s="222"/>
      <c r="OWS393" s="222"/>
      <c r="OWT393" s="222"/>
      <c r="OWU393" s="222"/>
      <c r="OWV393" s="222"/>
      <c r="OWW393" s="222"/>
      <c r="OWX393" s="222"/>
      <c r="OWY393" s="222"/>
      <c r="OWZ393" s="222"/>
      <c r="OXA393" s="222"/>
      <c r="OXB393" s="222"/>
      <c r="OXC393" s="222"/>
      <c r="OXD393" s="222"/>
      <c r="OXE393" s="222"/>
      <c r="OXF393" s="222"/>
      <c r="OXG393" s="222"/>
      <c r="OXH393" s="222"/>
      <c r="OXI393" s="222"/>
      <c r="OXJ393" s="222"/>
      <c r="OXK393" s="222"/>
      <c r="OXL393" s="222"/>
      <c r="OXM393" s="222"/>
      <c r="OXN393" s="222"/>
      <c r="OXO393" s="222"/>
      <c r="OXP393" s="222"/>
      <c r="OXQ393" s="222"/>
      <c r="OXR393" s="222"/>
      <c r="OXS393" s="222"/>
      <c r="OXT393" s="222"/>
      <c r="OXU393" s="222"/>
      <c r="OXV393" s="222"/>
      <c r="OXW393" s="222"/>
      <c r="OXX393" s="222"/>
      <c r="OXY393" s="222"/>
      <c r="OXZ393" s="222"/>
      <c r="OYA393" s="222"/>
      <c r="OYB393" s="222"/>
      <c r="OYC393" s="222"/>
      <c r="OYD393" s="222"/>
      <c r="OYE393" s="222"/>
      <c r="OYF393" s="222"/>
      <c r="OYG393" s="222"/>
      <c r="OYH393" s="222"/>
      <c r="OYI393" s="222"/>
      <c r="OYJ393" s="222"/>
      <c r="OYK393" s="222"/>
      <c r="OYL393" s="222"/>
      <c r="OYM393" s="222"/>
      <c r="OYN393" s="222"/>
      <c r="OYO393" s="222"/>
      <c r="OYP393" s="222"/>
      <c r="OYQ393" s="222"/>
      <c r="OYR393" s="222"/>
      <c r="OYS393" s="222"/>
      <c r="OYT393" s="222"/>
      <c r="OYU393" s="222"/>
      <c r="OYV393" s="222"/>
      <c r="OYW393" s="222"/>
      <c r="OYX393" s="222"/>
      <c r="OYY393" s="222"/>
      <c r="OYZ393" s="222"/>
      <c r="OZA393" s="222"/>
      <c r="OZB393" s="222"/>
      <c r="OZC393" s="222"/>
      <c r="OZD393" s="222"/>
      <c r="OZE393" s="222"/>
      <c r="OZF393" s="222"/>
      <c r="OZG393" s="222"/>
      <c r="OZH393" s="222"/>
      <c r="OZI393" s="222"/>
      <c r="OZJ393" s="222"/>
      <c r="OZK393" s="222"/>
      <c r="OZL393" s="222"/>
      <c r="OZM393" s="222"/>
      <c r="OZN393" s="222"/>
      <c r="OZO393" s="222"/>
      <c r="OZP393" s="222"/>
      <c r="OZQ393" s="222"/>
      <c r="OZR393" s="222"/>
      <c r="OZS393" s="222"/>
      <c r="OZT393" s="222"/>
      <c r="OZU393" s="222"/>
      <c r="OZV393" s="222"/>
      <c r="OZW393" s="222"/>
      <c r="OZX393" s="222"/>
      <c r="OZY393" s="222"/>
      <c r="OZZ393" s="222"/>
      <c r="PAA393" s="222"/>
      <c r="PAB393" s="222"/>
      <c r="PAC393" s="222"/>
      <c r="PAD393" s="222"/>
      <c r="PAE393" s="222"/>
      <c r="PAF393" s="222"/>
      <c r="PAG393" s="222"/>
      <c r="PAH393" s="222"/>
      <c r="PAI393" s="222"/>
      <c r="PAJ393" s="222"/>
      <c r="PAK393" s="222"/>
      <c r="PAL393" s="222"/>
      <c r="PAM393" s="222"/>
      <c r="PAN393" s="222"/>
      <c r="PAO393" s="222"/>
      <c r="PAP393" s="222"/>
      <c r="PAQ393" s="222"/>
      <c r="PAR393" s="222"/>
      <c r="PAS393" s="222"/>
      <c r="PAT393" s="222"/>
      <c r="PAU393" s="222"/>
      <c r="PAV393" s="222"/>
      <c r="PAW393" s="222"/>
      <c r="PAX393" s="222"/>
      <c r="PAY393" s="222"/>
      <c r="PAZ393" s="222"/>
      <c r="PBA393" s="222"/>
      <c r="PBB393" s="222"/>
      <c r="PBC393" s="222"/>
      <c r="PBD393" s="222"/>
      <c r="PBE393" s="222"/>
      <c r="PBF393" s="222"/>
      <c r="PBG393" s="222"/>
      <c r="PBH393" s="222"/>
      <c r="PBI393" s="222"/>
      <c r="PBJ393" s="222"/>
      <c r="PBK393" s="222"/>
      <c r="PBL393" s="222"/>
      <c r="PBM393" s="222"/>
      <c r="PBN393" s="222"/>
      <c r="PBO393" s="222"/>
      <c r="PBP393" s="222"/>
      <c r="PBQ393" s="222"/>
      <c r="PBR393" s="222"/>
      <c r="PBS393" s="222"/>
      <c r="PBT393" s="222"/>
      <c r="PBU393" s="222"/>
      <c r="PBV393" s="222"/>
      <c r="PBW393" s="222"/>
      <c r="PBX393" s="222"/>
      <c r="PBY393" s="222"/>
      <c r="PBZ393" s="222"/>
      <c r="PCA393" s="222"/>
      <c r="PCB393" s="222"/>
      <c r="PCC393" s="222"/>
      <c r="PCD393" s="222"/>
      <c r="PCE393" s="222"/>
      <c r="PCF393" s="222"/>
      <c r="PCG393" s="222"/>
      <c r="PCH393" s="222"/>
      <c r="PCI393" s="222"/>
      <c r="PCJ393" s="222"/>
      <c r="PCK393" s="222"/>
      <c r="PCL393" s="222"/>
      <c r="PCM393" s="222"/>
      <c r="PCN393" s="222"/>
      <c r="PCO393" s="222"/>
      <c r="PCP393" s="222"/>
      <c r="PCQ393" s="222"/>
      <c r="PCR393" s="222"/>
      <c r="PCS393" s="222"/>
      <c r="PCT393" s="222"/>
      <c r="PCU393" s="222"/>
      <c r="PCV393" s="222"/>
      <c r="PCW393" s="222"/>
      <c r="PCX393" s="222"/>
      <c r="PCY393" s="222"/>
      <c r="PCZ393" s="222"/>
      <c r="PDA393" s="222"/>
      <c r="PDB393" s="222"/>
      <c r="PDC393" s="222"/>
      <c r="PDD393" s="222"/>
      <c r="PDE393" s="222"/>
      <c r="PDF393" s="222"/>
      <c r="PDG393" s="222"/>
      <c r="PDH393" s="222"/>
      <c r="PDI393" s="222"/>
      <c r="PDJ393" s="222"/>
      <c r="PDK393" s="222"/>
      <c r="PDL393" s="222"/>
      <c r="PDM393" s="222"/>
      <c r="PDN393" s="222"/>
      <c r="PDO393" s="222"/>
      <c r="PDP393" s="222"/>
      <c r="PDQ393" s="222"/>
      <c r="PDR393" s="222"/>
      <c r="PDS393" s="222"/>
      <c r="PDT393" s="222"/>
      <c r="PDU393" s="222"/>
      <c r="PDV393" s="222"/>
      <c r="PDW393" s="222"/>
      <c r="PDX393" s="222"/>
      <c r="PDY393" s="222"/>
      <c r="PDZ393" s="222"/>
      <c r="PEA393" s="222"/>
      <c r="PEB393" s="222"/>
      <c r="PEC393" s="222"/>
      <c r="PED393" s="222"/>
      <c r="PEE393" s="222"/>
      <c r="PEF393" s="222"/>
      <c r="PEG393" s="222"/>
      <c r="PEH393" s="222"/>
      <c r="PEI393" s="222"/>
      <c r="PEJ393" s="222"/>
      <c r="PEK393" s="222"/>
      <c r="PEL393" s="222"/>
      <c r="PEM393" s="222"/>
      <c r="PEN393" s="222"/>
      <c r="PEO393" s="222"/>
      <c r="PEP393" s="222"/>
      <c r="PEQ393" s="222"/>
      <c r="PER393" s="222"/>
      <c r="PES393" s="222"/>
      <c r="PET393" s="222"/>
      <c r="PEU393" s="222"/>
      <c r="PEV393" s="222"/>
      <c r="PEW393" s="222"/>
      <c r="PEX393" s="222"/>
      <c r="PEY393" s="222"/>
      <c r="PEZ393" s="222"/>
      <c r="PFA393" s="222"/>
      <c r="PFB393" s="222"/>
      <c r="PFC393" s="222"/>
      <c r="PFD393" s="222"/>
      <c r="PFE393" s="222"/>
      <c r="PFF393" s="222"/>
      <c r="PFG393" s="222"/>
      <c r="PFH393" s="222"/>
      <c r="PFI393" s="222"/>
      <c r="PFJ393" s="222"/>
      <c r="PFK393" s="222"/>
      <c r="PFL393" s="222"/>
      <c r="PFM393" s="222"/>
      <c r="PFN393" s="222"/>
      <c r="PFO393" s="222"/>
      <c r="PFP393" s="222"/>
      <c r="PFQ393" s="222"/>
      <c r="PFR393" s="222"/>
      <c r="PFS393" s="222"/>
      <c r="PFT393" s="222"/>
      <c r="PFU393" s="222"/>
      <c r="PFV393" s="222"/>
      <c r="PFW393" s="222"/>
      <c r="PFX393" s="222"/>
      <c r="PFY393" s="222"/>
      <c r="PFZ393" s="222"/>
      <c r="PGA393" s="222"/>
      <c r="PGB393" s="222"/>
      <c r="PGC393" s="222"/>
      <c r="PGD393" s="222"/>
      <c r="PGE393" s="222"/>
      <c r="PGF393" s="222"/>
      <c r="PGG393" s="222"/>
      <c r="PGH393" s="222"/>
      <c r="PGI393" s="222"/>
      <c r="PGJ393" s="222"/>
      <c r="PGK393" s="222"/>
      <c r="PGL393" s="222"/>
      <c r="PGM393" s="222"/>
      <c r="PGN393" s="222"/>
      <c r="PGO393" s="222"/>
      <c r="PGP393" s="222"/>
      <c r="PGQ393" s="222"/>
      <c r="PGR393" s="222"/>
      <c r="PGS393" s="222"/>
      <c r="PGT393" s="222"/>
      <c r="PGU393" s="222"/>
      <c r="PGV393" s="222"/>
      <c r="PGW393" s="222"/>
      <c r="PGX393" s="222"/>
      <c r="PGY393" s="222"/>
      <c r="PGZ393" s="222"/>
      <c r="PHA393" s="222"/>
      <c r="PHB393" s="222"/>
      <c r="PHC393" s="222"/>
      <c r="PHD393" s="222"/>
      <c r="PHE393" s="222"/>
      <c r="PHF393" s="222"/>
      <c r="PHG393" s="222"/>
      <c r="PHH393" s="222"/>
      <c r="PHI393" s="222"/>
      <c r="PHJ393" s="222"/>
      <c r="PHK393" s="222"/>
      <c r="PHL393" s="222"/>
      <c r="PHM393" s="222"/>
      <c r="PHN393" s="222"/>
      <c r="PHO393" s="222"/>
      <c r="PHP393" s="222"/>
      <c r="PHQ393" s="222"/>
      <c r="PHR393" s="222"/>
      <c r="PHS393" s="222"/>
      <c r="PHT393" s="222"/>
      <c r="PHU393" s="222"/>
      <c r="PHV393" s="222"/>
      <c r="PHW393" s="222"/>
      <c r="PHX393" s="222"/>
      <c r="PHY393" s="222"/>
      <c r="PHZ393" s="222"/>
      <c r="PIA393" s="222"/>
      <c r="PIB393" s="222"/>
      <c r="PIC393" s="222"/>
      <c r="PID393" s="222"/>
      <c r="PIE393" s="222"/>
      <c r="PIF393" s="222"/>
      <c r="PIG393" s="222"/>
      <c r="PIH393" s="222"/>
      <c r="PII393" s="222"/>
      <c r="PIJ393" s="222"/>
      <c r="PIK393" s="222"/>
      <c r="PIL393" s="222"/>
      <c r="PIM393" s="222"/>
      <c r="PIN393" s="222"/>
      <c r="PIO393" s="222"/>
      <c r="PIP393" s="222"/>
      <c r="PIQ393" s="222"/>
      <c r="PIR393" s="222"/>
      <c r="PIS393" s="222"/>
      <c r="PIT393" s="222"/>
      <c r="PIU393" s="222"/>
      <c r="PIV393" s="222"/>
      <c r="PIW393" s="222"/>
      <c r="PIX393" s="222"/>
      <c r="PIY393" s="222"/>
      <c r="PIZ393" s="222"/>
      <c r="PJA393" s="222"/>
      <c r="PJB393" s="222"/>
      <c r="PJC393" s="222"/>
      <c r="PJD393" s="222"/>
      <c r="PJE393" s="222"/>
      <c r="PJF393" s="222"/>
      <c r="PJG393" s="222"/>
      <c r="PJH393" s="222"/>
      <c r="PJI393" s="222"/>
      <c r="PJJ393" s="222"/>
      <c r="PJK393" s="222"/>
      <c r="PJL393" s="222"/>
      <c r="PJM393" s="222"/>
      <c r="PJN393" s="222"/>
      <c r="PJO393" s="222"/>
      <c r="PJP393" s="222"/>
      <c r="PJQ393" s="222"/>
      <c r="PJR393" s="222"/>
      <c r="PJS393" s="222"/>
      <c r="PJT393" s="222"/>
      <c r="PJU393" s="222"/>
      <c r="PJV393" s="222"/>
      <c r="PJW393" s="222"/>
      <c r="PJX393" s="222"/>
      <c r="PJY393" s="222"/>
      <c r="PJZ393" s="222"/>
      <c r="PKA393" s="222"/>
      <c r="PKB393" s="222"/>
      <c r="PKC393" s="222"/>
      <c r="PKD393" s="222"/>
      <c r="PKE393" s="222"/>
      <c r="PKF393" s="222"/>
      <c r="PKG393" s="222"/>
      <c r="PKH393" s="222"/>
      <c r="PKI393" s="222"/>
      <c r="PKJ393" s="222"/>
      <c r="PKK393" s="222"/>
      <c r="PKL393" s="222"/>
      <c r="PKM393" s="222"/>
      <c r="PKN393" s="222"/>
      <c r="PKO393" s="222"/>
      <c r="PKP393" s="222"/>
      <c r="PKQ393" s="222"/>
      <c r="PKR393" s="222"/>
      <c r="PKS393" s="222"/>
      <c r="PKT393" s="222"/>
      <c r="PKU393" s="222"/>
      <c r="PKV393" s="222"/>
      <c r="PKW393" s="222"/>
      <c r="PKX393" s="222"/>
      <c r="PKY393" s="222"/>
      <c r="PKZ393" s="222"/>
      <c r="PLA393" s="222"/>
      <c r="PLB393" s="222"/>
      <c r="PLC393" s="222"/>
      <c r="PLD393" s="222"/>
      <c r="PLE393" s="222"/>
      <c r="PLF393" s="222"/>
      <c r="PLG393" s="222"/>
      <c r="PLH393" s="222"/>
      <c r="PLI393" s="222"/>
      <c r="PLJ393" s="222"/>
      <c r="PLK393" s="222"/>
      <c r="PLL393" s="222"/>
      <c r="PLM393" s="222"/>
      <c r="PLN393" s="222"/>
      <c r="PLO393" s="222"/>
      <c r="PLP393" s="222"/>
      <c r="PLQ393" s="222"/>
      <c r="PLR393" s="222"/>
      <c r="PLS393" s="222"/>
      <c r="PLT393" s="222"/>
      <c r="PLU393" s="222"/>
      <c r="PLV393" s="222"/>
      <c r="PLW393" s="222"/>
      <c r="PLX393" s="222"/>
      <c r="PLY393" s="222"/>
      <c r="PLZ393" s="222"/>
      <c r="PMA393" s="222"/>
      <c r="PMB393" s="222"/>
      <c r="PMC393" s="222"/>
      <c r="PMD393" s="222"/>
      <c r="PME393" s="222"/>
      <c r="PMF393" s="222"/>
      <c r="PMG393" s="222"/>
      <c r="PMH393" s="222"/>
      <c r="PMI393" s="222"/>
      <c r="PMJ393" s="222"/>
      <c r="PMK393" s="222"/>
      <c r="PML393" s="222"/>
      <c r="PMM393" s="222"/>
      <c r="PMN393" s="222"/>
      <c r="PMO393" s="222"/>
      <c r="PMP393" s="222"/>
      <c r="PMQ393" s="222"/>
      <c r="PMR393" s="222"/>
      <c r="PMS393" s="222"/>
      <c r="PMT393" s="222"/>
      <c r="PMU393" s="222"/>
      <c r="PMV393" s="222"/>
      <c r="PMW393" s="222"/>
      <c r="PMX393" s="222"/>
      <c r="PMY393" s="222"/>
      <c r="PMZ393" s="222"/>
      <c r="PNA393" s="222"/>
      <c r="PNB393" s="222"/>
      <c r="PNC393" s="222"/>
      <c r="PND393" s="222"/>
      <c r="PNE393" s="222"/>
      <c r="PNF393" s="222"/>
      <c r="PNG393" s="222"/>
      <c r="PNH393" s="222"/>
      <c r="PNI393" s="222"/>
      <c r="PNJ393" s="222"/>
      <c r="PNK393" s="222"/>
      <c r="PNL393" s="222"/>
      <c r="PNM393" s="222"/>
      <c r="PNN393" s="222"/>
      <c r="PNO393" s="222"/>
      <c r="PNP393" s="222"/>
      <c r="PNQ393" s="222"/>
      <c r="PNR393" s="222"/>
      <c r="PNS393" s="222"/>
      <c r="PNT393" s="222"/>
      <c r="PNU393" s="222"/>
      <c r="PNV393" s="222"/>
      <c r="PNW393" s="222"/>
      <c r="PNX393" s="222"/>
      <c r="PNY393" s="222"/>
      <c r="PNZ393" s="222"/>
      <c r="POA393" s="222"/>
      <c r="POB393" s="222"/>
      <c r="POC393" s="222"/>
      <c r="POD393" s="222"/>
      <c r="POE393" s="222"/>
      <c r="POF393" s="222"/>
      <c r="POG393" s="222"/>
      <c r="POH393" s="222"/>
      <c r="POI393" s="222"/>
      <c r="POJ393" s="222"/>
      <c r="POK393" s="222"/>
      <c r="POL393" s="222"/>
      <c r="POM393" s="222"/>
      <c r="PON393" s="222"/>
      <c r="POO393" s="222"/>
      <c r="POP393" s="222"/>
      <c r="POQ393" s="222"/>
      <c r="POR393" s="222"/>
      <c r="POS393" s="222"/>
      <c r="POT393" s="222"/>
      <c r="POU393" s="222"/>
      <c r="POV393" s="222"/>
      <c r="POW393" s="222"/>
      <c r="POX393" s="222"/>
      <c r="POY393" s="222"/>
      <c r="POZ393" s="222"/>
      <c r="PPA393" s="222"/>
      <c r="PPB393" s="222"/>
      <c r="PPC393" s="222"/>
      <c r="PPD393" s="222"/>
      <c r="PPE393" s="222"/>
      <c r="PPF393" s="222"/>
      <c r="PPG393" s="222"/>
      <c r="PPH393" s="222"/>
      <c r="PPI393" s="222"/>
      <c r="PPJ393" s="222"/>
      <c r="PPK393" s="222"/>
      <c r="PPL393" s="222"/>
      <c r="PPM393" s="222"/>
      <c r="PPN393" s="222"/>
      <c r="PPO393" s="222"/>
      <c r="PPP393" s="222"/>
      <c r="PPQ393" s="222"/>
      <c r="PPR393" s="222"/>
      <c r="PPS393" s="222"/>
      <c r="PPT393" s="222"/>
      <c r="PPU393" s="222"/>
      <c r="PPV393" s="222"/>
      <c r="PPW393" s="222"/>
      <c r="PPX393" s="222"/>
      <c r="PPY393" s="222"/>
      <c r="PPZ393" s="222"/>
      <c r="PQA393" s="222"/>
      <c r="PQB393" s="222"/>
      <c r="PQC393" s="222"/>
      <c r="PQD393" s="222"/>
      <c r="PQE393" s="222"/>
      <c r="PQF393" s="222"/>
      <c r="PQG393" s="222"/>
      <c r="PQH393" s="222"/>
      <c r="PQI393" s="222"/>
      <c r="PQJ393" s="222"/>
      <c r="PQK393" s="222"/>
      <c r="PQL393" s="222"/>
      <c r="PQM393" s="222"/>
      <c r="PQN393" s="222"/>
      <c r="PQO393" s="222"/>
      <c r="PQP393" s="222"/>
      <c r="PQQ393" s="222"/>
      <c r="PQR393" s="222"/>
      <c r="PQS393" s="222"/>
      <c r="PQT393" s="222"/>
      <c r="PQU393" s="222"/>
      <c r="PQV393" s="222"/>
      <c r="PQW393" s="222"/>
      <c r="PQX393" s="222"/>
      <c r="PQY393" s="222"/>
      <c r="PQZ393" s="222"/>
      <c r="PRA393" s="222"/>
      <c r="PRB393" s="222"/>
      <c r="PRC393" s="222"/>
      <c r="PRD393" s="222"/>
      <c r="PRE393" s="222"/>
      <c r="PRF393" s="222"/>
      <c r="PRG393" s="222"/>
      <c r="PRH393" s="222"/>
      <c r="PRI393" s="222"/>
      <c r="PRJ393" s="222"/>
      <c r="PRK393" s="222"/>
      <c r="PRL393" s="222"/>
      <c r="PRM393" s="222"/>
      <c r="PRN393" s="222"/>
      <c r="PRO393" s="222"/>
      <c r="PRP393" s="222"/>
      <c r="PRQ393" s="222"/>
      <c r="PRR393" s="222"/>
      <c r="PRS393" s="222"/>
      <c r="PRT393" s="222"/>
      <c r="PRU393" s="222"/>
      <c r="PRV393" s="222"/>
      <c r="PRW393" s="222"/>
      <c r="PRX393" s="222"/>
      <c r="PRY393" s="222"/>
      <c r="PRZ393" s="222"/>
      <c r="PSA393" s="222"/>
      <c r="PSB393" s="222"/>
      <c r="PSC393" s="222"/>
      <c r="PSD393" s="222"/>
      <c r="PSE393" s="222"/>
      <c r="PSF393" s="222"/>
      <c r="PSG393" s="222"/>
      <c r="PSH393" s="222"/>
      <c r="PSI393" s="222"/>
      <c r="PSJ393" s="222"/>
      <c r="PSK393" s="222"/>
      <c r="PSL393" s="222"/>
      <c r="PSM393" s="222"/>
      <c r="PSN393" s="222"/>
      <c r="PSO393" s="222"/>
      <c r="PSP393" s="222"/>
      <c r="PSQ393" s="222"/>
      <c r="PSR393" s="222"/>
      <c r="PSS393" s="222"/>
      <c r="PST393" s="222"/>
      <c r="PSU393" s="222"/>
      <c r="PSV393" s="222"/>
      <c r="PSW393" s="222"/>
      <c r="PSX393" s="222"/>
      <c r="PSY393" s="222"/>
      <c r="PSZ393" s="222"/>
      <c r="PTA393" s="222"/>
      <c r="PTB393" s="222"/>
      <c r="PTC393" s="222"/>
      <c r="PTD393" s="222"/>
      <c r="PTE393" s="222"/>
      <c r="PTF393" s="222"/>
      <c r="PTG393" s="222"/>
      <c r="PTH393" s="222"/>
      <c r="PTI393" s="222"/>
      <c r="PTJ393" s="222"/>
      <c r="PTK393" s="222"/>
      <c r="PTL393" s="222"/>
      <c r="PTM393" s="222"/>
      <c r="PTN393" s="222"/>
      <c r="PTO393" s="222"/>
      <c r="PTP393" s="222"/>
      <c r="PTQ393" s="222"/>
      <c r="PTR393" s="222"/>
      <c r="PTS393" s="222"/>
      <c r="PTT393" s="222"/>
      <c r="PTU393" s="222"/>
      <c r="PTV393" s="222"/>
      <c r="PTW393" s="222"/>
      <c r="PTX393" s="222"/>
      <c r="PTY393" s="222"/>
      <c r="PTZ393" s="222"/>
      <c r="PUA393" s="222"/>
      <c r="PUB393" s="222"/>
      <c r="PUC393" s="222"/>
      <c r="PUD393" s="222"/>
      <c r="PUE393" s="222"/>
      <c r="PUF393" s="222"/>
      <c r="PUG393" s="222"/>
      <c r="PUH393" s="222"/>
      <c r="PUI393" s="222"/>
      <c r="PUJ393" s="222"/>
      <c r="PUK393" s="222"/>
      <c r="PUL393" s="222"/>
      <c r="PUM393" s="222"/>
      <c r="PUN393" s="222"/>
      <c r="PUO393" s="222"/>
      <c r="PUP393" s="222"/>
      <c r="PUQ393" s="222"/>
      <c r="PUR393" s="222"/>
      <c r="PUS393" s="222"/>
      <c r="PUT393" s="222"/>
      <c r="PUU393" s="222"/>
      <c r="PUV393" s="222"/>
      <c r="PUW393" s="222"/>
      <c r="PUX393" s="222"/>
      <c r="PUY393" s="222"/>
      <c r="PUZ393" s="222"/>
      <c r="PVA393" s="222"/>
      <c r="PVB393" s="222"/>
      <c r="PVC393" s="222"/>
      <c r="PVD393" s="222"/>
      <c r="PVE393" s="222"/>
      <c r="PVF393" s="222"/>
      <c r="PVG393" s="222"/>
      <c r="PVH393" s="222"/>
      <c r="PVI393" s="222"/>
      <c r="PVJ393" s="222"/>
      <c r="PVK393" s="222"/>
      <c r="PVL393" s="222"/>
      <c r="PVM393" s="222"/>
      <c r="PVN393" s="222"/>
      <c r="PVO393" s="222"/>
      <c r="PVP393" s="222"/>
      <c r="PVQ393" s="222"/>
      <c r="PVR393" s="222"/>
      <c r="PVS393" s="222"/>
      <c r="PVT393" s="222"/>
      <c r="PVU393" s="222"/>
      <c r="PVV393" s="222"/>
      <c r="PVW393" s="222"/>
      <c r="PVX393" s="222"/>
      <c r="PVY393" s="222"/>
      <c r="PVZ393" s="222"/>
      <c r="PWA393" s="222"/>
      <c r="PWB393" s="222"/>
      <c r="PWC393" s="222"/>
      <c r="PWD393" s="222"/>
      <c r="PWE393" s="222"/>
      <c r="PWF393" s="222"/>
      <c r="PWG393" s="222"/>
      <c r="PWH393" s="222"/>
      <c r="PWI393" s="222"/>
      <c r="PWJ393" s="222"/>
      <c r="PWK393" s="222"/>
      <c r="PWL393" s="222"/>
      <c r="PWM393" s="222"/>
      <c r="PWN393" s="222"/>
      <c r="PWO393" s="222"/>
      <c r="PWP393" s="222"/>
      <c r="PWQ393" s="222"/>
      <c r="PWR393" s="222"/>
      <c r="PWS393" s="222"/>
      <c r="PWT393" s="222"/>
      <c r="PWU393" s="222"/>
      <c r="PWV393" s="222"/>
      <c r="PWW393" s="222"/>
      <c r="PWX393" s="222"/>
      <c r="PWY393" s="222"/>
      <c r="PWZ393" s="222"/>
      <c r="PXA393" s="222"/>
      <c r="PXB393" s="222"/>
      <c r="PXC393" s="222"/>
      <c r="PXD393" s="222"/>
      <c r="PXE393" s="222"/>
      <c r="PXF393" s="222"/>
      <c r="PXG393" s="222"/>
      <c r="PXH393" s="222"/>
      <c r="PXI393" s="222"/>
      <c r="PXJ393" s="222"/>
      <c r="PXK393" s="222"/>
      <c r="PXL393" s="222"/>
      <c r="PXM393" s="222"/>
      <c r="PXN393" s="222"/>
      <c r="PXO393" s="222"/>
      <c r="PXP393" s="222"/>
      <c r="PXQ393" s="222"/>
      <c r="PXR393" s="222"/>
      <c r="PXS393" s="222"/>
      <c r="PXT393" s="222"/>
      <c r="PXU393" s="222"/>
      <c r="PXV393" s="222"/>
      <c r="PXW393" s="222"/>
      <c r="PXX393" s="222"/>
      <c r="PXY393" s="222"/>
      <c r="PXZ393" s="222"/>
      <c r="PYA393" s="222"/>
      <c r="PYB393" s="222"/>
      <c r="PYC393" s="222"/>
      <c r="PYD393" s="222"/>
      <c r="PYE393" s="222"/>
      <c r="PYF393" s="222"/>
      <c r="PYG393" s="222"/>
      <c r="PYH393" s="222"/>
      <c r="PYI393" s="222"/>
      <c r="PYJ393" s="222"/>
      <c r="PYK393" s="222"/>
      <c r="PYL393" s="222"/>
      <c r="PYM393" s="222"/>
      <c r="PYN393" s="222"/>
      <c r="PYO393" s="222"/>
      <c r="PYP393" s="222"/>
      <c r="PYQ393" s="222"/>
      <c r="PYR393" s="222"/>
      <c r="PYS393" s="222"/>
      <c r="PYT393" s="222"/>
      <c r="PYU393" s="222"/>
      <c r="PYV393" s="222"/>
      <c r="PYW393" s="222"/>
      <c r="PYX393" s="222"/>
      <c r="PYY393" s="222"/>
      <c r="PYZ393" s="222"/>
      <c r="PZA393" s="222"/>
      <c r="PZB393" s="222"/>
      <c r="PZC393" s="222"/>
      <c r="PZD393" s="222"/>
      <c r="PZE393" s="222"/>
      <c r="PZF393" s="222"/>
      <c r="PZG393" s="222"/>
      <c r="PZH393" s="222"/>
      <c r="PZI393" s="222"/>
      <c r="PZJ393" s="222"/>
      <c r="PZK393" s="222"/>
      <c r="PZL393" s="222"/>
      <c r="PZM393" s="222"/>
      <c r="PZN393" s="222"/>
      <c r="PZO393" s="222"/>
      <c r="PZP393" s="222"/>
      <c r="PZQ393" s="222"/>
      <c r="PZR393" s="222"/>
      <c r="PZS393" s="222"/>
      <c r="PZT393" s="222"/>
      <c r="PZU393" s="222"/>
      <c r="PZV393" s="222"/>
      <c r="PZW393" s="222"/>
      <c r="PZX393" s="222"/>
      <c r="PZY393" s="222"/>
      <c r="PZZ393" s="222"/>
      <c r="QAA393" s="222"/>
      <c r="QAB393" s="222"/>
      <c r="QAC393" s="222"/>
      <c r="QAD393" s="222"/>
      <c r="QAE393" s="222"/>
      <c r="QAF393" s="222"/>
      <c r="QAG393" s="222"/>
      <c r="QAH393" s="222"/>
      <c r="QAI393" s="222"/>
      <c r="QAJ393" s="222"/>
      <c r="QAK393" s="222"/>
      <c r="QAL393" s="222"/>
      <c r="QAM393" s="222"/>
      <c r="QAN393" s="222"/>
      <c r="QAO393" s="222"/>
      <c r="QAP393" s="222"/>
      <c r="QAQ393" s="222"/>
      <c r="QAR393" s="222"/>
      <c r="QAS393" s="222"/>
      <c r="QAT393" s="222"/>
      <c r="QAU393" s="222"/>
      <c r="QAV393" s="222"/>
      <c r="QAW393" s="222"/>
      <c r="QAX393" s="222"/>
      <c r="QAY393" s="222"/>
      <c r="QAZ393" s="222"/>
      <c r="QBA393" s="222"/>
      <c r="QBB393" s="222"/>
      <c r="QBC393" s="222"/>
      <c r="QBD393" s="222"/>
      <c r="QBE393" s="222"/>
      <c r="QBF393" s="222"/>
      <c r="QBG393" s="222"/>
      <c r="QBH393" s="222"/>
      <c r="QBI393" s="222"/>
      <c r="QBJ393" s="222"/>
      <c r="QBK393" s="222"/>
      <c r="QBL393" s="222"/>
      <c r="QBM393" s="222"/>
      <c r="QBN393" s="222"/>
      <c r="QBO393" s="222"/>
      <c r="QBP393" s="222"/>
      <c r="QBQ393" s="222"/>
      <c r="QBR393" s="222"/>
      <c r="QBS393" s="222"/>
      <c r="QBT393" s="222"/>
      <c r="QBU393" s="222"/>
      <c r="QBV393" s="222"/>
      <c r="QBW393" s="222"/>
      <c r="QBX393" s="222"/>
      <c r="QBY393" s="222"/>
      <c r="QBZ393" s="222"/>
      <c r="QCA393" s="222"/>
      <c r="QCB393" s="222"/>
      <c r="QCC393" s="222"/>
      <c r="QCD393" s="222"/>
      <c r="QCE393" s="222"/>
      <c r="QCF393" s="222"/>
      <c r="QCG393" s="222"/>
      <c r="QCH393" s="222"/>
      <c r="QCI393" s="222"/>
      <c r="QCJ393" s="222"/>
      <c r="QCK393" s="222"/>
      <c r="QCL393" s="222"/>
      <c r="QCM393" s="222"/>
      <c r="QCN393" s="222"/>
      <c r="QCO393" s="222"/>
      <c r="QCP393" s="222"/>
      <c r="QCQ393" s="222"/>
      <c r="QCR393" s="222"/>
      <c r="QCS393" s="222"/>
      <c r="QCT393" s="222"/>
      <c r="QCU393" s="222"/>
      <c r="QCV393" s="222"/>
      <c r="QCW393" s="222"/>
      <c r="QCX393" s="222"/>
      <c r="QCY393" s="222"/>
      <c r="QCZ393" s="222"/>
      <c r="QDA393" s="222"/>
      <c r="QDB393" s="222"/>
      <c r="QDC393" s="222"/>
      <c r="QDD393" s="222"/>
      <c r="QDE393" s="222"/>
      <c r="QDF393" s="222"/>
      <c r="QDG393" s="222"/>
      <c r="QDH393" s="222"/>
      <c r="QDI393" s="222"/>
      <c r="QDJ393" s="222"/>
      <c r="QDK393" s="222"/>
      <c r="QDL393" s="222"/>
      <c r="QDM393" s="222"/>
      <c r="QDN393" s="222"/>
      <c r="QDO393" s="222"/>
      <c r="QDP393" s="222"/>
      <c r="QDQ393" s="222"/>
      <c r="QDR393" s="222"/>
      <c r="QDS393" s="222"/>
      <c r="QDT393" s="222"/>
      <c r="QDU393" s="222"/>
      <c r="QDV393" s="222"/>
      <c r="QDW393" s="222"/>
      <c r="QDX393" s="222"/>
      <c r="QDY393" s="222"/>
      <c r="QDZ393" s="222"/>
      <c r="QEA393" s="222"/>
      <c r="QEB393" s="222"/>
      <c r="QEC393" s="222"/>
      <c r="QED393" s="222"/>
      <c r="QEE393" s="222"/>
      <c r="QEF393" s="222"/>
      <c r="QEG393" s="222"/>
      <c r="QEH393" s="222"/>
      <c r="QEI393" s="222"/>
      <c r="QEJ393" s="222"/>
      <c r="QEK393" s="222"/>
      <c r="QEL393" s="222"/>
      <c r="QEM393" s="222"/>
      <c r="QEN393" s="222"/>
      <c r="QEO393" s="222"/>
      <c r="QEP393" s="222"/>
      <c r="QEQ393" s="222"/>
      <c r="QER393" s="222"/>
      <c r="QES393" s="222"/>
      <c r="QET393" s="222"/>
      <c r="QEU393" s="222"/>
      <c r="QEV393" s="222"/>
      <c r="QEW393" s="222"/>
      <c r="QEX393" s="222"/>
      <c r="QEY393" s="222"/>
      <c r="QEZ393" s="222"/>
      <c r="QFA393" s="222"/>
      <c r="QFB393" s="222"/>
      <c r="QFC393" s="222"/>
      <c r="QFD393" s="222"/>
      <c r="QFE393" s="222"/>
      <c r="QFF393" s="222"/>
      <c r="QFG393" s="222"/>
      <c r="QFH393" s="222"/>
      <c r="QFI393" s="222"/>
      <c r="QFJ393" s="222"/>
      <c r="QFK393" s="222"/>
      <c r="QFL393" s="222"/>
      <c r="QFM393" s="222"/>
      <c r="QFN393" s="222"/>
      <c r="QFO393" s="222"/>
      <c r="QFP393" s="222"/>
      <c r="QFQ393" s="222"/>
      <c r="QFR393" s="222"/>
      <c r="QFS393" s="222"/>
      <c r="QFT393" s="222"/>
      <c r="QFU393" s="222"/>
      <c r="QFV393" s="222"/>
      <c r="QFW393" s="222"/>
      <c r="QFX393" s="222"/>
      <c r="QFY393" s="222"/>
      <c r="QFZ393" s="222"/>
      <c r="QGA393" s="222"/>
      <c r="QGB393" s="222"/>
      <c r="QGC393" s="222"/>
      <c r="QGD393" s="222"/>
      <c r="QGE393" s="222"/>
      <c r="QGF393" s="222"/>
      <c r="QGG393" s="222"/>
      <c r="QGH393" s="222"/>
      <c r="QGI393" s="222"/>
      <c r="QGJ393" s="222"/>
      <c r="QGK393" s="222"/>
      <c r="QGL393" s="222"/>
      <c r="QGM393" s="222"/>
      <c r="QGN393" s="222"/>
      <c r="QGO393" s="222"/>
      <c r="QGP393" s="222"/>
      <c r="QGQ393" s="222"/>
      <c r="QGR393" s="222"/>
      <c r="QGS393" s="222"/>
      <c r="QGT393" s="222"/>
      <c r="QGU393" s="222"/>
      <c r="QGV393" s="222"/>
      <c r="QGW393" s="222"/>
      <c r="QGX393" s="222"/>
      <c r="QGY393" s="222"/>
      <c r="QGZ393" s="222"/>
      <c r="QHA393" s="222"/>
      <c r="QHB393" s="222"/>
      <c r="QHC393" s="222"/>
      <c r="QHD393" s="222"/>
      <c r="QHE393" s="222"/>
      <c r="QHF393" s="222"/>
      <c r="QHG393" s="222"/>
      <c r="QHH393" s="222"/>
      <c r="QHI393" s="222"/>
      <c r="QHJ393" s="222"/>
      <c r="QHK393" s="222"/>
      <c r="QHL393" s="222"/>
      <c r="QHM393" s="222"/>
      <c r="QHN393" s="222"/>
      <c r="QHO393" s="222"/>
      <c r="QHP393" s="222"/>
      <c r="QHQ393" s="222"/>
      <c r="QHR393" s="222"/>
      <c r="QHS393" s="222"/>
      <c r="QHT393" s="222"/>
      <c r="QHU393" s="222"/>
      <c r="QHV393" s="222"/>
      <c r="QHW393" s="222"/>
      <c r="QHX393" s="222"/>
      <c r="QHY393" s="222"/>
      <c r="QHZ393" s="222"/>
      <c r="QIA393" s="222"/>
      <c r="QIB393" s="222"/>
      <c r="QIC393" s="222"/>
      <c r="QID393" s="222"/>
      <c r="QIE393" s="222"/>
      <c r="QIF393" s="222"/>
      <c r="QIG393" s="222"/>
      <c r="QIH393" s="222"/>
      <c r="QII393" s="222"/>
      <c r="QIJ393" s="222"/>
      <c r="QIK393" s="222"/>
      <c r="QIL393" s="222"/>
      <c r="QIM393" s="222"/>
      <c r="QIN393" s="222"/>
      <c r="QIO393" s="222"/>
      <c r="QIP393" s="222"/>
      <c r="QIQ393" s="222"/>
      <c r="QIR393" s="222"/>
      <c r="QIS393" s="222"/>
      <c r="QIT393" s="222"/>
      <c r="QIU393" s="222"/>
      <c r="QIV393" s="222"/>
      <c r="QIW393" s="222"/>
      <c r="QIX393" s="222"/>
      <c r="QIY393" s="222"/>
      <c r="QIZ393" s="222"/>
      <c r="QJA393" s="222"/>
      <c r="QJB393" s="222"/>
      <c r="QJC393" s="222"/>
      <c r="QJD393" s="222"/>
      <c r="QJE393" s="222"/>
      <c r="QJF393" s="222"/>
      <c r="QJG393" s="222"/>
      <c r="QJH393" s="222"/>
      <c r="QJI393" s="222"/>
      <c r="QJJ393" s="222"/>
      <c r="QJK393" s="222"/>
      <c r="QJL393" s="222"/>
      <c r="QJM393" s="222"/>
      <c r="QJN393" s="222"/>
      <c r="QJO393" s="222"/>
      <c r="QJP393" s="222"/>
      <c r="QJQ393" s="222"/>
      <c r="QJR393" s="222"/>
      <c r="QJS393" s="222"/>
      <c r="QJT393" s="222"/>
      <c r="QJU393" s="222"/>
      <c r="QJV393" s="222"/>
      <c r="QJW393" s="222"/>
      <c r="QJX393" s="222"/>
      <c r="QJY393" s="222"/>
      <c r="QJZ393" s="222"/>
      <c r="QKA393" s="222"/>
      <c r="QKB393" s="222"/>
      <c r="QKC393" s="222"/>
      <c r="QKD393" s="222"/>
      <c r="QKE393" s="222"/>
      <c r="QKF393" s="222"/>
      <c r="QKG393" s="222"/>
      <c r="QKH393" s="222"/>
      <c r="QKI393" s="222"/>
      <c r="QKJ393" s="222"/>
      <c r="QKK393" s="222"/>
      <c r="QKL393" s="222"/>
      <c r="QKM393" s="222"/>
      <c r="QKN393" s="222"/>
      <c r="QKO393" s="222"/>
      <c r="QKP393" s="222"/>
      <c r="QKQ393" s="222"/>
      <c r="QKR393" s="222"/>
      <c r="QKS393" s="222"/>
      <c r="QKT393" s="222"/>
      <c r="QKU393" s="222"/>
      <c r="QKV393" s="222"/>
      <c r="QKW393" s="222"/>
      <c r="QKX393" s="222"/>
      <c r="QKY393" s="222"/>
      <c r="QKZ393" s="222"/>
      <c r="QLA393" s="222"/>
      <c r="QLB393" s="222"/>
      <c r="QLC393" s="222"/>
      <c r="QLD393" s="222"/>
      <c r="QLE393" s="222"/>
      <c r="QLF393" s="222"/>
      <c r="QLG393" s="222"/>
      <c r="QLH393" s="222"/>
      <c r="QLI393" s="222"/>
      <c r="QLJ393" s="222"/>
      <c r="QLK393" s="222"/>
      <c r="QLL393" s="222"/>
      <c r="QLM393" s="222"/>
      <c r="QLN393" s="222"/>
      <c r="QLO393" s="222"/>
      <c r="QLP393" s="222"/>
      <c r="QLQ393" s="222"/>
      <c r="QLR393" s="222"/>
      <c r="QLS393" s="222"/>
      <c r="QLT393" s="222"/>
      <c r="QLU393" s="222"/>
      <c r="QLV393" s="222"/>
      <c r="QLW393" s="222"/>
      <c r="QLX393" s="222"/>
      <c r="QLY393" s="222"/>
      <c r="QLZ393" s="222"/>
      <c r="QMA393" s="222"/>
      <c r="QMB393" s="222"/>
      <c r="QMC393" s="222"/>
      <c r="QMD393" s="222"/>
      <c r="QME393" s="222"/>
      <c r="QMF393" s="222"/>
      <c r="QMG393" s="222"/>
      <c r="QMH393" s="222"/>
      <c r="QMI393" s="222"/>
      <c r="QMJ393" s="222"/>
      <c r="QMK393" s="222"/>
      <c r="QML393" s="222"/>
      <c r="QMM393" s="222"/>
      <c r="QMN393" s="222"/>
      <c r="QMO393" s="222"/>
      <c r="QMP393" s="222"/>
      <c r="QMQ393" s="222"/>
      <c r="QMR393" s="222"/>
      <c r="QMS393" s="222"/>
      <c r="QMT393" s="222"/>
      <c r="QMU393" s="222"/>
      <c r="QMV393" s="222"/>
      <c r="QMW393" s="222"/>
      <c r="QMX393" s="222"/>
      <c r="QMY393" s="222"/>
      <c r="QMZ393" s="222"/>
      <c r="QNA393" s="222"/>
      <c r="QNB393" s="222"/>
      <c r="QNC393" s="222"/>
      <c r="QND393" s="222"/>
      <c r="QNE393" s="222"/>
      <c r="QNF393" s="222"/>
      <c r="QNG393" s="222"/>
      <c r="QNH393" s="222"/>
      <c r="QNI393" s="222"/>
      <c r="QNJ393" s="222"/>
      <c r="QNK393" s="222"/>
      <c r="QNL393" s="222"/>
      <c r="QNM393" s="222"/>
      <c r="QNN393" s="222"/>
      <c r="QNO393" s="222"/>
      <c r="QNP393" s="222"/>
      <c r="QNQ393" s="222"/>
      <c r="QNR393" s="222"/>
      <c r="QNS393" s="222"/>
      <c r="QNT393" s="222"/>
      <c r="QNU393" s="222"/>
      <c r="QNV393" s="222"/>
      <c r="QNW393" s="222"/>
      <c r="QNX393" s="222"/>
      <c r="QNY393" s="222"/>
      <c r="QNZ393" s="222"/>
      <c r="QOA393" s="222"/>
      <c r="QOB393" s="222"/>
      <c r="QOC393" s="222"/>
      <c r="QOD393" s="222"/>
      <c r="QOE393" s="222"/>
      <c r="QOF393" s="222"/>
      <c r="QOG393" s="222"/>
      <c r="QOH393" s="222"/>
      <c r="QOI393" s="222"/>
      <c r="QOJ393" s="222"/>
      <c r="QOK393" s="222"/>
      <c r="QOL393" s="222"/>
      <c r="QOM393" s="222"/>
      <c r="QON393" s="222"/>
      <c r="QOO393" s="222"/>
      <c r="QOP393" s="222"/>
      <c r="QOQ393" s="222"/>
      <c r="QOR393" s="222"/>
      <c r="QOS393" s="222"/>
      <c r="QOT393" s="222"/>
      <c r="QOU393" s="222"/>
      <c r="QOV393" s="222"/>
      <c r="QOW393" s="222"/>
      <c r="QOX393" s="222"/>
      <c r="QOY393" s="222"/>
      <c r="QOZ393" s="222"/>
      <c r="QPA393" s="222"/>
      <c r="QPB393" s="222"/>
      <c r="QPC393" s="222"/>
      <c r="QPD393" s="222"/>
      <c r="QPE393" s="222"/>
      <c r="QPF393" s="222"/>
      <c r="QPG393" s="222"/>
      <c r="QPH393" s="222"/>
      <c r="QPI393" s="222"/>
      <c r="QPJ393" s="222"/>
      <c r="QPK393" s="222"/>
      <c r="QPL393" s="222"/>
      <c r="QPM393" s="222"/>
      <c r="QPN393" s="222"/>
      <c r="QPO393" s="222"/>
      <c r="QPP393" s="222"/>
      <c r="QPQ393" s="222"/>
      <c r="QPR393" s="222"/>
      <c r="QPS393" s="222"/>
      <c r="QPT393" s="222"/>
      <c r="QPU393" s="222"/>
      <c r="QPV393" s="222"/>
      <c r="QPW393" s="222"/>
      <c r="QPX393" s="222"/>
      <c r="QPY393" s="222"/>
      <c r="QPZ393" s="222"/>
      <c r="QQA393" s="222"/>
      <c r="QQB393" s="222"/>
      <c r="QQC393" s="222"/>
      <c r="QQD393" s="222"/>
      <c r="QQE393" s="222"/>
      <c r="QQF393" s="222"/>
      <c r="QQG393" s="222"/>
      <c r="QQH393" s="222"/>
      <c r="QQI393" s="222"/>
      <c r="QQJ393" s="222"/>
      <c r="QQK393" s="222"/>
      <c r="QQL393" s="222"/>
      <c r="QQM393" s="222"/>
      <c r="QQN393" s="222"/>
      <c r="QQO393" s="222"/>
      <c r="QQP393" s="222"/>
      <c r="QQQ393" s="222"/>
      <c r="QQR393" s="222"/>
      <c r="QQS393" s="222"/>
      <c r="QQT393" s="222"/>
      <c r="QQU393" s="222"/>
      <c r="QQV393" s="222"/>
      <c r="QQW393" s="222"/>
      <c r="QQX393" s="222"/>
      <c r="QQY393" s="222"/>
      <c r="QQZ393" s="222"/>
      <c r="QRA393" s="222"/>
      <c r="QRB393" s="222"/>
      <c r="QRC393" s="222"/>
      <c r="QRD393" s="222"/>
      <c r="QRE393" s="222"/>
      <c r="QRF393" s="222"/>
      <c r="QRG393" s="222"/>
      <c r="QRH393" s="222"/>
      <c r="QRI393" s="222"/>
      <c r="QRJ393" s="222"/>
      <c r="QRK393" s="222"/>
      <c r="QRL393" s="222"/>
      <c r="QRM393" s="222"/>
      <c r="QRN393" s="222"/>
      <c r="QRO393" s="222"/>
      <c r="QRP393" s="222"/>
      <c r="QRQ393" s="222"/>
      <c r="QRR393" s="222"/>
      <c r="QRS393" s="222"/>
      <c r="QRT393" s="222"/>
      <c r="QRU393" s="222"/>
      <c r="QRV393" s="222"/>
      <c r="QRW393" s="222"/>
      <c r="QRX393" s="222"/>
      <c r="QRY393" s="222"/>
      <c r="QRZ393" s="222"/>
      <c r="QSA393" s="222"/>
      <c r="QSB393" s="222"/>
      <c r="QSC393" s="222"/>
      <c r="QSD393" s="222"/>
      <c r="QSE393" s="222"/>
      <c r="QSF393" s="222"/>
      <c r="QSG393" s="222"/>
      <c r="QSH393" s="222"/>
      <c r="QSI393" s="222"/>
      <c r="QSJ393" s="222"/>
      <c r="QSK393" s="222"/>
      <c r="QSL393" s="222"/>
      <c r="QSM393" s="222"/>
      <c r="QSN393" s="222"/>
      <c r="QSO393" s="222"/>
      <c r="QSP393" s="222"/>
      <c r="QSQ393" s="222"/>
      <c r="QSR393" s="222"/>
      <c r="QSS393" s="222"/>
      <c r="QST393" s="222"/>
      <c r="QSU393" s="222"/>
      <c r="QSV393" s="222"/>
      <c r="QSW393" s="222"/>
      <c r="QSX393" s="222"/>
      <c r="QSY393" s="222"/>
      <c r="QSZ393" s="222"/>
      <c r="QTA393" s="222"/>
      <c r="QTB393" s="222"/>
      <c r="QTC393" s="222"/>
      <c r="QTD393" s="222"/>
      <c r="QTE393" s="222"/>
      <c r="QTF393" s="222"/>
      <c r="QTG393" s="222"/>
      <c r="QTH393" s="222"/>
      <c r="QTI393" s="222"/>
      <c r="QTJ393" s="222"/>
      <c r="QTK393" s="222"/>
      <c r="QTL393" s="222"/>
      <c r="QTM393" s="222"/>
      <c r="QTN393" s="222"/>
      <c r="QTO393" s="222"/>
      <c r="QTP393" s="222"/>
      <c r="QTQ393" s="222"/>
      <c r="QTR393" s="222"/>
      <c r="QTS393" s="222"/>
      <c r="QTT393" s="222"/>
      <c r="QTU393" s="222"/>
      <c r="QTV393" s="222"/>
      <c r="QTW393" s="222"/>
      <c r="QTX393" s="222"/>
      <c r="QTY393" s="222"/>
      <c r="QTZ393" s="222"/>
      <c r="QUA393" s="222"/>
      <c r="QUB393" s="222"/>
      <c r="QUC393" s="222"/>
      <c r="QUD393" s="222"/>
      <c r="QUE393" s="222"/>
      <c r="QUF393" s="222"/>
      <c r="QUG393" s="222"/>
      <c r="QUH393" s="222"/>
      <c r="QUI393" s="222"/>
      <c r="QUJ393" s="222"/>
      <c r="QUK393" s="222"/>
      <c r="QUL393" s="222"/>
      <c r="QUM393" s="222"/>
      <c r="QUN393" s="222"/>
      <c r="QUO393" s="222"/>
      <c r="QUP393" s="222"/>
      <c r="QUQ393" s="222"/>
      <c r="QUR393" s="222"/>
      <c r="QUS393" s="222"/>
      <c r="QUT393" s="222"/>
      <c r="QUU393" s="222"/>
      <c r="QUV393" s="222"/>
      <c r="QUW393" s="222"/>
      <c r="QUX393" s="222"/>
      <c r="QUY393" s="222"/>
      <c r="QUZ393" s="222"/>
      <c r="QVA393" s="222"/>
      <c r="QVB393" s="222"/>
      <c r="QVC393" s="222"/>
      <c r="QVD393" s="222"/>
      <c r="QVE393" s="222"/>
      <c r="QVF393" s="222"/>
      <c r="QVG393" s="222"/>
      <c r="QVH393" s="222"/>
      <c r="QVI393" s="222"/>
      <c r="QVJ393" s="222"/>
      <c r="QVK393" s="222"/>
      <c r="QVL393" s="222"/>
      <c r="QVM393" s="222"/>
      <c r="QVN393" s="222"/>
      <c r="QVO393" s="222"/>
      <c r="QVP393" s="222"/>
      <c r="QVQ393" s="222"/>
      <c r="QVR393" s="222"/>
      <c r="QVS393" s="222"/>
      <c r="QVT393" s="222"/>
      <c r="QVU393" s="222"/>
      <c r="QVV393" s="222"/>
      <c r="QVW393" s="222"/>
      <c r="QVX393" s="222"/>
      <c r="QVY393" s="222"/>
      <c r="QVZ393" s="222"/>
      <c r="QWA393" s="222"/>
      <c r="QWB393" s="222"/>
      <c r="QWC393" s="222"/>
      <c r="QWD393" s="222"/>
      <c r="QWE393" s="222"/>
      <c r="QWF393" s="222"/>
      <c r="QWG393" s="222"/>
      <c r="QWH393" s="222"/>
      <c r="QWI393" s="222"/>
      <c r="QWJ393" s="222"/>
      <c r="QWK393" s="222"/>
      <c r="QWL393" s="222"/>
      <c r="QWM393" s="222"/>
      <c r="QWN393" s="222"/>
      <c r="QWO393" s="222"/>
      <c r="QWP393" s="222"/>
      <c r="QWQ393" s="222"/>
      <c r="QWR393" s="222"/>
      <c r="QWS393" s="222"/>
      <c r="QWT393" s="222"/>
      <c r="QWU393" s="222"/>
      <c r="QWV393" s="222"/>
      <c r="QWW393" s="222"/>
      <c r="QWX393" s="222"/>
      <c r="QWY393" s="222"/>
      <c r="QWZ393" s="222"/>
      <c r="QXA393" s="222"/>
      <c r="QXB393" s="222"/>
      <c r="QXC393" s="222"/>
      <c r="QXD393" s="222"/>
      <c r="QXE393" s="222"/>
      <c r="QXF393" s="222"/>
      <c r="QXG393" s="222"/>
      <c r="QXH393" s="222"/>
      <c r="QXI393" s="222"/>
      <c r="QXJ393" s="222"/>
      <c r="QXK393" s="222"/>
      <c r="QXL393" s="222"/>
      <c r="QXM393" s="222"/>
      <c r="QXN393" s="222"/>
      <c r="QXO393" s="222"/>
      <c r="QXP393" s="222"/>
      <c r="QXQ393" s="222"/>
      <c r="QXR393" s="222"/>
      <c r="QXS393" s="222"/>
      <c r="QXT393" s="222"/>
      <c r="QXU393" s="222"/>
      <c r="QXV393" s="222"/>
      <c r="QXW393" s="222"/>
      <c r="QXX393" s="222"/>
      <c r="QXY393" s="222"/>
      <c r="QXZ393" s="222"/>
      <c r="QYA393" s="222"/>
      <c r="QYB393" s="222"/>
      <c r="QYC393" s="222"/>
      <c r="QYD393" s="222"/>
      <c r="QYE393" s="222"/>
      <c r="QYF393" s="222"/>
      <c r="QYG393" s="222"/>
      <c r="QYH393" s="222"/>
      <c r="QYI393" s="222"/>
      <c r="QYJ393" s="222"/>
      <c r="QYK393" s="222"/>
      <c r="QYL393" s="222"/>
      <c r="QYM393" s="222"/>
      <c r="QYN393" s="222"/>
      <c r="QYO393" s="222"/>
      <c r="QYP393" s="222"/>
      <c r="QYQ393" s="222"/>
      <c r="QYR393" s="222"/>
      <c r="QYS393" s="222"/>
      <c r="QYT393" s="222"/>
      <c r="QYU393" s="222"/>
      <c r="QYV393" s="222"/>
      <c r="QYW393" s="222"/>
      <c r="QYX393" s="222"/>
      <c r="QYY393" s="222"/>
      <c r="QYZ393" s="222"/>
      <c r="QZA393" s="222"/>
      <c r="QZB393" s="222"/>
      <c r="QZC393" s="222"/>
      <c r="QZD393" s="222"/>
      <c r="QZE393" s="222"/>
      <c r="QZF393" s="222"/>
      <c r="QZG393" s="222"/>
      <c r="QZH393" s="222"/>
      <c r="QZI393" s="222"/>
      <c r="QZJ393" s="222"/>
      <c r="QZK393" s="222"/>
      <c r="QZL393" s="222"/>
      <c r="QZM393" s="222"/>
      <c r="QZN393" s="222"/>
      <c r="QZO393" s="222"/>
      <c r="QZP393" s="222"/>
      <c r="QZQ393" s="222"/>
      <c r="QZR393" s="222"/>
      <c r="QZS393" s="222"/>
      <c r="QZT393" s="222"/>
      <c r="QZU393" s="222"/>
      <c r="QZV393" s="222"/>
      <c r="QZW393" s="222"/>
      <c r="QZX393" s="222"/>
      <c r="QZY393" s="222"/>
      <c r="QZZ393" s="222"/>
      <c r="RAA393" s="222"/>
      <c r="RAB393" s="222"/>
      <c r="RAC393" s="222"/>
      <c r="RAD393" s="222"/>
      <c r="RAE393" s="222"/>
      <c r="RAF393" s="222"/>
      <c r="RAG393" s="222"/>
      <c r="RAH393" s="222"/>
      <c r="RAI393" s="222"/>
      <c r="RAJ393" s="222"/>
      <c r="RAK393" s="222"/>
      <c r="RAL393" s="222"/>
      <c r="RAM393" s="222"/>
      <c r="RAN393" s="222"/>
      <c r="RAO393" s="222"/>
      <c r="RAP393" s="222"/>
      <c r="RAQ393" s="222"/>
      <c r="RAR393" s="222"/>
      <c r="RAS393" s="222"/>
      <c r="RAT393" s="222"/>
      <c r="RAU393" s="222"/>
      <c r="RAV393" s="222"/>
      <c r="RAW393" s="222"/>
      <c r="RAX393" s="222"/>
      <c r="RAY393" s="222"/>
      <c r="RAZ393" s="222"/>
      <c r="RBA393" s="222"/>
      <c r="RBB393" s="222"/>
      <c r="RBC393" s="222"/>
      <c r="RBD393" s="222"/>
      <c r="RBE393" s="222"/>
      <c r="RBF393" s="222"/>
      <c r="RBG393" s="222"/>
      <c r="RBH393" s="222"/>
      <c r="RBI393" s="222"/>
      <c r="RBJ393" s="222"/>
      <c r="RBK393" s="222"/>
      <c r="RBL393" s="222"/>
      <c r="RBM393" s="222"/>
      <c r="RBN393" s="222"/>
      <c r="RBO393" s="222"/>
      <c r="RBP393" s="222"/>
      <c r="RBQ393" s="222"/>
      <c r="RBR393" s="222"/>
      <c r="RBS393" s="222"/>
      <c r="RBT393" s="222"/>
      <c r="RBU393" s="222"/>
      <c r="RBV393" s="222"/>
      <c r="RBW393" s="222"/>
      <c r="RBX393" s="222"/>
      <c r="RBY393" s="222"/>
      <c r="RBZ393" s="222"/>
      <c r="RCA393" s="222"/>
      <c r="RCB393" s="222"/>
      <c r="RCC393" s="222"/>
      <c r="RCD393" s="222"/>
      <c r="RCE393" s="222"/>
      <c r="RCF393" s="222"/>
      <c r="RCG393" s="222"/>
      <c r="RCH393" s="222"/>
      <c r="RCI393" s="222"/>
      <c r="RCJ393" s="222"/>
      <c r="RCK393" s="222"/>
      <c r="RCL393" s="222"/>
      <c r="RCM393" s="222"/>
      <c r="RCN393" s="222"/>
      <c r="RCO393" s="222"/>
      <c r="RCP393" s="222"/>
      <c r="RCQ393" s="222"/>
      <c r="RCR393" s="222"/>
      <c r="RCS393" s="222"/>
      <c r="RCT393" s="222"/>
      <c r="RCU393" s="222"/>
      <c r="RCV393" s="222"/>
      <c r="RCW393" s="222"/>
      <c r="RCX393" s="222"/>
      <c r="RCY393" s="222"/>
      <c r="RCZ393" s="222"/>
      <c r="RDA393" s="222"/>
      <c r="RDB393" s="222"/>
      <c r="RDC393" s="222"/>
      <c r="RDD393" s="222"/>
      <c r="RDE393" s="222"/>
      <c r="RDF393" s="222"/>
      <c r="RDG393" s="222"/>
      <c r="RDH393" s="222"/>
      <c r="RDI393" s="222"/>
      <c r="RDJ393" s="222"/>
      <c r="RDK393" s="222"/>
      <c r="RDL393" s="222"/>
      <c r="RDM393" s="222"/>
      <c r="RDN393" s="222"/>
      <c r="RDO393" s="222"/>
      <c r="RDP393" s="222"/>
      <c r="RDQ393" s="222"/>
      <c r="RDR393" s="222"/>
      <c r="RDS393" s="222"/>
      <c r="RDT393" s="222"/>
      <c r="RDU393" s="222"/>
      <c r="RDV393" s="222"/>
      <c r="RDW393" s="222"/>
      <c r="RDX393" s="222"/>
      <c r="RDY393" s="222"/>
      <c r="RDZ393" s="222"/>
      <c r="REA393" s="222"/>
      <c r="REB393" s="222"/>
      <c r="REC393" s="222"/>
      <c r="RED393" s="222"/>
      <c r="REE393" s="222"/>
      <c r="REF393" s="222"/>
      <c r="REG393" s="222"/>
      <c r="REH393" s="222"/>
      <c r="REI393" s="222"/>
      <c r="REJ393" s="222"/>
      <c r="REK393" s="222"/>
      <c r="REL393" s="222"/>
      <c r="REM393" s="222"/>
      <c r="REN393" s="222"/>
      <c r="REO393" s="222"/>
      <c r="REP393" s="222"/>
      <c r="REQ393" s="222"/>
      <c r="RER393" s="222"/>
      <c r="RES393" s="222"/>
      <c r="RET393" s="222"/>
      <c r="REU393" s="222"/>
      <c r="REV393" s="222"/>
      <c r="REW393" s="222"/>
      <c r="REX393" s="222"/>
      <c r="REY393" s="222"/>
      <c r="REZ393" s="222"/>
      <c r="RFA393" s="222"/>
      <c r="RFB393" s="222"/>
      <c r="RFC393" s="222"/>
      <c r="RFD393" s="222"/>
      <c r="RFE393" s="222"/>
      <c r="RFF393" s="222"/>
      <c r="RFG393" s="222"/>
      <c r="RFH393" s="222"/>
      <c r="RFI393" s="222"/>
      <c r="RFJ393" s="222"/>
      <c r="RFK393" s="222"/>
      <c r="RFL393" s="222"/>
      <c r="RFM393" s="222"/>
      <c r="RFN393" s="222"/>
      <c r="RFO393" s="222"/>
      <c r="RFP393" s="222"/>
      <c r="RFQ393" s="222"/>
      <c r="RFR393" s="222"/>
      <c r="RFS393" s="222"/>
      <c r="RFT393" s="222"/>
      <c r="RFU393" s="222"/>
      <c r="RFV393" s="222"/>
      <c r="RFW393" s="222"/>
      <c r="RFX393" s="222"/>
      <c r="RFY393" s="222"/>
      <c r="RFZ393" s="222"/>
      <c r="RGA393" s="222"/>
      <c r="RGB393" s="222"/>
      <c r="RGC393" s="222"/>
      <c r="RGD393" s="222"/>
      <c r="RGE393" s="222"/>
      <c r="RGF393" s="222"/>
      <c r="RGG393" s="222"/>
      <c r="RGH393" s="222"/>
      <c r="RGI393" s="222"/>
      <c r="RGJ393" s="222"/>
      <c r="RGK393" s="222"/>
      <c r="RGL393" s="222"/>
      <c r="RGM393" s="222"/>
      <c r="RGN393" s="222"/>
      <c r="RGO393" s="222"/>
      <c r="RGP393" s="222"/>
      <c r="RGQ393" s="222"/>
      <c r="RGR393" s="222"/>
      <c r="RGS393" s="222"/>
      <c r="RGT393" s="222"/>
      <c r="RGU393" s="222"/>
      <c r="RGV393" s="222"/>
      <c r="RGW393" s="222"/>
      <c r="RGX393" s="222"/>
      <c r="RGY393" s="222"/>
      <c r="RGZ393" s="222"/>
      <c r="RHA393" s="222"/>
      <c r="RHB393" s="222"/>
      <c r="RHC393" s="222"/>
      <c r="RHD393" s="222"/>
      <c r="RHE393" s="222"/>
      <c r="RHF393" s="222"/>
      <c r="RHG393" s="222"/>
      <c r="RHH393" s="222"/>
      <c r="RHI393" s="222"/>
      <c r="RHJ393" s="222"/>
      <c r="RHK393" s="222"/>
      <c r="RHL393" s="222"/>
      <c r="RHM393" s="222"/>
      <c r="RHN393" s="222"/>
      <c r="RHO393" s="222"/>
      <c r="RHP393" s="222"/>
      <c r="RHQ393" s="222"/>
      <c r="RHR393" s="222"/>
      <c r="RHS393" s="222"/>
      <c r="RHT393" s="222"/>
      <c r="RHU393" s="222"/>
      <c r="RHV393" s="222"/>
      <c r="RHW393" s="222"/>
      <c r="RHX393" s="222"/>
      <c r="RHY393" s="222"/>
      <c r="RHZ393" s="222"/>
      <c r="RIA393" s="222"/>
      <c r="RIB393" s="222"/>
      <c r="RIC393" s="222"/>
      <c r="RID393" s="222"/>
      <c r="RIE393" s="222"/>
      <c r="RIF393" s="222"/>
      <c r="RIG393" s="222"/>
      <c r="RIH393" s="222"/>
      <c r="RII393" s="222"/>
      <c r="RIJ393" s="222"/>
      <c r="RIK393" s="222"/>
      <c r="RIL393" s="222"/>
      <c r="RIM393" s="222"/>
      <c r="RIN393" s="222"/>
      <c r="RIO393" s="222"/>
      <c r="RIP393" s="222"/>
      <c r="RIQ393" s="222"/>
      <c r="RIR393" s="222"/>
      <c r="RIS393" s="222"/>
      <c r="RIT393" s="222"/>
      <c r="RIU393" s="222"/>
      <c r="RIV393" s="222"/>
      <c r="RIW393" s="222"/>
      <c r="RIX393" s="222"/>
      <c r="RIY393" s="222"/>
      <c r="RIZ393" s="222"/>
      <c r="RJA393" s="222"/>
      <c r="RJB393" s="222"/>
      <c r="RJC393" s="222"/>
      <c r="RJD393" s="222"/>
      <c r="RJE393" s="222"/>
      <c r="RJF393" s="222"/>
      <c r="RJG393" s="222"/>
      <c r="RJH393" s="222"/>
      <c r="RJI393" s="222"/>
      <c r="RJJ393" s="222"/>
      <c r="RJK393" s="222"/>
      <c r="RJL393" s="222"/>
      <c r="RJM393" s="222"/>
      <c r="RJN393" s="222"/>
      <c r="RJO393" s="222"/>
      <c r="RJP393" s="222"/>
      <c r="RJQ393" s="222"/>
      <c r="RJR393" s="222"/>
      <c r="RJS393" s="222"/>
      <c r="RJT393" s="222"/>
      <c r="RJU393" s="222"/>
      <c r="RJV393" s="222"/>
      <c r="RJW393" s="222"/>
      <c r="RJX393" s="222"/>
      <c r="RJY393" s="222"/>
      <c r="RJZ393" s="222"/>
      <c r="RKA393" s="222"/>
      <c r="RKB393" s="222"/>
      <c r="RKC393" s="222"/>
      <c r="RKD393" s="222"/>
      <c r="RKE393" s="222"/>
      <c r="RKF393" s="222"/>
      <c r="RKG393" s="222"/>
      <c r="RKH393" s="222"/>
      <c r="RKI393" s="222"/>
      <c r="RKJ393" s="222"/>
      <c r="RKK393" s="222"/>
      <c r="RKL393" s="222"/>
      <c r="RKM393" s="222"/>
      <c r="RKN393" s="222"/>
      <c r="RKO393" s="222"/>
      <c r="RKP393" s="222"/>
      <c r="RKQ393" s="222"/>
      <c r="RKR393" s="222"/>
      <c r="RKS393" s="222"/>
      <c r="RKT393" s="222"/>
      <c r="RKU393" s="222"/>
      <c r="RKV393" s="222"/>
      <c r="RKW393" s="222"/>
      <c r="RKX393" s="222"/>
      <c r="RKY393" s="222"/>
      <c r="RKZ393" s="222"/>
      <c r="RLA393" s="222"/>
      <c r="RLB393" s="222"/>
      <c r="RLC393" s="222"/>
      <c r="RLD393" s="222"/>
      <c r="RLE393" s="222"/>
      <c r="RLF393" s="222"/>
      <c r="RLG393" s="222"/>
      <c r="RLH393" s="222"/>
      <c r="RLI393" s="222"/>
      <c r="RLJ393" s="222"/>
      <c r="RLK393" s="222"/>
      <c r="RLL393" s="222"/>
      <c r="RLM393" s="222"/>
      <c r="RLN393" s="222"/>
      <c r="RLO393" s="222"/>
      <c r="RLP393" s="222"/>
      <c r="RLQ393" s="222"/>
      <c r="RLR393" s="222"/>
      <c r="RLS393" s="222"/>
      <c r="RLT393" s="222"/>
      <c r="RLU393" s="222"/>
      <c r="RLV393" s="222"/>
      <c r="RLW393" s="222"/>
      <c r="RLX393" s="222"/>
      <c r="RLY393" s="222"/>
      <c r="RLZ393" s="222"/>
      <c r="RMA393" s="222"/>
      <c r="RMB393" s="222"/>
      <c r="RMC393" s="222"/>
      <c r="RMD393" s="222"/>
      <c r="RME393" s="222"/>
      <c r="RMF393" s="222"/>
      <c r="RMG393" s="222"/>
      <c r="RMH393" s="222"/>
      <c r="RMI393" s="222"/>
      <c r="RMJ393" s="222"/>
      <c r="RMK393" s="222"/>
      <c r="RML393" s="222"/>
      <c r="RMM393" s="222"/>
      <c r="RMN393" s="222"/>
      <c r="RMO393" s="222"/>
      <c r="RMP393" s="222"/>
      <c r="RMQ393" s="222"/>
      <c r="RMR393" s="222"/>
      <c r="RMS393" s="222"/>
      <c r="RMT393" s="222"/>
      <c r="RMU393" s="222"/>
      <c r="RMV393" s="222"/>
      <c r="RMW393" s="222"/>
      <c r="RMX393" s="222"/>
      <c r="RMY393" s="222"/>
      <c r="RMZ393" s="222"/>
      <c r="RNA393" s="222"/>
      <c r="RNB393" s="222"/>
      <c r="RNC393" s="222"/>
      <c r="RND393" s="222"/>
      <c r="RNE393" s="222"/>
      <c r="RNF393" s="222"/>
      <c r="RNG393" s="222"/>
      <c r="RNH393" s="222"/>
      <c r="RNI393" s="222"/>
      <c r="RNJ393" s="222"/>
      <c r="RNK393" s="222"/>
      <c r="RNL393" s="222"/>
      <c r="RNM393" s="222"/>
      <c r="RNN393" s="222"/>
      <c r="RNO393" s="222"/>
      <c r="RNP393" s="222"/>
      <c r="RNQ393" s="222"/>
      <c r="RNR393" s="222"/>
      <c r="RNS393" s="222"/>
      <c r="RNT393" s="222"/>
      <c r="RNU393" s="222"/>
      <c r="RNV393" s="222"/>
      <c r="RNW393" s="222"/>
      <c r="RNX393" s="222"/>
      <c r="RNY393" s="222"/>
      <c r="RNZ393" s="222"/>
      <c r="ROA393" s="222"/>
      <c r="ROB393" s="222"/>
      <c r="ROC393" s="222"/>
      <c r="ROD393" s="222"/>
      <c r="ROE393" s="222"/>
      <c r="ROF393" s="222"/>
      <c r="ROG393" s="222"/>
      <c r="ROH393" s="222"/>
      <c r="ROI393" s="222"/>
      <c r="ROJ393" s="222"/>
      <c r="ROK393" s="222"/>
      <c r="ROL393" s="222"/>
      <c r="ROM393" s="222"/>
      <c r="RON393" s="222"/>
      <c r="ROO393" s="222"/>
      <c r="ROP393" s="222"/>
      <c r="ROQ393" s="222"/>
      <c r="ROR393" s="222"/>
      <c r="ROS393" s="222"/>
      <c r="ROT393" s="222"/>
      <c r="ROU393" s="222"/>
      <c r="ROV393" s="222"/>
      <c r="ROW393" s="222"/>
      <c r="ROX393" s="222"/>
      <c r="ROY393" s="222"/>
      <c r="ROZ393" s="222"/>
      <c r="RPA393" s="222"/>
      <c r="RPB393" s="222"/>
      <c r="RPC393" s="222"/>
      <c r="RPD393" s="222"/>
      <c r="RPE393" s="222"/>
      <c r="RPF393" s="222"/>
      <c r="RPG393" s="222"/>
      <c r="RPH393" s="222"/>
      <c r="RPI393" s="222"/>
      <c r="RPJ393" s="222"/>
      <c r="RPK393" s="222"/>
      <c r="RPL393" s="222"/>
      <c r="RPM393" s="222"/>
      <c r="RPN393" s="222"/>
      <c r="RPO393" s="222"/>
      <c r="RPP393" s="222"/>
      <c r="RPQ393" s="222"/>
      <c r="RPR393" s="222"/>
      <c r="RPS393" s="222"/>
      <c r="RPT393" s="222"/>
      <c r="RPU393" s="222"/>
      <c r="RPV393" s="222"/>
      <c r="RPW393" s="222"/>
      <c r="RPX393" s="222"/>
      <c r="RPY393" s="222"/>
      <c r="RPZ393" s="222"/>
      <c r="RQA393" s="222"/>
      <c r="RQB393" s="222"/>
      <c r="RQC393" s="222"/>
      <c r="RQD393" s="222"/>
      <c r="RQE393" s="222"/>
      <c r="RQF393" s="222"/>
      <c r="RQG393" s="222"/>
      <c r="RQH393" s="222"/>
      <c r="RQI393" s="222"/>
      <c r="RQJ393" s="222"/>
      <c r="RQK393" s="222"/>
      <c r="RQL393" s="222"/>
      <c r="RQM393" s="222"/>
      <c r="RQN393" s="222"/>
      <c r="RQO393" s="222"/>
      <c r="RQP393" s="222"/>
      <c r="RQQ393" s="222"/>
      <c r="RQR393" s="222"/>
      <c r="RQS393" s="222"/>
      <c r="RQT393" s="222"/>
      <c r="RQU393" s="222"/>
      <c r="RQV393" s="222"/>
      <c r="RQW393" s="222"/>
      <c r="RQX393" s="222"/>
      <c r="RQY393" s="222"/>
      <c r="RQZ393" s="222"/>
      <c r="RRA393" s="222"/>
      <c r="RRB393" s="222"/>
      <c r="RRC393" s="222"/>
      <c r="RRD393" s="222"/>
      <c r="RRE393" s="222"/>
      <c r="RRF393" s="222"/>
      <c r="RRG393" s="222"/>
      <c r="RRH393" s="222"/>
      <c r="RRI393" s="222"/>
      <c r="RRJ393" s="222"/>
      <c r="RRK393" s="222"/>
      <c r="RRL393" s="222"/>
      <c r="RRM393" s="222"/>
      <c r="RRN393" s="222"/>
      <c r="RRO393" s="222"/>
      <c r="RRP393" s="222"/>
      <c r="RRQ393" s="222"/>
      <c r="RRR393" s="222"/>
      <c r="RRS393" s="222"/>
      <c r="RRT393" s="222"/>
      <c r="RRU393" s="222"/>
      <c r="RRV393" s="222"/>
      <c r="RRW393" s="222"/>
      <c r="RRX393" s="222"/>
      <c r="RRY393" s="222"/>
      <c r="RRZ393" s="222"/>
      <c r="RSA393" s="222"/>
      <c r="RSB393" s="222"/>
      <c r="RSC393" s="222"/>
      <c r="RSD393" s="222"/>
      <c r="RSE393" s="222"/>
      <c r="RSF393" s="222"/>
      <c r="RSG393" s="222"/>
      <c r="RSH393" s="222"/>
      <c r="RSI393" s="222"/>
      <c r="RSJ393" s="222"/>
      <c r="RSK393" s="222"/>
      <c r="RSL393" s="222"/>
      <c r="RSM393" s="222"/>
      <c r="RSN393" s="222"/>
      <c r="RSO393" s="222"/>
      <c r="RSP393" s="222"/>
      <c r="RSQ393" s="222"/>
      <c r="RSR393" s="222"/>
      <c r="RSS393" s="222"/>
      <c r="RST393" s="222"/>
      <c r="RSU393" s="222"/>
      <c r="RSV393" s="222"/>
      <c r="RSW393" s="222"/>
      <c r="RSX393" s="222"/>
      <c r="RSY393" s="222"/>
      <c r="RSZ393" s="222"/>
      <c r="RTA393" s="222"/>
      <c r="RTB393" s="222"/>
      <c r="RTC393" s="222"/>
      <c r="RTD393" s="222"/>
      <c r="RTE393" s="222"/>
      <c r="RTF393" s="222"/>
      <c r="RTG393" s="222"/>
      <c r="RTH393" s="222"/>
      <c r="RTI393" s="222"/>
      <c r="RTJ393" s="222"/>
      <c r="RTK393" s="222"/>
      <c r="RTL393" s="222"/>
      <c r="RTM393" s="222"/>
      <c r="RTN393" s="222"/>
      <c r="RTO393" s="222"/>
      <c r="RTP393" s="222"/>
      <c r="RTQ393" s="222"/>
      <c r="RTR393" s="222"/>
      <c r="RTS393" s="222"/>
      <c r="RTT393" s="222"/>
      <c r="RTU393" s="222"/>
      <c r="RTV393" s="222"/>
      <c r="RTW393" s="222"/>
      <c r="RTX393" s="222"/>
      <c r="RTY393" s="222"/>
      <c r="RTZ393" s="222"/>
      <c r="RUA393" s="222"/>
      <c r="RUB393" s="222"/>
      <c r="RUC393" s="222"/>
      <c r="RUD393" s="222"/>
      <c r="RUE393" s="222"/>
      <c r="RUF393" s="222"/>
      <c r="RUG393" s="222"/>
      <c r="RUH393" s="222"/>
      <c r="RUI393" s="222"/>
      <c r="RUJ393" s="222"/>
      <c r="RUK393" s="222"/>
      <c r="RUL393" s="222"/>
      <c r="RUM393" s="222"/>
      <c r="RUN393" s="222"/>
      <c r="RUO393" s="222"/>
      <c r="RUP393" s="222"/>
      <c r="RUQ393" s="222"/>
      <c r="RUR393" s="222"/>
      <c r="RUS393" s="222"/>
      <c r="RUT393" s="222"/>
      <c r="RUU393" s="222"/>
      <c r="RUV393" s="222"/>
      <c r="RUW393" s="222"/>
      <c r="RUX393" s="222"/>
      <c r="RUY393" s="222"/>
      <c r="RUZ393" s="222"/>
      <c r="RVA393" s="222"/>
      <c r="RVB393" s="222"/>
      <c r="RVC393" s="222"/>
      <c r="RVD393" s="222"/>
      <c r="RVE393" s="222"/>
      <c r="RVF393" s="222"/>
      <c r="RVG393" s="222"/>
      <c r="RVH393" s="222"/>
      <c r="RVI393" s="222"/>
      <c r="RVJ393" s="222"/>
      <c r="RVK393" s="222"/>
      <c r="RVL393" s="222"/>
      <c r="RVM393" s="222"/>
      <c r="RVN393" s="222"/>
      <c r="RVO393" s="222"/>
      <c r="RVP393" s="222"/>
      <c r="RVQ393" s="222"/>
      <c r="RVR393" s="222"/>
      <c r="RVS393" s="222"/>
      <c r="RVT393" s="222"/>
      <c r="RVU393" s="222"/>
      <c r="RVV393" s="222"/>
      <c r="RVW393" s="222"/>
      <c r="RVX393" s="222"/>
      <c r="RVY393" s="222"/>
      <c r="RVZ393" s="222"/>
      <c r="RWA393" s="222"/>
      <c r="RWB393" s="222"/>
      <c r="RWC393" s="222"/>
      <c r="RWD393" s="222"/>
      <c r="RWE393" s="222"/>
      <c r="RWF393" s="222"/>
      <c r="RWG393" s="222"/>
      <c r="RWH393" s="222"/>
      <c r="RWI393" s="222"/>
      <c r="RWJ393" s="222"/>
      <c r="RWK393" s="222"/>
      <c r="RWL393" s="222"/>
      <c r="RWM393" s="222"/>
      <c r="RWN393" s="222"/>
      <c r="RWO393" s="222"/>
      <c r="RWP393" s="222"/>
      <c r="RWQ393" s="222"/>
      <c r="RWR393" s="222"/>
      <c r="RWS393" s="222"/>
      <c r="RWT393" s="222"/>
      <c r="RWU393" s="222"/>
      <c r="RWV393" s="222"/>
      <c r="RWW393" s="222"/>
      <c r="RWX393" s="222"/>
      <c r="RWY393" s="222"/>
      <c r="RWZ393" s="222"/>
      <c r="RXA393" s="222"/>
      <c r="RXB393" s="222"/>
      <c r="RXC393" s="222"/>
      <c r="RXD393" s="222"/>
      <c r="RXE393" s="222"/>
      <c r="RXF393" s="222"/>
      <c r="RXG393" s="222"/>
      <c r="RXH393" s="222"/>
      <c r="RXI393" s="222"/>
      <c r="RXJ393" s="222"/>
      <c r="RXK393" s="222"/>
      <c r="RXL393" s="222"/>
      <c r="RXM393" s="222"/>
      <c r="RXN393" s="222"/>
      <c r="RXO393" s="222"/>
      <c r="RXP393" s="222"/>
      <c r="RXQ393" s="222"/>
      <c r="RXR393" s="222"/>
      <c r="RXS393" s="222"/>
      <c r="RXT393" s="222"/>
      <c r="RXU393" s="222"/>
      <c r="RXV393" s="222"/>
      <c r="RXW393" s="222"/>
      <c r="RXX393" s="222"/>
      <c r="RXY393" s="222"/>
      <c r="RXZ393" s="222"/>
      <c r="RYA393" s="222"/>
      <c r="RYB393" s="222"/>
      <c r="RYC393" s="222"/>
      <c r="RYD393" s="222"/>
      <c r="RYE393" s="222"/>
      <c r="RYF393" s="222"/>
      <c r="RYG393" s="222"/>
      <c r="RYH393" s="222"/>
      <c r="RYI393" s="222"/>
      <c r="RYJ393" s="222"/>
      <c r="RYK393" s="222"/>
      <c r="RYL393" s="222"/>
      <c r="RYM393" s="222"/>
      <c r="RYN393" s="222"/>
      <c r="RYO393" s="222"/>
      <c r="RYP393" s="222"/>
      <c r="RYQ393" s="222"/>
      <c r="RYR393" s="222"/>
      <c r="RYS393" s="222"/>
      <c r="RYT393" s="222"/>
      <c r="RYU393" s="222"/>
      <c r="RYV393" s="222"/>
      <c r="RYW393" s="222"/>
      <c r="RYX393" s="222"/>
      <c r="RYY393" s="222"/>
      <c r="RYZ393" s="222"/>
      <c r="RZA393" s="222"/>
      <c r="RZB393" s="222"/>
      <c r="RZC393" s="222"/>
      <c r="RZD393" s="222"/>
      <c r="RZE393" s="222"/>
      <c r="RZF393" s="222"/>
      <c r="RZG393" s="222"/>
      <c r="RZH393" s="222"/>
      <c r="RZI393" s="222"/>
      <c r="RZJ393" s="222"/>
      <c r="RZK393" s="222"/>
      <c r="RZL393" s="222"/>
      <c r="RZM393" s="222"/>
      <c r="RZN393" s="222"/>
      <c r="RZO393" s="222"/>
      <c r="RZP393" s="222"/>
      <c r="RZQ393" s="222"/>
      <c r="RZR393" s="222"/>
      <c r="RZS393" s="222"/>
      <c r="RZT393" s="222"/>
      <c r="RZU393" s="222"/>
      <c r="RZV393" s="222"/>
      <c r="RZW393" s="222"/>
      <c r="RZX393" s="222"/>
      <c r="RZY393" s="222"/>
      <c r="RZZ393" s="222"/>
      <c r="SAA393" s="222"/>
      <c r="SAB393" s="222"/>
      <c r="SAC393" s="222"/>
      <c r="SAD393" s="222"/>
      <c r="SAE393" s="222"/>
      <c r="SAF393" s="222"/>
      <c r="SAG393" s="222"/>
      <c r="SAH393" s="222"/>
      <c r="SAI393" s="222"/>
      <c r="SAJ393" s="222"/>
      <c r="SAK393" s="222"/>
      <c r="SAL393" s="222"/>
      <c r="SAM393" s="222"/>
      <c r="SAN393" s="222"/>
      <c r="SAO393" s="222"/>
      <c r="SAP393" s="222"/>
      <c r="SAQ393" s="222"/>
      <c r="SAR393" s="222"/>
      <c r="SAS393" s="222"/>
      <c r="SAT393" s="222"/>
      <c r="SAU393" s="222"/>
      <c r="SAV393" s="222"/>
      <c r="SAW393" s="222"/>
      <c r="SAX393" s="222"/>
      <c r="SAY393" s="222"/>
      <c r="SAZ393" s="222"/>
      <c r="SBA393" s="222"/>
      <c r="SBB393" s="222"/>
      <c r="SBC393" s="222"/>
      <c r="SBD393" s="222"/>
      <c r="SBE393" s="222"/>
      <c r="SBF393" s="222"/>
      <c r="SBG393" s="222"/>
      <c r="SBH393" s="222"/>
      <c r="SBI393" s="222"/>
      <c r="SBJ393" s="222"/>
      <c r="SBK393" s="222"/>
      <c r="SBL393" s="222"/>
      <c r="SBM393" s="222"/>
      <c r="SBN393" s="222"/>
      <c r="SBO393" s="222"/>
      <c r="SBP393" s="222"/>
      <c r="SBQ393" s="222"/>
      <c r="SBR393" s="222"/>
      <c r="SBS393" s="222"/>
      <c r="SBT393" s="222"/>
      <c r="SBU393" s="222"/>
      <c r="SBV393" s="222"/>
      <c r="SBW393" s="222"/>
      <c r="SBX393" s="222"/>
      <c r="SBY393" s="222"/>
      <c r="SBZ393" s="222"/>
      <c r="SCA393" s="222"/>
      <c r="SCB393" s="222"/>
      <c r="SCC393" s="222"/>
      <c r="SCD393" s="222"/>
      <c r="SCE393" s="222"/>
      <c r="SCF393" s="222"/>
      <c r="SCG393" s="222"/>
      <c r="SCH393" s="222"/>
      <c r="SCI393" s="222"/>
      <c r="SCJ393" s="222"/>
      <c r="SCK393" s="222"/>
      <c r="SCL393" s="222"/>
      <c r="SCM393" s="222"/>
      <c r="SCN393" s="222"/>
      <c r="SCO393" s="222"/>
      <c r="SCP393" s="222"/>
      <c r="SCQ393" s="222"/>
      <c r="SCR393" s="222"/>
      <c r="SCS393" s="222"/>
      <c r="SCT393" s="222"/>
      <c r="SCU393" s="222"/>
      <c r="SCV393" s="222"/>
      <c r="SCW393" s="222"/>
      <c r="SCX393" s="222"/>
      <c r="SCY393" s="222"/>
      <c r="SCZ393" s="222"/>
      <c r="SDA393" s="222"/>
      <c r="SDB393" s="222"/>
      <c r="SDC393" s="222"/>
      <c r="SDD393" s="222"/>
      <c r="SDE393" s="222"/>
      <c r="SDF393" s="222"/>
      <c r="SDG393" s="222"/>
      <c r="SDH393" s="222"/>
      <c r="SDI393" s="222"/>
      <c r="SDJ393" s="222"/>
      <c r="SDK393" s="222"/>
      <c r="SDL393" s="222"/>
      <c r="SDM393" s="222"/>
      <c r="SDN393" s="222"/>
      <c r="SDO393" s="222"/>
      <c r="SDP393" s="222"/>
      <c r="SDQ393" s="222"/>
      <c r="SDR393" s="222"/>
      <c r="SDS393" s="222"/>
      <c r="SDT393" s="222"/>
      <c r="SDU393" s="222"/>
      <c r="SDV393" s="222"/>
      <c r="SDW393" s="222"/>
      <c r="SDX393" s="222"/>
      <c r="SDY393" s="222"/>
      <c r="SDZ393" s="222"/>
      <c r="SEA393" s="222"/>
      <c r="SEB393" s="222"/>
      <c r="SEC393" s="222"/>
      <c r="SED393" s="222"/>
      <c r="SEE393" s="222"/>
      <c r="SEF393" s="222"/>
      <c r="SEG393" s="222"/>
      <c r="SEH393" s="222"/>
      <c r="SEI393" s="222"/>
      <c r="SEJ393" s="222"/>
      <c r="SEK393" s="222"/>
      <c r="SEL393" s="222"/>
      <c r="SEM393" s="222"/>
      <c r="SEN393" s="222"/>
      <c r="SEO393" s="222"/>
      <c r="SEP393" s="222"/>
      <c r="SEQ393" s="222"/>
      <c r="SER393" s="222"/>
      <c r="SES393" s="222"/>
      <c r="SET393" s="222"/>
      <c r="SEU393" s="222"/>
      <c r="SEV393" s="222"/>
      <c r="SEW393" s="222"/>
      <c r="SEX393" s="222"/>
      <c r="SEY393" s="222"/>
      <c r="SEZ393" s="222"/>
      <c r="SFA393" s="222"/>
      <c r="SFB393" s="222"/>
      <c r="SFC393" s="222"/>
      <c r="SFD393" s="222"/>
      <c r="SFE393" s="222"/>
      <c r="SFF393" s="222"/>
      <c r="SFG393" s="222"/>
      <c r="SFH393" s="222"/>
      <c r="SFI393" s="222"/>
      <c r="SFJ393" s="222"/>
      <c r="SFK393" s="222"/>
      <c r="SFL393" s="222"/>
      <c r="SFM393" s="222"/>
      <c r="SFN393" s="222"/>
      <c r="SFO393" s="222"/>
      <c r="SFP393" s="222"/>
      <c r="SFQ393" s="222"/>
      <c r="SFR393" s="222"/>
      <c r="SFS393" s="222"/>
      <c r="SFT393" s="222"/>
      <c r="SFU393" s="222"/>
      <c r="SFV393" s="222"/>
      <c r="SFW393" s="222"/>
      <c r="SFX393" s="222"/>
      <c r="SFY393" s="222"/>
      <c r="SFZ393" s="222"/>
      <c r="SGA393" s="222"/>
      <c r="SGB393" s="222"/>
      <c r="SGC393" s="222"/>
      <c r="SGD393" s="222"/>
      <c r="SGE393" s="222"/>
      <c r="SGF393" s="222"/>
      <c r="SGG393" s="222"/>
      <c r="SGH393" s="222"/>
      <c r="SGI393" s="222"/>
      <c r="SGJ393" s="222"/>
      <c r="SGK393" s="222"/>
      <c r="SGL393" s="222"/>
      <c r="SGM393" s="222"/>
      <c r="SGN393" s="222"/>
      <c r="SGO393" s="222"/>
      <c r="SGP393" s="222"/>
      <c r="SGQ393" s="222"/>
      <c r="SGR393" s="222"/>
      <c r="SGS393" s="222"/>
      <c r="SGT393" s="222"/>
      <c r="SGU393" s="222"/>
      <c r="SGV393" s="222"/>
      <c r="SGW393" s="222"/>
      <c r="SGX393" s="222"/>
      <c r="SGY393" s="222"/>
      <c r="SGZ393" s="222"/>
      <c r="SHA393" s="222"/>
      <c r="SHB393" s="222"/>
      <c r="SHC393" s="222"/>
      <c r="SHD393" s="222"/>
      <c r="SHE393" s="222"/>
      <c r="SHF393" s="222"/>
      <c r="SHG393" s="222"/>
      <c r="SHH393" s="222"/>
      <c r="SHI393" s="222"/>
      <c r="SHJ393" s="222"/>
      <c r="SHK393" s="222"/>
      <c r="SHL393" s="222"/>
      <c r="SHM393" s="222"/>
      <c r="SHN393" s="222"/>
      <c r="SHO393" s="222"/>
      <c r="SHP393" s="222"/>
      <c r="SHQ393" s="222"/>
      <c r="SHR393" s="222"/>
      <c r="SHS393" s="222"/>
      <c r="SHT393" s="222"/>
      <c r="SHU393" s="222"/>
      <c r="SHV393" s="222"/>
      <c r="SHW393" s="222"/>
      <c r="SHX393" s="222"/>
      <c r="SHY393" s="222"/>
      <c r="SHZ393" s="222"/>
      <c r="SIA393" s="222"/>
      <c r="SIB393" s="222"/>
      <c r="SIC393" s="222"/>
      <c r="SID393" s="222"/>
      <c r="SIE393" s="222"/>
      <c r="SIF393" s="222"/>
      <c r="SIG393" s="222"/>
      <c r="SIH393" s="222"/>
      <c r="SII393" s="222"/>
      <c r="SIJ393" s="222"/>
      <c r="SIK393" s="222"/>
      <c r="SIL393" s="222"/>
      <c r="SIM393" s="222"/>
      <c r="SIN393" s="222"/>
      <c r="SIO393" s="222"/>
      <c r="SIP393" s="222"/>
      <c r="SIQ393" s="222"/>
      <c r="SIR393" s="222"/>
      <c r="SIS393" s="222"/>
      <c r="SIT393" s="222"/>
      <c r="SIU393" s="222"/>
      <c r="SIV393" s="222"/>
      <c r="SIW393" s="222"/>
      <c r="SIX393" s="222"/>
      <c r="SIY393" s="222"/>
      <c r="SIZ393" s="222"/>
      <c r="SJA393" s="222"/>
      <c r="SJB393" s="222"/>
      <c r="SJC393" s="222"/>
      <c r="SJD393" s="222"/>
      <c r="SJE393" s="222"/>
      <c r="SJF393" s="222"/>
      <c r="SJG393" s="222"/>
      <c r="SJH393" s="222"/>
      <c r="SJI393" s="222"/>
      <c r="SJJ393" s="222"/>
      <c r="SJK393" s="222"/>
      <c r="SJL393" s="222"/>
      <c r="SJM393" s="222"/>
      <c r="SJN393" s="222"/>
      <c r="SJO393" s="222"/>
      <c r="SJP393" s="222"/>
      <c r="SJQ393" s="222"/>
      <c r="SJR393" s="222"/>
      <c r="SJS393" s="222"/>
      <c r="SJT393" s="222"/>
      <c r="SJU393" s="222"/>
      <c r="SJV393" s="222"/>
      <c r="SJW393" s="222"/>
      <c r="SJX393" s="222"/>
      <c r="SJY393" s="222"/>
      <c r="SJZ393" s="222"/>
      <c r="SKA393" s="222"/>
      <c r="SKB393" s="222"/>
      <c r="SKC393" s="222"/>
      <c r="SKD393" s="222"/>
      <c r="SKE393" s="222"/>
      <c r="SKF393" s="222"/>
      <c r="SKG393" s="222"/>
      <c r="SKH393" s="222"/>
      <c r="SKI393" s="222"/>
      <c r="SKJ393" s="222"/>
      <c r="SKK393" s="222"/>
      <c r="SKL393" s="222"/>
      <c r="SKM393" s="222"/>
      <c r="SKN393" s="222"/>
      <c r="SKO393" s="222"/>
      <c r="SKP393" s="222"/>
      <c r="SKQ393" s="222"/>
      <c r="SKR393" s="222"/>
      <c r="SKS393" s="222"/>
      <c r="SKT393" s="222"/>
      <c r="SKU393" s="222"/>
      <c r="SKV393" s="222"/>
      <c r="SKW393" s="222"/>
      <c r="SKX393" s="222"/>
      <c r="SKY393" s="222"/>
      <c r="SKZ393" s="222"/>
      <c r="SLA393" s="222"/>
      <c r="SLB393" s="222"/>
      <c r="SLC393" s="222"/>
      <c r="SLD393" s="222"/>
      <c r="SLE393" s="222"/>
      <c r="SLF393" s="222"/>
      <c r="SLG393" s="222"/>
      <c r="SLH393" s="222"/>
      <c r="SLI393" s="222"/>
      <c r="SLJ393" s="222"/>
      <c r="SLK393" s="222"/>
      <c r="SLL393" s="222"/>
      <c r="SLM393" s="222"/>
      <c r="SLN393" s="222"/>
      <c r="SLO393" s="222"/>
      <c r="SLP393" s="222"/>
      <c r="SLQ393" s="222"/>
      <c r="SLR393" s="222"/>
      <c r="SLS393" s="222"/>
      <c r="SLT393" s="222"/>
      <c r="SLU393" s="222"/>
      <c r="SLV393" s="222"/>
      <c r="SLW393" s="222"/>
      <c r="SLX393" s="222"/>
      <c r="SLY393" s="222"/>
      <c r="SLZ393" s="222"/>
      <c r="SMA393" s="222"/>
      <c r="SMB393" s="222"/>
      <c r="SMC393" s="222"/>
      <c r="SMD393" s="222"/>
      <c r="SME393" s="222"/>
      <c r="SMF393" s="222"/>
      <c r="SMG393" s="222"/>
      <c r="SMH393" s="222"/>
      <c r="SMI393" s="222"/>
      <c r="SMJ393" s="222"/>
      <c r="SMK393" s="222"/>
      <c r="SML393" s="222"/>
      <c r="SMM393" s="222"/>
      <c r="SMN393" s="222"/>
      <c r="SMO393" s="222"/>
      <c r="SMP393" s="222"/>
      <c r="SMQ393" s="222"/>
      <c r="SMR393" s="222"/>
      <c r="SMS393" s="222"/>
      <c r="SMT393" s="222"/>
      <c r="SMU393" s="222"/>
      <c r="SMV393" s="222"/>
      <c r="SMW393" s="222"/>
      <c r="SMX393" s="222"/>
      <c r="SMY393" s="222"/>
      <c r="SMZ393" s="222"/>
      <c r="SNA393" s="222"/>
      <c r="SNB393" s="222"/>
      <c r="SNC393" s="222"/>
      <c r="SND393" s="222"/>
      <c r="SNE393" s="222"/>
      <c r="SNF393" s="222"/>
      <c r="SNG393" s="222"/>
      <c r="SNH393" s="222"/>
      <c r="SNI393" s="222"/>
      <c r="SNJ393" s="222"/>
      <c r="SNK393" s="222"/>
      <c r="SNL393" s="222"/>
      <c r="SNM393" s="222"/>
      <c r="SNN393" s="222"/>
      <c r="SNO393" s="222"/>
      <c r="SNP393" s="222"/>
      <c r="SNQ393" s="222"/>
      <c r="SNR393" s="222"/>
      <c r="SNS393" s="222"/>
      <c r="SNT393" s="222"/>
      <c r="SNU393" s="222"/>
      <c r="SNV393" s="222"/>
      <c r="SNW393" s="222"/>
      <c r="SNX393" s="222"/>
      <c r="SNY393" s="222"/>
      <c r="SNZ393" s="222"/>
      <c r="SOA393" s="222"/>
      <c r="SOB393" s="222"/>
      <c r="SOC393" s="222"/>
      <c r="SOD393" s="222"/>
      <c r="SOE393" s="222"/>
      <c r="SOF393" s="222"/>
      <c r="SOG393" s="222"/>
      <c r="SOH393" s="222"/>
      <c r="SOI393" s="222"/>
      <c r="SOJ393" s="222"/>
      <c r="SOK393" s="222"/>
      <c r="SOL393" s="222"/>
      <c r="SOM393" s="222"/>
      <c r="SON393" s="222"/>
      <c r="SOO393" s="222"/>
      <c r="SOP393" s="222"/>
      <c r="SOQ393" s="222"/>
      <c r="SOR393" s="222"/>
      <c r="SOS393" s="222"/>
      <c r="SOT393" s="222"/>
      <c r="SOU393" s="222"/>
      <c r="SOV393" s="222"/>
      <c r="SOW393" s="222"/>
      <c r="SOX393" s="222"/>
      <c r="SOY393" s="222"/>
      <c r="SOZ393" s="222"/>
      <c r="SPA393" s="222"/>
      <c r="SPB393" s="222"/>
      <c r="SPC393" s="222"/>
      <c r="SPD393" s="222"/>
      <c r="SPE393" s="222"/>
      <c r="SPF393" s="222"/>
      <c r="SPG393" s="222"/>
      <c r="SPH393" s="222"/>
      <c r="SPI393" s="222"/>
      <c r="SPJ393" s="222"/>
      <c r="SPK393" s="222"/>
      <c r="SPL393" s="222"/>
      <c r="SPM393" s="222"/>
      <c r="SPN393" s="222"/>
      <c r="SPO393" s="222"/>
      <c r="SPP393" s="222"/>
      <c r="SPQ393" s="222"/>
      <c r="SPR393" s="222"/>
      <c r="SPS393" s="222"/>
      <c r="SPT393" s="222"/>
      <c r="SPU393" s="222"/>
      <c r="SPV393" s="222"/>
      <c r="SPW393" s="222"/>
      <c r="SPX393" s="222"/>
      <c r="SPY393" s="222"/>
      <c r="SPZ393" s="222"/>
      <c r="SQA393" s="222"/>
      <c r="SQB393" s="222"/>
      <c r="SQC393" s="222"/>
      <c r="SQD393" s="222"/>
      <c r="SQE393" s="222"/>
      <c r="SQF393" s="222"/>
      <c r="SQG393" s="222"/>
      <c r="SQH393" s="222"/>
      <c r="SQI393" s="222"/>
      <c r="SQJ393" s="222"/>
      <c r="SQK393" s="222"/>
      <c r="SQL393" s="222"/>
      <c r="SQM393" s="222"/>
      <c r="SQN393" s="222"/>
      <c r="SQO393" s="222"/>
      <c r="SQP393" s="222"/>
      <c r="SQQ393" s="222"/>
      <c r="SQR393" s="222"/>
      <c r="SQS393" s="222"/>
      <c r="SQT393" s="222"/>
      <c r="SQU393" s="222"/>
      <c r="SQV393" s="222"/>
      <c r="SQW393" s="222"/>
      <c r="SQX393" s="222"/>
      <c r="SQY393" s="222"/>
      <c r="SQZ393" s="222"/>
      <c r="SRA393" s="222"/>
      <c r="SRB393" s="222"/>
      <c r="SRC393" s="222"/>
      <c r="SRD393" s="222"/>
      <c r="SRE393" s="222"/>
      <c r="SRF393" s="222"/>
      <c r="SRG393" s="222"/>
      <c r="SRH393" s="222"/>
      <c r="SRI393" s="222"/>
      <c r="SRJ393" s="222"/>
      <c r="SRK393" s="222"/>
      <c r="SRL393" s="222"/>
      <c r="SRM393" s="222"/>
      <c r="SRN393" s="222"/>
      <c r="SRO393" s="222"/>
      <c r="SRP393" s="222"/>
      <c r="SRQ393" s="222"/>
      <c r="SRR393" s="222"/>
      <c r="SRS393" s="222"/>
      <c r="SRT393" s="222"/>
      <c r="SRU393" s="222"/>
      <c r="SRV393" s="222"/>
      <c r="SRW393" s="222"/>
      <c r="SRX393" s="222"/>
      <c r="SRY393" s="222"/>
      <c r="SRZ393" s="222"/>
      <c r="SSA393" s="222"/>
      <c r="SSB393" s="222"/>
      <c r="SSC393" s="222"/>
      <c r="SSD393" s="222"/>
      <c r="SSE393" s="222"/>
      <c r="SSF393" s="222"/>
      <c r="SSG393" s="222"/>
      <c r="SSH393" s="222"/>
      <c r="SSI393" s="222"/>
      <c r="SSJ393" s="222"/>
      <c r="SSK393" s="222"/>
      <c r="SSL393" s="222"/>
      <c r="SSM393" s="222"/>
      <c r="SSN393" s="222"/>
      <c r="SSO393" s="222"/>
      <c r="SSP393" s="222"/>
      <c r="SSQ393" s="222"/>
      <c r="SSR393" s="222"/>
      <c r="SSS393" s="222"/>
      <c r="SST393" s="222"/>
      <c r="SSU393" s="222"/>
      <c r="SSV393" s="222"/>
      <c r="SSW393" s="222"/>
      <c r="SSX393" s="222"/>
      <c r="SSY393" s="222"/>
      <c r="SSZ393" s="222"/>
      <c r="STA393" s="222"/>
      <c r="STB393" s="222"/>
      <c r="STC393" s="222"/>
      <c r="STD393" s="222"/>
      <c r="STE393" s="222"/>
      <c r="STF393" s="222"/>
      <c r="STG393" s="222"/>
      <c r="STH393" s="222"/>
      <c r="STI393" s="222"/>
      <c r="STJ393" s="222"/>
      <c r="STK393" s="222"/>
      <c r="STL393" s="222"/>
      <c r="STM393" s="222"/>
      <c r="STN393" s="222"/>
      <c r="STO393" s="222"/>
      <c r="STP393" s="222"/>
      <c r="STQ393" s="222"/>
      <c r="STR393" s="222"/>
      <c r="STS393" s="222"/>
      <c r="STT393" s="222"/>
      <c r="STU393" s="222"/>
      <c r="STV393" s="222"/>
      <c r="STW393" s="222"/>
      <c r="STX393" s="222"/>
      <c r="STY393" s="222"/>
      <c r="STZ393" s="222"/>
      <c r="SUA393" s="222"/>
      <c r="SUB393" s="222"/>
      <c r="SUC393" s="222"/>
      <c r="SUD393" s="222"/>
      <c r="SUE393" s="222"/>
      <c r="SUF393" s="222"/>
      <c r="SUG393" s="222"/>
      <c r="SUH393" s="222"/>
      <c r="SUI393" s="222"/>
      <c r="SUJ393" s="222"/>
      <c r="SUK393" s="222"/>
      <c r="SUL393" s="222"/>
      <c r="SUM393" s="222"/>
      <c r="SUN393" s="222"/>
      <c r="SUO393" s="222"/>
      <c r="SUP393" s="222"/>
      <c r="SUQ393" s="222"/>
      <c r="SUR393" s="222"/>
      <c r="SUS393" s="222"/>
      <c r="SUT393" s="222"/>
      <c r="SUU393" s="222"/>
      <c r="SUV393" s="222"/>
      <c r="SUW393" s="222"/>
      <c r="SUX393" s="222"/>
      <c r="SUY393" s="222"/>
      <c r="SUZ393" s="222"/>
      <c r="SVA393" s="222"/>
      <c r="SVB393" s="222"/>
      <c r="SVC393" s="222"/>
      <c r="SVD393" s="222"/>
      <c r="SVE393" s="222"/>
      <c r="SVF393" s="222"/>
      <c r="SVG393" s="222"/>
      <c r="SVH393" s="222"/>
      <c r="SVI393" s="222"/>
      <c r="SVJ393" s="222"/>
      <c r="SVK393" s="222"/>
      <c r="SVL393" s="222"/>
      <c r="SVM393" s="222"/>
      <c r="SVN393" s="222"/>
      <c r="SVO393" s="222"/>
      <c r="SVP393" s="222"/>
      <c r="SVQ393" s="222"/>
      <c r="SVR393" s="222"/>
      <c r="SVS393" s="222"/>
      <c r="SVT393" s="222"/>
      <c r="SVU393" s="222"/>
      <c r="SVV393" s="222"/>
      <c r="SVW393" s="222"/>
      <c r="SVX393" s="222"/>
      <c r="SVY393" s="222"/>
      <c r="SVZ393" s="222"/>
      <c r="SWA393" s="222"/>
      <c r="SWB393" s="222"/>
      <c r="SWC393" s="222"/>
      <c r="SWD393" s="222"/>
      <c r="SWE393" s="222"/>
      <c r="SWF393" s="222"/>
      <c r="SWG393" s="222"/>
      <c r="SWH393" s="222"/>
      <c r="SWI393" s="222"/>
      <c r="SWJ393" s="222"/>
      <c r="SWK393" s="222"/>
      <c r="SWL393" s="222"/>
      <c r="SWM393" s="222"/>
      <c r="SWN393" s="222"/>
      <c r="SWO393" s="222"/>
      <c r="SWP393" s="222"/>
      <c r="SWQ393" s="222"/>
      <c r="SWR393" s="222"/>
      <c r="SWS393" s="222"/>
      <c r="SWT393" s="222"/>
      <c r="SWU393" s="222"/>
      <c r="SWV393" s="222"/>
      <c r="SWW393" s="222"/>
      <c r="SWX393" s="222"/>
      <c r="SWY393" s="222"/>
      <c r="SWZ393" s="222"/>
      <c r="SXA393" s="222"/>
      <c r="SXB393" s="222"/>
      <c r="SXC393" s="222"/>
      <c r="SXD393" s="222"/>
      <c r="SXE393" s="222"/>
      <c r="SXF393" s="222"/>
      <c r="SXG393" s="222"/>
      <c r="SXH393" s="222"/>
      <c r="SXI393" s="222"/>
      <c r="SXJ393" s="222"/>
      <c r="SXK393" s="222"/>
      <c r="SXL393" s="222"/>
      <c r="SXM393" s="222"/>
      <c r="SXN393" s="222"/>
      <c r="SXO393" s="222"/>
      <c r="SXP393" s="222"/>
      <c r="SXQ393" s="222"/>
      <c r="SXR393" s="222"/>
      <c r="SXS393" s="222"/>
      <c r="SXT393" s="222"/>
      <c r="SXU393" s="222"/>
      <c r="SXV393" s="222"/>
      <c r="SXW393" s="222"/>
      <c r="SXX393" s="222"/>
      <c r="SXY393" s="222"/>
      <c r="SXZ393" s="222"/>
      <c r="SYA393" s="222"/>
      <c r="SYB393" s="222"/>
      <c r="SYC393" s="222"/>
      <c r="SYD393" s="222"/>
      <c r="SYE393" s="222"/>
      <c r="SYF393" s="222"/>
      <c r="SYG393" s="222"/>
      <c r="SYH393" s="222"/>
      <c r="SYI393" s="222"/>
      <c r="SYJ393" s="222"/>
      <c r="SYK393" s="222"/>
      <c r="SYL393" s="222"/>
      <c r="SYM393" s="222"/>
      <c r="SYN393" s="222"/>
      <c r="SYO393" s="222"/>
      <c r="SYP393" s="222"/>
      <c r="SYQ393" s="222"/>
      <c r="SYR393" s="222"/>
      <c r="SYS393" s="222"/>
      <c r="SYT393" s="222"/>
      <c r="SYU393" s="222"/>
      <c r="SYV393" s="222"/>
      <c r="SYW393" s="222"/>
      <c r="SYX393" s="222"/>
      <c r="SYY393" s="222"/>
      <c r="SYZ393" s="222"/>
      <c r="SZA393" s="222"/>
      <c r="SZB393" s="222"/>
      <c r="SZC393" s="222"/>
      <c r="SZD393" s="222"/>
      <c r="SZE393" s="222"/>
      <c r="SZF393" s="222"/>
      <c r="SZG393" s="222"/>
      <c r="SZH393" s="222"/>
      <c r="SZI393" s="222"/>
      <c r="SZJ393" s="222"/>
      <c r="SZK393" s="222"/>
      <c r="SZL393" s="222"/>
      <c r="SZM393" s="222"/>
      <c r="SZN393" s="222"/>
      <c r="SZO393" s="222"/>
      <c r="SZP393" s="222"/>
      <c r="SZQ393" s="222"/>
      <c r="SZR393" s="222"/>
      <c r="SZS393" s="222"/>
      <c r="SZT393" s="222"/>
      <c r="SZU393" s="222"/>
      <c r="SZV393" s="222"/>
      <c r="SZW393" s="222"/>
      <c r="SZX393" s="222"/>
      <c r="SZY393" s="222"/>
      <c r="SZZ393" s="222"/>
      <c r="TAA393" s="222"/>
      <c r="TAB393" s="222"/>
      <c r="TAC393" s="222"/>
      <c r="TAD393" s="222"/>
      <c r="TAE393" s="222"/>
      <c r="TAF393" s="222"/>
      <c r="TAG393" s="222"/>
      <c r="TAH393" s="222"/>
      <c r="TAI393" s="222"/>
      <c r="TAJ393" s="222"/>
      <c r="TAK393" s="222"/>
      <c r="TAL393" s="222"/>
      <c r="TAM393" s="222"/>
      <c r="TAN393" s="222"/>
      <c r="TAO393" s="222"/>
      <c r="TAP393" s="222"/>
      <c r="TAQ393" s="222"/>
      <c r="TAR393" s="222"/>
      <c r="TAS393" s="222"/>
      <c r="TAT393" s="222"/>
      <c r="TAU393" s="222"/>
      <c r="TAV393" s="222"/>
      <c r="TAW393" s="222"/>
      <c r="TAX393" s="222"/>
      <c r="TAY393" s="222"/>
      <c r="TAZ393" s="222"/>
      <c r="TBA393" s="222"/>
      <c r="TBB393" s="222"/>
      <c r="TBC393" s="222"/>
      <c r="TBD393" s="222"/>
      <c r="TBE393" s="222"/>
      <c r="TBF393" s="222"/>
      <c r="TBG393" s="222"/>
      <c r="TBH393" s="222"/>
      <c r="TBI393" s="222"/>
      <c r="TBJ393" s="222"/>
      <c r="TBK393" s="222"/>
      <c r="TBL393" s="222"/>
      <c r="TBM393" s="222"/>
      <c r="TBN393" s="222"/>
      <c r="TBO393" s="222"/>
      <c r="TBP393" s="222"/>
      <c r="TBQ393" s="222"/>
      <c r="TBR393" s="222"/>
      <c r="TBS393" s="222"/>
      <c r="TBT393" s="222"/>
      <c r="TBU393" s="222"/>
      <c r="TBV393" s="222"/>
      <c r="TBW393" s="222"/>
      <c r="TBX393" s="222"/>
      <c r="TBY393" s="222"/>
      <c r="TBZ393" s="222"/>
      <c r="TCA393" s="222"/>
      <c r="TCB393" s="222"/>
      <c r="TCC393" s="222"/>
      <c r="TCD393" s="222"/>
      <c r="TCE393" s="222"/>
      <c r="TCF393" s="222"/>
      <c r="TCG393" s="222"/>
      <c r="TCH393" s="222"/>
      <c r="TCI393" s="222"/>
      <c r="TCJ393" s="222"/>
      <c r="TCK393" s="222"/>
      <c r="TCL393" s="222"/>
      <c r="TCM393" s="222"/>
      <c r="TCN393" s="222"/>
      <c r="TCO393" s="222"/>
      <c r="TCP393" s="222"/>
      <c r="TCQ393" s="222"/>
      <c r="TCR393" s="222"/>
      <c r="TCS393" s="222"/>
      <c r="TCT393" s="222"/>
      <c r="TCU393" s="222"/>
      <c r="TCV393" s="222"/>
      <c r="TCW393" s="222"/>
      <c r="TCX393" s="222"/>
      <c r="TCY393" s="222"/>
      <c r="TCZ393" s="222"/>
      <c r="TDA393" s="222"/>
      <c r="TDB393" s="222"/>
      <c r="TDC393" s="222"/>
      <c r="TDD393" s="222"/>
      <c r="TDE393" s="222"/>
      <c r="TDF393" s="222"/>
      <c r="TDG393" s="222"/>
      <c r="TDH393" s="222"/>
      <c r="TDI393" s="222"/>
      <c r="TDJ393" s="222"/>
      <c r="TDK393" s="222"/>
      <c r="TDL393" s="222"/>
      <c r="TDM393" s="222"/>
      <c r="TDN393" s="222"/>
      <c r="TDO393" s="222"/>
      <c r="TDP393" s="222"/>
      <c r="TDQ393" s="222"/>
      <c r="TDR393" s="222"/>
      <c r="TDS393" s="222"/>
      <c r="TDT393" s="222"/>
      <c r="TDU393" s="222"/>
      <c r="TDV393" s="222"/>
      <c r="TDW393" s="222"/>
      <c r="TDX393" s="222"/>
      <c r="TDY393" s="222"/>
      <c r="TDZ393" s="222"/>
      <c r="TEA393" s="222"/>
      <c r="TEB393" s="222"/>
      <c r="TEC393" s="222"/>
      <c r="TED393" s="222"/>
      <c r="TEE393" s="222"/>
      <c r="TEF393" s="222"/>
      <c r="TEG393" s="222"/>
      <c r="TEH393" s="222"/>
      <c r="TEI393" s="222"/>
      <c r="TEJ393" s="222"/>
      <c r="TEK393" s="222"/>
      <c r="TEL393" s="222"/>
      <c r="TEM393" s="222"/>
      <c r="TEN393" s="222"/>
      <c r="TEO393" s="222"/>
      <c r="TEP393" s="222"/>
      <c r="TEQ393" s="222"/>
      <c r="TER393" s="222"/>
      <c r="TES393" s="222"/>
      <c r="TET393" s="222"/>
      <c r="TEU393" s="222"/>
      <c r="TEV393" s="222"/>
      <c r="TEW393" s="222"/>
      <c r="TEX393" s="222"/>
      <c r="TEY393" s="222"/>
      <c r="TEZ393" s="222"/>
      <c r="TFA393" s="222"/>
      <c r="TFB393" s="222"/>
      <c r="TFC393" s="222"/>
      <c r="TFD393" s="222"/>
      <c r="TFE393" s="222"/>
      <c r="TFF393" s="222"/>
      <c r="TFG393" s="222"/>
      <c r="TFH393" s="222"/>
      <c r="TFI393" s="222"/>
      <c r="TFJ393" s="222"/>
      <c r="TFK393" s="222"/>
      <c r="TFL393" s="222"/>
      <c r="TFM393" s="222"/>
      <c r="TFN393" s="222"/>
      <c r="TFO393" s="222"/>
      <c r="TFP393" s="222"/>
      <c r="TFQ393" s="222"/>
      <c r="TFR393" s="222"/>
      <c r="TFS393" s="222"/>
      <c r="TFT393" s="222"/>
      <c r="TFU393" s="222"/>
      <c r="TFV393" s="222"/>
      <c r="TFW393" s="222"/>
      <c r="TFX393" s="222"/>
      <c r="TFY393" s="222"/>
      <c r="TFZ393" s="222"/>
      <c r="TGA393" s="222"/>
      <c r="TGB393" s="222"/>
      <c r="TGC393" s="222"/>
      <c r="TGD393" s="222"/>
      <c r="TGE393" s="222"/>
      <c r="TGF393" s="222"/>
      <c r="TGG393" s="222"/>
      <c r="TGH393" s="222"/>
      <c r="TGI393" s="222"/>
      <c r="TGJ393" s="222"/>
      <c r="TGK393" s="222"/>
      <c r="TGL393" s="222"/>
      <c r="TGM393" s="222"/>
      <c r="TGN393" s="222"/>
      <c r="TGO393" s="222"/>
      <c r="TGP393" s="222"/>
      <c r="TGQ393" s="222"/>
      <c r="TGR393" s="222"/>
      <c r="TGS393" s="222"/>
      <c r="TGT393" s="222"/>
      <c r="TGU393" s="222"/>
      <c r="TGV393" s="222"/>
      <c r="TGW393" s="222"/>
      <c r="TGX393" s="222"/>
      <c r="TGY393" s="222"/>
      <c r="TGZ393" s="222"/>
      <c r="THA393" s="222"/>
      <c r="THB393" s="222"/>
      <c r="THC393" s="222"/>
      <c r="THD393" s="222"/>
      <c r="THE393" s="222"/>
      <c r="THF393" s="222"/>
      <c r="THG393" s="222"/>
      <c r="THH393" s="222"/>
      <c r="THI393" s="222"/>
      <c r="THJ393" s="222"/>
      <c r="THK393" s="222"/>
      <c r="THL393" s="222"/>
      <c r="THM393" s="222"/>
      <c r="THN393" s="222"/>
      <c r="THO393" s="222"/>
      <c r="THP393" s="222"/>
      <c r="THQ393" s="222"/>
      <c r="THR393" s="222"/>
      <c r="THS393" s="222"/>
      <c r="THT393" s="222"/>
      <c r="THU393" s="222"/>
      <c r="THV393" s="222"/>
      <c r="THW393" s="222"/>
      <c r="THX393" s="222"/>
      <c r="THY393" s="222"/>
      <c r="THZ393" s="222"/>
      <c r="TIA393" s="222"/>
      <c r="TIB393" s="222"/>
      <c r="TIC393" s="222"/>
      <c r="TID393" s="222"/>
      <c r="TIE393" s="222"/>
      <c r="TIF393" s="222"/>
      <c r="TIG393" s="222"/>
      <c r="TIH393" s="222"/>
      <c r="TII393" s="222"/>
      <c r="TIJ393" s="222"/>
      <c r="TIK393" s="222"/>
      <c r="TIL393" s="222"/>
      <c r="TIM393" s="222"/>
      <c r="TIN393" s="222"/>
      <c r="TIO393" s="222"/>
      <c r="TIP393" s="222"/>
      <c r="TIQ393" s="222"/>
      <c r="TIR393" s="222"/>
      <c r="TIS393" s="222"/>
      <c r="TIT393" s="222"/>
      <c r="TIU393" s="222"/>
      <c r="TIV393" s="222"/>
      <c r="TIW393" s="222"/>
      <c r="TIX393" s="222"/>
      <c r="TIY393" s="222"/>
      <c r="TIZ393" s="222"/>
      <c r="TJA393" s="222"/>
      <c r="TJB393" s="222"/>
      <c r="TJC393" s="222"/>
      <c r="TJD393" s="222"/>
      <c r="TJE393" s="222"/>
      <c r="TJF393" s="222"/>
      <c r="TJG393" s="222"/>
      <c r="TJH393" s="222"/>
      <c r="TJI393" s="222"/>
      <c r="TJJ393" s="222"/>
      <c r="TJK393" s="222"/>
      <c r="TJL393" s="222"/>
      <c r="TJM393" s="222"/>
      <c r="TJN393" s="222"/>
      <c r="TJO393" s="222"/>
      <c r="TJP393" s="222"/>
      <c r="TJQ393" s="222"/>
      <c r="TJR393" s="222"/>
      <c r="TJS393" s="222"/>
      <c r="TJT393" s="222"/>
      <c r="TJU393" s="222"/>
      <c r="TJV393" s="222"/>
      <c r="TJW393" s="222"/>
      <c r="TJX393" s="222"/>
      <c r="TJY393" s="222"/>
      <c r="TJZ393" s="222"/>
      <c r="TKA393" s="222"/>
      <c r="TKB393" s="222"/>
      <c r="TKC393" s="222"/>
      <c r="TKD393" s="222"/>
      <c r="TKE393" s="222"/>
      <c r="TKF393" s="222"/>
      <c r="TKG393" s="222"/>
      <c r="TKH393" s="222"/>
      <c r="TKI393" s="222"/>
      <c r="TKJ393" s="222"/>
      <c r="TKK393" s="222"/>
      <c r="TKL393" s="222"/>
      <c r="TKM393" s="222"/>
      <c r="TKN393" s="222"/>
      <c r="TKO393" s="222"/>
      <c r="TKP393" s="222"/>
      <c r="TKQ393" s="222"/>
      <c r="TKR393" s="222"/>
      <c r="TKS393" s="222"/>
      <c r="TKT393" s="222"/>
      <c r="TKU393" s="222"/>
      <c r="TKV393" s="222"/>
      <c r="TKW393" s="222"/>
      <c r="TKX393" s="222"/>
      <c r="TKY393" s="222"/>
      <c r="TKZ393" s="222"/>
      <c r="TLA393" s="222"/>
      <c r="TLB393" s="222"/>
      <c r="TLC393" s="222"/>
      <c r="TLD393" s="222"/>
      <c r="TLE393" s="222"/>
      <c r="TLF393" s="222"/>
      <c r="TLG393" s="222"/>
      <c r="TLH393" s="222"/>
      <c r="TLI393" s="222"/>
      <c r="TLJ393" s="222"/>
      <c r="TLK393" s="222"/>
      <c r="TLL393" s="222"/>
      <c r="TLM393" s="222"/>
      <c r="TLN393" s="222"/>
      <c r="TLO393" s="222"/>
      <c r="TLP393" s="222"/>
      <c r="TLQ393" s="222"/>
      <c r="TLR393" s="222"/>
      <c r="TLS393" s="222"/>
      <c r="TLT393" s="222"/>
      <c r="TLU393" s="222"/>
      <c r="TLV393" s="222"/>
      <c r="TLW393" s="222"/>
      <c r="TLX393" s="222"/>
      <c r="TLY393" s="222"/>
      <c r="TLZ393" s="222"/>
      <c r="TMA393" s="222"/>
      <c r="TMB393" s="222"/>
      <c r="TMC393" s="222"/>
      <c r="TMD393" s="222"/>
      <c r="TME393" s="222"/>
      <c r="TMF393" s="222"/>
      <c r="TMG393" s="222"/>
      <c r="TMH393" s="222"/>
      <c r="TMI393" s="222"/>
      <c r="TMJ393" s="222"/>
      <c r="TMK393" s="222"/>
      <c r="TML393" s="222"/>
      <c r="TMM393" s="222"/>
      <c r="TMN393" s="222"/>
      <c r="TMO393" s="222"/>
      <c r="TMP393" s="222"/>
      <c r="TMQ393" s="222"/>
      <c r="TMR393" s="222"/>
      <c r="TMS393" s="222"/>
      <c r="TMT393" s="222"/>
      <c r="TMU393" s="222"/>
      <c r="TMV393" s="222"/>
      <c r="TMW393" s="222"/>
      <c r="TMX393" s="222"/>
      <c r="TMY393" s="222"/>
      <c r="TMZ393" s="222"/>
      <c r="TNA393" s="222"/>
      <c r="TNB393" s="222"/>
      <c r="TNC393" s="222"/>
      <c r="TND393" s="222"/>
      <c r="TNE393" s="222"/>
      <c r="TNF393" s="222"/>
      <c r="TNG393" s="222"/>
      <c r="TNH393" s="222"/>
      <c r="TNI393" s="222"/>
      <c r="TNJ393" s="222"/>
      <c r="TNK393" s="222"/>
      <c r="TNL393" s="222"/>
      <c r="TNM393" s="222"/>
      <c r="TNN393" s="222"/>
      <c r="TNO393" s="222"/>
      <c r="TNP393" s="222"/>
      <c r="TNQ393" s="222"/>
      <c r="TNR393" s="222"/>
      <c r="TNS393" s="222"/>
      <c r="TNT393" s="222"/>
      <c r="TNU393" s="222"/>
      <c r="TNV393" s="222"/>
      <c r="TNW393" s="222"/>
      <c r="TNX393" s="222"/>
      <c r="TNY393" s="222"/>
      <c r="TNZ393" s="222"/>
      <c r="TOA393" s="222"/>
      <c r="TOB393" s="222"/>
      <c r="TOC393" s="222"/>
      <c r="TOD393" s="222"/>
      <c r="TOE393" s="222"/>
      <c r="TOF393" s="222"/>
      <c r="TOG393" s="222"/>
      <c r="TOH393" s="222"/>
      <c r="TOI393" s="222"/>
      <c r="TOJ393" s="222"/>
      <c r="TOK393" s="222"/>
      <c r="TOL393" s="222"/>
      <c r="TOM393" s="222"/>
      <c r="TON393" s="222"/>
      <c r="TOO393" s="222"/>
      <c r="TOP393" s="222"/>
      <c r="TOQ393" s="222"/>
      <c r="TOR393" s="222"/>
      <c r="TOS393" s="222"/>
      <c r="TOT393" s="222"/>
      <c r="TOU393" s="222"/>
      <c r="TOV393" s="222"/>
      <c r="TOW393" s="222"/>
      <c r="TOX393" s="222"/>
      <c r="TOY393" s="222"/>
      <c r="TOZ393" s="222"/>
      <c r="TPA393" s="222"/>
      <c r="TPB393" s="222"/>
      <c r="TPC393" s="222"/>
      <c r="TPD393" s="222"/>
      <c r="TPE393" s="222"/>
      <c r="TPF393" s="222"/>
      <c r="TPG393" s="222"/>
      <c r="TPH393" s="222"/>
      <c r="TPI393" s="222"/>
      <c r="TPJ393" s="222"/>
      <c r="TPK393" s="222"/>
      <c r="TPL393" s="222"/>
      <c r="TPM393" s="222"/>
      <c r="TPN393" s="222"/>
      <c r="TPO393" s="222"/>
      <c r="TPP393" s="222"/>
      <c r="TPQ393" s="222"/>
      <c r="TPR393" s="222"/>
      <c r="TPS393" s="222"/>
      <c r="TPT393" s="222"/>
      <c r="TPU393" s="222"/>
      <c r="TPV393" s="222"/>
      <c r="TPW393" s="222"/>
      <c r="TPX393" s="222"/>
      <c r="TPY393" s="222"/>
      <c r="TPZ393" s="222"/>
      <c r="TQA393" s="222"/>
      <c r="TQB393" s="222"/>
      <c r="TQC393" s="222"/>
      <c r="TQD393" s="222"/>
      <c r="TQE393" s="222"/>
      <c r="TQF393" s="222"/>
      <c r="TQG393" s="222"/>
      <c r="TQH393" s="222"/>
      <c r="TQI393" s="222"/>
      <c r="TQJ393" s="222"/>
      <c r="TQK393" s="222"/>
      <c r="TQL393" s="222"/>
      <c r="TQM393" s="222"/>
      <c r="TQN393" s="222"/>
      <c r="TQO393" s="222"/>
      <c r="TQP393" s="222"/>
      <c r="TQQ393" s="222"/>
      <c r="TQR393" s="222"/>
      <c r="TQS393" s="222"/>
      <c r="TQT393" s="222"/>
      <c r="TQU393" s="222"/>
      <c r="TQV393" s="222"/>
      <c r="TQW393" s="222"/>
      <c r="TQX393" s="222"/>
      <c r="TQY393" s="222"/>
      <c r="TQZ393" s="222"/>
      <c r="TRA393" s="222"/>
      <c r="TRB393" s="222"/>
      <c r="TRC393" s="222"/>
      <c r="TRD393" s="222"/>
      <c r="TRE393" s="222"/>
      <c r="TRF393" s="222"/>
      <c r="TRG393" s="222"/>
      <c r="TRH393" s="222"/>
      <c r="TRI393" s="222"/>
      <c r="TRJ393" s="222"/>
      <c r="TRK393" s="222"/>
      <c r="TRL393" s="222"/>
      <c r="TRM393" s="222"/>
      <c r="TRN393" s="222"/>
      <c r="TRO393" s="222"/>
      <c r="TRP393" s="222"/>
      <c r="TRQ393" s="222"/>
      <c r="TRR393" s="222"/>
      <c r="TRS393" s="222"/>
      <c r="TRT393" s="222"/>
      <c r="TRU393" s="222"/>
      <c r="TRV393" s="222"/>
      <c r="TRW393" s="222"/>
      <c r="TRX393" s="222"/>
      <c r="TRY393" s="222"/>
      <c r="TRZ393" s="222"/>
      <c r="TSA393" s="222"/>
      <c r="TSB393" s="222"/>
      <c r="TSC393" s="222"/>
      <c r="TSD393" s="222"/>
      <c r="TSE393" s="222"/>
      <c r="TSF393" s="222"/>
      <c r="TSG393" s="222"/>
      <c r="TSH393" s="222"/>
      <c r="TSI393" s="222"/>
      <c r="TSJ393" s="222"/>
      <c r="TSK393" s="222"/>
      <c r="TSL393" s="222"/>
      <c r="TSM393" s="222"/>
      <c r="TSN393" s="222"/>
      <c r="TSO393" s="222"/>
      <c r="TSP393" s="222"/>
      <c r="TSQ393" s="222"/>
      <c r="TSR393" s="222"/>
      <c r="TSS393" s="222"/>
      <c r="TST393" s="222"/>
      <c r="TSU393" s="222"/>
      <c r="TSV393" s="222"/>
      <c r="TSW393" s="222"/>
      <c r="TSX393" s="222"/>
      <c r="TSY393" s="222"/>
      <c r="TSZ393" s="222"/>
      <c r="TTA393" s="222"/>
      <c r="TTB393" s="222"/>
      <c r="TTC393" s="222"/>
      <c r="TTD393" s="222"/>
      <c r="TTE393" s="222"/>
      <c r="TTF393" s="222"/>
      <c r="TTG393" s="222"/>
      <c r="TTH393" s="222"/>
      <c r="TTI393" s="222"/>
      <c r="TTJ393" s="222"/>
      <c r="TTK393" s="222"/>
      <c r="TTL393" s="222"/>
      <c r="TTM393" s="222"/>
      <c r="TTN393" s="222"/>
      <c r="TTO393" s="222"/>
      <c r="TTP393" s="222"/>
      <c r="TTQ393" s="222"/>
      <c r="TTR393" s="222"/>
      <c r="TTS393" s="222"/>
      <c r="TTT393" s="222"/>
      <c r="TTU393" s="222"/>
      <c r="TTV393" s="222"/>
      <c r="TTW393" s="222"/>
      <c r="TTX393" s="222"/>
      <c r="TTY393" s="222"/>
      <c r="TTZ393" s="222"/>
      <c r="TUA393" s="222"/>
      <c r="TUB393" s="222"/>
      <c r="TUC393" s="222"/>
      <c r="TUD393" s="222"/>
      <c r="TUE393" s="222"/>
      <c r="TUF393" s="222"/>
      <c r="TUG393" s="222"/>
      <c r="TUH393" s="222"/>
      <c r="TUI393" s="222"/>
      <c r="TUJ393" s="222"/>
      <c r="TUK393" s="222"/>
      <c r="TUL393" s="222"/>
      <c r="TUM393" s="222"/>
      <c r="TUN393" s="222"/>
      <c r="TUO393" s="222"/>
      <c r="TUP393" s="222"/>
      <c r="TUQ393" s="222"/>
      <c r="TUR393" s="222"/>
      <c r="TUS393" s="222"/>
      <c r="TUT393" s="222"/>
      <c r="TUU393" s="222"/>
      <c r="TUV393" s="222"/>
      <c r="TUW393" s="222"/>
      <c r="TUX393" s="222"/>
      <c r="TUY393" s="222"/>
      <c r="TUZ393" s="222"/>
      <c r="TVA393" s="222"/>
      <c r="TVB393" s="222"/>
      <c r="TVC393" s="222"/>
      <c r="TVD393" s="222"/>
      <c r="TVE393" s="222"/>
      <c r="TVF393" s="222"/>
      <c r="TVG393" s="222"/>
      <c r="TVH393" s="222"/>
      <c r="TVI393" s="222"/>
      <c r="TVJ393" s="222"/>
      <c r="TVK393" s="222"/>
      <c r="TVL393" s="222"/>
      <c r="TVM393" s="222"/>
      <c r="TVN393" s="222"/>
      <c r="TVO393" s="222"/>
      <c r="TVP393" s="222"/>
      <c r="TVQ393" s="222"/>
      <c r="TVR393" s="222"/>
      <c r="TVS393" s="222"/>
      <c r="TVT393" s="222"/>
      <c r="TVU393" s="222"/>
      <c r="TVV393" s="222"/>
      <c r="TVW393" s="222"/>
      <c r="TVX393" s="222"/>
      <c r="TVY393" s="222"/>
      <c r="TVZ393" s="222"/>
      <c r="TWA393" s="222"/>
      <c r="TWB393" s="222"/>
      <c r="TWC393" s="222"/>
      <c r="TWD393" s="222"/>
      <c r="TWE393" s="222"/>
      <c r="TWF393" s="222"/>
      <c r="TWG393" s="222"/>
      <c r="TWH393" s="222"/>
      <c r="TWI393" s="222"/>
      <c r="TWJ393" s="222"/>
      <c r="TWK393" s="222"/>
      <c r="TWL393" s="222"/>
      <c r="TWM393" s="222"/>
      <c r="TWN393" s="222"/>
      <c r="TWO393" s="222"/>
      <c r="TWP393" s="222"/>
      <c r="TWQ393" s="222"/>
      <c r="TWR393" s="222"/>
      <c r="TWS393" s="222"/>
      <c r="TWT393" s="222"/>
      <c r="TWU393" s="222"/>
      <c r="TWV393" s="222"/>
      <c r="TWW393" s="222"/>
      <c r="TWX393" s="222"/>
      <c r="TWY393" s="222"/>
      <c r="TWZ393" s="222"/>
      <c r="TXA393" s="222"/>
      <c r="TXB393" s="222"/>
      <c r="TXC393" s="222"/>
      <c r="TXD393" s="222"/>
      <c r="TXE393" s="222"/>
      <c r="TXF393" s="222"/>
      <c r="TXG393" s="222"/>
      <c r="TXH393" s="222"/>
      <c r="TXI393" s="222"/>
      <c r="TXJ393" s="222"/>
      <c r="TXK393" s="222"/>
      <c r="TXL393" s="222"/>
      <c r="TXM393" s="222"/>
      <c r="TXN393" s="222"/>
      <c r="TXO393" s="222"/>
      <c r="TXP393" s="222"/>
      <c r="TXQ393" s="222"/>
      <c r="TXR393" s="222"/>
      <c r="TXS393" s="222"/>
      <c r="TXT393" s="222"/>
      <c r="TXU393" s="222"/>
      <c r="TXV393" s="222"/>
      <c r="TXW393" s="222"/>
      <c r="TXX393" s="222"/>
      <c r="TXY393" s="222"/>
      <c r="TXZ393" s="222"/>
      <c r="TYA393" s="222"/>
      <c r="TYB393" s="222"/>
      <c r="TYC393" s="222"/>
      <c r="TYD393" s="222"/>
      <c r="TYE393" s="222"/>
      <c r="TYF393" s="222"/>
      <c r="TYG393" s="222"/>
      <c r="TYH393" s="222"/>
      <c r="TYI393" s="222"/>
      <c r="TYJ393" s="222"/>
      <c r="TYK393" s="222"/>
      <c r="TYL393" s="222"/>
      <c r="TYM393" s="222"/>
      <c r="TYN393" s="222"/>
      <c r="TYO393" s="222"/>
      <c r="TYP393" s="222"/>
      <c r="TYQ393" s="222"/>
      <c r="TYR393" s="222"/>
      <c r="TYS393" s="222"/>
      <c r="TYT393" s="222"/>
      <c r="TYU393" s="222"/>
      <c r="TYV393" s="222"/>
      <c r="TYW393" s="222"/>
      <c r="TYX393" s="222"/>
      <c r="TYY393" s="222"/>
      <c r="TYZ393" s="222"/>
      <c r="TZA393" s="222"/>
      <c r="TZB393" s="222"/>
      <c r="TZC393" s="222"/>
      <c r="TZD393" s="222"/>
      <c r="TZE393" s="222"/>
      <c r="TZF393" s="222"/>
      <c r="TZG393" s="222"/>
      <c r="TZH393" s="222"/>
      <c r="TZI393" s="222"/>
      <c r="TZJ393" s="222"/>
      <c r="TZK393" s="222"/>
      <c r="TZL393" s="222"/>
      <c r="TZM393" s="222"/>
      <c r="TZN393" s="222"/>
      <c r="TZO393" s="222"/>
      <c r="TZP393" s="222"/>
      <c r="TZQ393" s="222"/>
      <c r="TZR393" s="222"/>
      <c r="TZS393" s="222"/>
      <c r="TZT393" s="222"/>
      <c r="TZU393" s="222"/>
      <c r="TZV393" s="222"/>
      <c r="TZW393" s="222"/>
      <c r="TZX393" s="222"/>
      <c r="TZY393" s="222"/>
      <c r="TZZ393" s="222"/>
      <c r="UAA393" s="222"/>
      <c r="UAB393" s="222"/>
      <c r="UAC393" s="222"/>
      <c r="UAD393" s="222"/>
      <c r="UAE393" s="222"/>
      <c r="UAF393" s="222"/>
      <c r="UAG393" s="222"/>
      <c r="UAH393" s="222"/>
      <c r="UAI393" s="222"/>
      <c r="UAJ393" s="222"/>
      <c r="UAK393" s="222"/>
      <c r="UAL393" s="222"/>
      <c r="UAM393" s="222"/>
      <c r="UAN393" s="222"/>
      <c r="UAO393" s="222"/>
      <c r="UAP393" s="222"/>
      <c r="UAQ393" s="222"/>
      <c r="UAR393" s="222"/>
      <c r="UAS393" s="222"/>
      <c r="UAT393" s="222"/>
      <c r="UAU393" s="222"/>
      <c r="UAV393" s="222"/>
      <c r="UAW393" s="222"/>
      <c r="UAX393" s="222"/>
      <c r="UAY393" s="222"/>
      <c r="UAZ393" s="222"/>
      <c r="UBA393" s="222"/>
      <c r="UBB393" s="222"/>
      <c r="UBC393" s="222"/>
      <c r="UBD393" s="222"/>
      <c r="UBE393" s="222"/>
      <c r="UBF393" s="222"/>
      <c r="UBG393" s="222"/>
      <c r="UBH393" s="222"/>
      <c r="UBI393" s="222"/>
      <c r="UBJ393" s="222"/>
      <c r="UBK393" s="222"/>
      <c r="UBL393" s="222"/>
      <c r="UBM393" s="222"/>
      <c r="UBN393" s="222"/>
      <c r="UBO393" s="222"/>
      <c r="UBP393" s="222"/>
      <c r="UBQ393" s="222"/>
      <c r="UBR393" s="222"/>
      <c r="UBS393" s="222"/>
      <c r="UBT393" s="222"/>
      <c r="UBU393" s="222"/>
      <c r="UBV393" s="222"/>
      <c r="UBW393" s="222"/>
      <c r="UBX393" s="222"/>
      <c r="UBY393" s="222"/>
      <c r="UBZ393" s="222"/>
      <c r="UCA393" s="222"/>
      <c r="UCB393" s="222"/>
      <c r="UCC393" s="222"/>
      <c r="UCD393" s="222"/>
      <c r="UCE393" s="222"/>
      <c r="UCF393" s="222"/>
      <c r="UCG393" s="222"/>
      <c r="UCH393" s="222"/>
      <c r="UCI393" s="222"/>
      <c r="UCJ393" s="222"/>
      <c r="UCK393" s="222"/>
      <c r="UCL393" s="222"/>
      <c r="UCM393" s="222"/>
      <c r="UCN393" s="222"/>
      <c r="UCO393" s="222"/>
      <c r="UCP393" s="222"/>
      <c r="UCQ393" s="222"/>
      <c r="UCR393" s="222"/>
      <c r="UCS393" s="222"/>
      <c r="UCT393" s="222"/>
      <c r="UCU393" s="222"/>
      <c r="UCV393" s="222"/>
      <c r="UCW393" s="222"/>
      <c r="UCX393" s="222"/>
      <c r="UCY393" s="222"/>
      <c r="UCZ393" s="222"/>
      <c r="UDA393" s="222"/>
      <c r="UDB393" s="222"/>
      <c r="UDC393" s="222"/>
      <c r="UDD393" s="222"/>
      <c r="UDE393" s="222"/>
      <c r="UDF393" s="222"/>
      <c r="UDG393" s="222"/>
      <c r="UDH393" s="222"/>
      <c r="UDI393" s="222"/>
      <c r="UDJ393" s="222"/>
      <c r="UDK393" s="222"/>
      <c r="UDL393" s="222"/>
      <c r="UDM393" s="222"/>
      <c r="UDN393" s="222"/>
      <c r="UDO393" s="222"/>
      <c r="UDP393" s="222"/>
      <c r="UDQ393" s="222"/>
      <c r="UDR393" s="222"/>
      <c r="UDS393" s="222"/>
      <c r="UDT393" s="222"/>
      <c r="UDU393" s="222"/>
      <c r="UDV393" s="222"/>
      <c r="UDW393" s="222"/>
      <c r="UDX393" s="222"/>
      <c r="UDY393" s="222"/>
      <c r="UDZ393" s="222"/>
      <c r="UEA393" s="222"/>
      <c r="UEB393" s="222"/>
      <c r="UEC393" s="222"/>
      <c r="UED393" s="222"/>
      <c r="UEE393" s="222"/>
      <c r="UEF393" s="222"/>
      <c r="UEG393" s="222"/>
      <c r="UEH393" s="222"/>
      <c r="UEI393" s="222"/>
      <c r="UEJ393" s="222"/>
      <c r="UEK393" s="222"/>
      <c r="UEL393" s="222"/>
      <c r="UEM393" s="222"/>
      <c r="UEN393" s="222"/>
      <c r="UEO393" s="222"/>
      <c r="UEP393" s="222"/>
      <c r="UEQ393" s="222"/>
      <c r="UER393" s="222"/>
      <c r="UES393" s="222"/>
      <c r="UET393" s="222"/>
      <c r="UEU393" s="222"/>
      <c r="UEV393" s="222"/>
      <c r="UEW393" s="222"/>
      <c r="UEX393" s="222"/>
      <c r="UEY393" s="222"/>
      <c r="UEZ393" s="222"/>
      <c r="UFA393" s="222"/>
      <c r="UFB393" s="222"/>
      <c r="UFC393" s="222"/>
      <c r="UFD393" s="222"/>
      <c r="UFE393" s="222"/>
      <c r="UFF393" s="222"/>
      <c r="UFG393" s="222"/>
      <c r="UFH393" s="222"/>
      <c r="UFI393" s="222"/>
      <c r="UFJ393" s="222"/>
      <c r="UFK393" s="222"/>
      <c r="UFL393" s="222"/>
      <c r="UFM393" s="222"/>
      <c r="UFN393" s="222"/>
      <c r="UFO393" s="222"/>
      <c r="UFP393" s="222"/>
      <c r="UFQ393" s="222"/>
      <c r="UFR393" s="222"/>
      <c r="UFS393" s="222"/>
      <c r="UFT393" s="222"/>
      <c r="UFU393" s="222"/>
      <c r="UFV393" s="222"/>
      <c r="UFW393" s="222"/>
      <c r="UFX393" s="222"/>
      <c r="UFY393" s="222"/>
      <c r="UFZ393" s="222"/>
      <c r="UGA393" s="222"/>
      <c r="UGB393" s="222"/>
      <c r="UGC393" s="222"/>
      <c r="UGD393" s="222"/>
      <c r="UGE393" s="222"/>
      <c r="UGF393" s="222"/>
      <c r="UGG393" s="222"/>
      <c r="UGH393" s="222"/>
      <c r="UGI393" s="222"/>
      <c r="UGJ393" s="222"/>
      <c r="UGK393" s="222"/>
      <c r="UGL393" s="222"/>
      <c r="UGM393" s="222"/>
      <c r="UGN393" s="222"/>
      <c r="UGO393" s="222"/>
      <c r="UGP393" s="222"/>
      <c r="UGQ393" s="222"/>
      <c r="UGR393" s="222"/>
      <c r="UGS393" s="222"/>
      <c r="UGT393" s="222"/>
      <c r="UGU393" s="222"/>
      <c r="UGV393" s="222"/>
      <c r="UGW393" s="222"/>
      <c r="UGX393" s="222"/>
      <c r="UGY393" s="222"/>
      <c r="UGZ393" s="222"/>
      <c r="UHA393" s="222"/>
      <c r="UHB393" s="222"/>
      <c r="UHC393" s="222"/>
      <c r="UHD393" s="222"/>
      <c r="UHE393" s="222"/>
      <c r="UHF393" s="222"/>
      <c r="UHG393" s="222"/>
      <c r="UHH393" s="222"/>
      <c r="UHI393" s="222"/>
      <c r="UHJ393" s="222"/>
      <c r="UHK393" s="222"/>
      <c r="UHL393" s="222"/>
      <c r="UHM393" s="222"/>
      <c r="UHN393" s="222"/>
      <c r="UHO393" s="222"/>
      <c r="UHP393" s="222"/>
      <c r="UHQ393" s="222"/>
      <c r="UHR393" s="222"/>
      <c r="UHS393" s="222"/>
      <c r="UHT393" s="222"/>
      <c r="UHU393" s="222"/>
      <c r="UHV393" s="222"/>
      <c r="UHW393" s="222"/>
      <c r="UHX393" s="222"/>
      <c r="UHY393" s="222"/>
      <c r="UHZ393" s="222"/>
      <c r="UIA393" s="222"/>
      <c r="UIB393" s="222"/>
      <c r="UIC393" s="222"/>
      <c r="UID393" s="222"/>
      <c r="UIE393" s="222"/>
      <c r="UIF393" s="222"/>
      <c r="UIG393" s="222"/>
      <c r="UIH393" s="222"/>
      <c r="UII393" s="222"/>
      <c r="UIJ393" s="222"/>
      <c r="UIK393" s="222"/>
      <c r="UIL393" s="222"/>
      <c r="UIM393" s="222"/>
      <c r="UIN393" s="222"/>
      <c r="UIO393" s="222"/>
      <c r="UIP393" s="222"/>
      <c r="UIQ393" s="222"/>
      <c r="UIR393" s="222"/>
      <c r="UIS393" s="222"/>
      <c r="UIT393" s="222"/>
      <c r="UIU393" s="222"/>
      <c r="UIV393" s="222"/>
      <c r="UIW393" s="222"/>
      <c r="UIX393" s="222"/>
      <c r="UIY393" s="222"/>
      <c r="UIZ393" s="222"/>
      <c r="UJA393" s="222"/>
      <c r="UJB393" s="222"/>
      <c r="UJC393" s="222"/>
      <c r="UJD393" s="222"/>
      <c r="UJE393" s="222"/>
      <c r="UJF393" s="222"/>
      <c r="UJG393" s="222"/>
      <c r="UJH393" s="222"/>
      <c r="UJI393" s="222"/>
      <c r="UJJ393" s="222"/>
      <c r="UJK393" s="222"/>
      <c r="UJL393" s="222"/>
      <c r="UJM393" s="222"/>
      <c r="UJN393" s="222"/>
      <c r="UJO393" s="222"/>
      <c r="UJP393" s="222"/>
      <c r="UJQ393" s="222"/>
      <c r="UJR393" s="222"/>
      <c r="UJS393" s="222"/>
      <c r="UJT393" s="222"/>
      <c r="UJU393" s="222"/>
      <c r="UJV393" s="222"/>
      <c r="UJW393" s="222"/>
      <c r="UJX393" s="222"/>
      <c r="UJY393" s="222"/>
      <c r="UJZ393" s="222"/>
      <c r="UKA393" s="222"/>
      <c r="UKB393" s="222"/>
      <c r="UKC393" s="222"/>
      <c r="UKD393" s="222"/>
      <c r="UKE393" s="222"/>
      <c r="UKF393" s="222"/>
      <c r="UKG393" s="222"/>
      <c r="UKH393" s="222"/>
      <c r="UKI393" s="222"/>
      <c r="UKJ393" s="222"/>
      <c r="UKK393" s="222"/>
      <c r="UKL393" s="222"/>
      <c r="UKM393" s="222"/>
      <c r="UKN393" s="222"/>
      <c r="UKO393" s="222"/>
      <c r="UKP393" s="222"/>
      <c r="UKQ393" s="222"/>
      <c r="UKR393" s="222"/>
      <c r="UKS393" s="222"/>
      <c r="UKT393" s="222"/>
      <c r="UKU393" s="222"/>
      <c r="UKV393" s="222"/>
      <c r="UKW393" s="222"/>
      <c r="UKX393" s="222"/>
      <c r="UKY393" s="222"/>
      <c r="UKZ393" s="222"/>
      <c r="ULA393" s="222"/>
      <c r="ULB393" s="222"/>
      <c r="ULC393" s="222"/>
      <c r="ULD393" s="222"/>
      <c r="ULE393" s="222"/>
      <c r="ULF393" s="222"/>
      <c r="ULG393" s="222"/>
      <c r="ULH393" s="222"/>
      <c r="ULI393" s="222"/>
      <c r="ULJ393" s="222"/>
      <c r="ULK393" s="222"/>
      <c r="ULL393" s="222"/>
      <c r="ULM393" s="222"/>
      <c r="ULN393" s="222"/>
      <c r="ULO393" s="222"/>
      <c r="ULP393" s="222"/>
      <c r="ULQ393" s="222"/>
      <c r="ULR393" s="222"/>
      <c r="ULS393" s="222"/>
      <c r="ULT393" s="222"/>
      <c r="ULU393" s="222"/>
      <c r="ULV393" s="222"/>
      <c r="ULW393" s="222"/>
      <c r="ULX393" s="222"/>
      <c r="ULY393" s="222"/>
      <c r="ULZ393" s="222"/>
      <c r="UMA393" s="222"/>
      <c r="UMB393" s="222"/>
      <c r="UMC393" s="222"/>
      <c r="UMD393" s="222"/>
      <c r="UME393" s="222"/>
      <c r="UMF393" s="222"/>
      <c r="UMG393" s="222"/>
      <c r="UMH393" s="222"/>
      <c r="UMI393" s="222"/>
      <c r="UMJ393" s="222"/>
      <c r="UMK393" s="222"/>
      <c r="UML393" s="222"/>
      <c r="UMM393" s="222"/>
      <c r="UMN393" s="222"/>
      <c r="UMO393" s="222"/>
      <c r="UMP393" s="222"/>
      <c r="UMQ393" s="222"/>
      <c r="UMR393" s="222"/>
      <c r="UMS393" s="222"/>
      <c r="UMT393" s="222"/>
      <c r="UMU393" s="222"/>
      <c r="UMV393" s="222"/>
      <c r="UMW393" s="222"/>
      <c r="UMX393" s="222"/>
      <c r="UMY393" s="222"/>
      <c r="UMZ393" s="222"/>
      <c r="UNA393" s="222"/>
      <c r="UNB393" s="222"/>
      <c r="UNC393" s="222"/>
      <c r="UND393" s="222"/>
      <c r="UNE393" s="222"/>
      <c r="UNF393" s="222"/>
      <c r="UNG393" s="222"/>
      <c r="UNH393" s="222"/>
      <c r="UNI393" s="222"/>
      <c r="UNJ393" s="222"/>
      <c r="UNK393" s="222"/>
      <c r="UNL393" s="222"/>
      <c r="UNM393" s="222"/>
      <c r="UNN393" s="222"/>
      <c r="UNO393" s="222"/>
      <c r="UNP393" s="222"/>
      <c r="UNQ393" s="222"/>
      <c r="UNR393" s="222"/>
      <c r="UNS393" s="222"/>
      <c r="UNT393" s="222"/>
      <c r="UNU393" s="222"/>
      <c r="UNV393" s="222"/>
      <c r="UNW393" s="222"/>
      <c r="UNX393" s="222"/>
      <c r="UNY393" s="222"/>
      <c r="UNZ393" s="222"/>
      <c r="UOA393" s="222"/>
      <c r="UOB393" s="222"/>
      <c r="UOC393" s="222"/>
      <c r="UOD393" s="222"/>
      <c r="UOE393" s="222"/>
      <c r="UOF393" s="222"/>
      <c r="UOG393" s="222"/>
      <c r="UOH393" s="222"/>
      <c r="UOI393" s="222"/>
      <c r="UOJ393" s="222"/>
      <c r="UOK393" s="222"/>
      <c r="UOL393" s="222"/>
      <c r="UOM393" s="222"/>
      <c r="UON393" s="222"/>
      <c r="UOO393" s="222"/>
      <c r="UOP393" s="222"/>
      <c r="UOQ393" s="222"/>
      <c r="UOR393" s="222"/>
      <c r="UOS393" s="222"/>
      <c r="UOT393" s="222"/>
      <c r="UOU393" s="222"/>
      <c r="UOV393" s="222"/>
      <c r="UOW393" s="222"/>
      <c r="UOX393" s="222"/>
      <c r="UOY393" s="222"/>
      <c r="UOZ393" s="222"/>
      <c r="UPA393" s="222"/>
      <c r="UPB393" s="222"/>
      <c r="UPC393" s="222"/>
      <c r="UPD393" s="222"/>
      <c r="UPE393" s="222"/>
      <c r="UPF393" s="222"/>
      <c r="UPG393" s="222"/>
      <c r="UPH393" s="222"/>
      <c r="UPI393" s="222"/>
      <c r="UPJ393" s="222"/>
      <c r="UPK393" s="222"/>
      <c r="UPL393" s="222"/>
      <c r="UPM393" s="222"/>
      <c r="UPN393" s="222"/>
      <c r="UPO393" s="222"/>
      <c r="UPP393" s="222"/>
      <c r="UPQ393" s="222"/>
      <c r="UPR393" s="222"/>
      <c r="UPS393" s="222"/>
      <c r="UPT393" s="222"/>
      <c r="UPU393" s="222"/>
      <c r="UPV393" s="222"/>
      <c r="UPW393" s="222"/>
      <c r="UPX393" s="222"/>
      <c r="UPY393" s="222"/>
      <c r="UPZ393" s="222"/>
      <c r="UQA393" s="222"/>
      <c r="UQB393" s="222"/>
      <c r="UQC393" s="222"/>
      <c r="UQD393" s="222"/>
      <c r="UQE393" s="222"/>
      <c r="UQF393" s="222"/>
      <c r="UQG393" s="222"/>
      <c r="UQH393" s="222"/>
      <c r="UQI393" s="222"/>
      <c r="UQJ393" s="222"/>
      <c r="UQK393" s="222"/>
      <c r="UQL393" s="222"/>
      <c r="UQM393" s="222"/>
      <c r="UQN393" s="222"/>
      <c r="UQO393" s="222"/>
      <c r="UQP393" s="222"/>
      <c r="UQQ393" s="222"/>
      <c r="UQR393" s="222"/>
      <c r="UQS393" s="222"/>
      <c r="UQT393" s="222"/>
      <c r="UQU393" s="222"/>
      <c r="UQV393" s="222"/>
      <c r="UQW393" s="222"/>
      <c r="UQX393" s="222"/>
      <c r="UQY393" s="222"/>
      <c r="UQZ393" s="222"/>
      <c r="URA393" s="222"/>
      <c r="URB393" s="222"/>
      <c r="URC393" s="222"/>
      <c r="URD393" s="222"/>
      <c r="URE393" s="222"/>
      <c r="URF393" s="222"/>
      <c r="URG393" s="222"/>
      <c r="URH393" s="222"/>
      <c r="URI393" s="222"/>
      <c r="URJ393" s="222"/>
      <c r="URK393" s="222"/>
      <c r="URL393" s="222"/>
      <c r="URM393" s="222"/>
      <c r="URN393" s="222"/>
      <c r="URO393" s="222"/>
      <c r="URP393" s="222"/>
      <c r="URQ393" s="222"/>
      <c r="URR393" s="222"/>
      <c r="URS393" s="222"/>
      <c r="URT393" s="222"/>
      <c r="URU393" s="222"/>
      <c r="URV393" s="222"/>
      <c r="URW393" s="222"/>
      <c r="URX393" s="222"/>
      <c r="URY393" s="222"/>
      <c r="URZ393" s="222"/>
      <c r="USA393" s="222"/>
      <c r="USB393" s="222"/>
      <c r="USC393" s="222"/>
      <c r="USD393" s="222"/>
      <c r="USE393" s="222"/>
      <c r="USF393" s="222"/>
      <c r="USG393" s="222"/>
      <c r="USH393" s="222"/>
      <c r="USI393" s="222"/>
      <c r="USJ393" s="222"/>
      <c r="USK393" s="222"/>
      <c r="USL393" s="222"/>
      <c r="USM393" s="222"/>
      <c r="USN393" s="222"/>
      <c r="USO393" s="222"/>
      <c r="USP393" s="222"/>
      <c r="USQ393" s="222"/>
      <c r="USR393" s="222"/>
      <c r="USS393" s="222"/>
      <c r="UST393" s="222"/>
      <c r="USU393" s="222"/>
      <c r="USV393" s="222"/>
      <c r="USW393" s="222"/>
      <c r="USX393" s="222"/>
      <c r="USY393" s="222"/>
      <c r="USZ393" s="222"/>
      <c r="UTA393" s="222"/>
      <c r="UTB393" s="222"/>
      <c r="UTC393" s="222"/>
      <c r="UTD393" s="222"/>
      <c r="UTE393" s="222"/>
      <c r="UTF393" s="222"/>
      <c r="UTG393" s="222"/>
      <c r="UTH393" s="222"/>
      <c r="UTI393" s="222"/>
      <c r="UTJ393" s="222"/>
      <c r="UTK393" s="222"/>
      <c r="UTL393" s="222"/>
      <c r="UTM393" s="222"/>
      <c r="UTN393" s="222"/>
      <c r="UTO393" s="222"/>
      <c r="UTP393" s="222"/>
      <c r="UTQ393" s="222"/>
      <c r="UTR393" s="222"/>
      <c r="UTS393" s="222"/>
      <c r="UTT393" s="222"/>
      <c r="UTU393" s="222"/>
      <c r="UTV393" s="222"/>
      <c r="UTW393" s="222"/>
      <c r="UTX393" s="222"/>
      <c r="UTY393" s="222"/>
      <c r="UTZ393" s="222"/>
      <c r="UUA393" s="222"/>
      <c r="UUB393" s="222"/>
      <c r="UUC393" s="222"/>
      <c r="UUD393" s="222"/>
      <c r="UUE393" s="222"/>
      <c r="UUF393" s="222"/>
      <c r="UUG393" s="222"/>
      <c r="UUH393" s="222"/>
      <c r="UUI393" s="222"/>
      <c r="UUJ393" s="222"/>
      <c r="UUK393" s="222"/>
      <c r="UUL393" s="222"/>
      <c r="UUM393" s="222"/>
      <c r="UUN393" s="222"/>
      <c r="UUO393" s="222"/>
      <c r="UUP393" s="222"/>
      <c r="UUQ393" s="222"/>
      <c r="UUR393" s="222"/>
      <c r="UUS393" s="222"/>
      <c r="UUT393" s="222"/>
      <c r="UUU393" s="222"/>
      <c r="UUV393" s="222"/>
      <c r="UUW393" s="222"/>
      <c r="UUX393" s="222"/>
      <c r="UUY393" s="222"/>
      <c r="UUZ393" s="222"/>
      <c r="UVA393" s="222"/>
      <c r="UVB393" s="222"/>
      <c r="UVC393" s="222"/>
      <c r="UVD393" s="222"/>
      <c r="UVE393" s="222"/>
      <c r="UVF393" s="222"/>
      <c r="UVG393" s="222"/>
      <c r="UVH393" s="222"/>
      <c r="UVI393" s="222"/>
      <c r="UVJ393" s="222"/>
      <c r="UVK393" s="222"/>
      <c r="UVL393" s="222"/>
      <c r="UVM393" s="222"/>
      <c r="UVN393" s="222"/>
      <c r="UVO393" s="222"/>
      <c r="UVP393" s="222"/>
      <c r="UVQ393" s="222"/>
      <c r="UVR393" s="222"/>
      <c r="UVS393" s="222"/>
      <c r="UVT393" s="222"/>
      <c r="UVU393" s="222"/>
      <c r="UVV393" s="222"/>
      <c r="UVW393" s="222"/>
      <c r="UVX393" s="222"/>
      <c r="UVY393" s="222"/>
      <c r="UVZ393" s="222"/>
      <c r="UWA393" s="222"/>
      <c r="UWB393" s="222"/>
      <c r="UWC393" s="222"/>
      <c r="UWD393" s="222"/>
      <c r="UWE393" s="222"/>
      <c r="UWF393" s="222"/>
      <c r="UWG393" s="222"/>
      <c r="UWH393" s="222"/>
      <c r="UWI393" s="222"/>
      <c r="UWJ393" s="222"/>
      <c r="UWK393" s="222"/>
      <c r="UWL393" s="222"/>
      <c r="UWM393" s="222"/>
      <c r="UWN393" s="222"/>
      <c r="UWO393" s="222"/>
      <c r="UWP393" s="222"/>
      <c r="UWQ393" s="222"/>
      <c r="UWR393" s="222"/>
      <c r="UWS393" s="222"/>
      <c r="UWT393" s="222"/>
      <c r="UWU393" s="222"/>
      <c r="UWV393" s="222"/>
      <c r="UWW393" s="222"/>
      <c r="UWX393" s="222"/>
      <c r="UWY393" s="222"/>
      <c r="UWZ393" s="222"/>
      <c r="UXA393" s="222"/>
      <c r="UXB393" s="222"/>
      <c r="UXC393" s="222"/>
      <c r="UXD393" s="222"/>
      <c r="UXE393" s="222"/>
      <c r="UXF393" s="222"/>
      <c r="UXG393" s="222"/>
      <c r="UXH393" s="222"/>
      <c r="UXI393" s="222"/>
      <c r="UXJ393" s="222"/>
      <c r="UXK393" s="222"/>
      <c r="UXL393" s="222"/>
      <c r="UXM393" s="222"/>
      <c r="UXN393" s="222"/>
      <c r="UXO393" s="222"/>
      <c r="UXP393" s="222"/>
      <c r="UXQ393" s="222"/>
      <c r="UXR393" s="222"/>
      <c r="UXS393" s="222"/>
      <c r="UXT393" s="222"/>
      <c r="UXU393" s="222"/>
      <c r="UXV393" s="222"/>
      <c r="UXW393" s="222"/>
      <c r="UXX393" s="222"/>
      <c r="UXY393" s="222"/>
      <c r="UXZ393" s="222"/>
      <c r="UYA393" s="222"/>
      <c r="UYB393" s="222"/>
      <c r="UYC393" s="222"/>
      <c r="UYD393" s="222"/>
      <c r="UYE393" s="222"/>
      <c r="UYF393" s="222"/>
      <c r="UYG393" s="222"/>
      <c r="UYH393" s="222"/>
      <c r="UYI393" s="222"/>
      <c r="UYJ393" s="222"/>
      <c r="UYK393" s="222"/>
      <c r="UYL393" s="222"/>
      <c r="UYM393" s="222"/>
      <c r="UYN393" s="222"/>
      <c r="UYO393" s="222"/>
      <c r="UYP393" s="222"/>
      <c r="UYQ393" s="222"/>
      <c r="UYR393" s="222"/>
      <c r="UYS393" s="222"/>
      <c r="UYT393" s="222"/>
      <c r="UYU393" s="222"/>
      <c r="UYV393" s="222"/>
      <c r="UYW393" s="222"/>
      <c r="UYX393" s="222"/>
      <c r="UYY393" s="222"/>
      <c r="UYZ393" s="222"/>
      <c r="UZA393" s="222"/>
      <c r="UZB393" s="222"/>
      <c r="UZC393" s="222"/>
      <c r="UZD393" s="222"/>
      <c r="UZE393" s="222"/>
      <c r="UZF393" s="222"/>
      <c r="UZG393" s="222"/>
      <c r="UZH393" s="222"/>
      <c r="UZI393" s="222"/>
      <c r="UZJ393" s="222"/>
      <c r="UZK393" s="222"/>
      <c r="UZL393" s="222"/>
      <c r="UZM393" s="222"/>
      <c r="UZN393" s="222"/>
      <c r="UZO393" s="222"/>
      <c r="UZP393" s="222"/>
      <c r="UZQ393" s="222"/>
      <c r="UZR393" s="222"/>
      <c r="UZS393" s="222"/>
      <c r="UZT393" s="222"/>
      <c r="UZU393" s="222"/>
      <c r="UZV393" s="222"/>
      <c r="UZW393" s="222"/>
      <c r="UZX393" s="222"/>
      <c r="UZY393" s="222"/>
      <c r="UZZ393" s="222"/>
      <c r="VAA393" s="222"/>
      <c r="VAB393" s="222"/>
      <c r="VAC393" s="222"/>
      <c r="VAD393" s="222"/>
      <c r="VAE393" s="222"/>
      <c r="VAF393" s="222"/>
      <c r="VAG393" s="222"/>
      <c r="VAH393" s="222"/>
      <c r="VAI393" s="222"/>
      <c r="VAJ393" s="222"/>
      <c r="VAK393" s="222"/>
      <c r="VAL393" s="222"/>
      <c r="VAM393" s="222"/>
      <c r="VAN393" s="222"/>
      <c r="VAO393" s="222"/>
      <c r="VAP393" s="222"/>
      <c r="VAQ393" s="222"/>
      <c r="VAR393" s="222"/>
      <c r="VAS393" s="222"/>
      <c r="VAT393" s="222"/>
      <c r="VAU393" s="222"/>
      <c r="VAV393" s="222"/>
      <c r="VAW393" s="222"/>
      <c r="VAX393" s="222"/>
      <c r="VAY393" s="222"/>
      <c r="VAZ393" s="222"/>
      <c r="VBA393" s="222"/>
      <c r="VBB393" s="222"/>
      <c r="VBC393" s="222"/>
      <c r="VBD393" s="222"/>
      <c r="VBE393" s="222"/>
      <c r="VBF393" s="222"/>
      <c r="VBG393" s="222"/>
      <c r="VBH393" s="222"/>
      <c r="VBI393" s="222"/>
      <c r="VBJ393" s="222"/>
      <c r="VBK393" s="222"/>
      <c r="VBL393" s="222"/>
      <c r="VBM393" s="222"/>
      <c r="VBN393" s="222"/>
      <c r="VBO393" s="222"/>
      <c r="VBP393" s="222"/>
      <c r="VBQ393" s="222"/>
      <c r="VBR393" s="222"/>
      <c r="VBS393" s="222"/>
      <c r="VBT393" s="222"/>
      <c r="VBU393" s="222"/>
      <c r="VBV393" s="222"/>
      <c r="VBW393" s="222"/>
      <c r="VBX393" s="222"/>
      <c r="VBY393" s="222"/>
      <c r="VBZ393" s="222"/>
      <c r="VCA393" s="222"/>
      <c r="VCB393" s="222"/>
      <c r="VCC393" s="222"/>
      <c r="VCD393" s="222"/>
      <c r="VCE393" s="222"/>
      <c r="VCF393" s="222"/>
      <c r="VCG393" s="222"/>
      <c r="VCH393" s="222"/>
      <c r="VCI393" s="222"/>
      <c r="VCJ393" s="222"/>
      <c r="VCK393" s="222"/>
      <c r="VCL393" s="222"/>
      <c r="VCM393" s="222"/>
      <c r="VCN393" s="222"/>
      <c r="VCO393" s="222"/>
      <c r="VCP393" s="222"/>
      <c r="VCQ393" s="222"/>
      <c r="VCR393" s="222"/>
      <c r="VCS393" s="222"/>
      <c r="VCT393" s="222"/>
      <c r="VCU393" s="222"/>
      <c r="VCV393" s="222"/>
      <c r="VCW393" s="222"/>
      <c r="VCX393" s="222"/>
      <c r="VCY393" s="222"/>
      <c r="VCZ393" s="222"/>
      <c r="VDA393" s="222"/>
      <c r="VDB393" s="222"/>
      <c r="VDC393" s="222"/>
      <c r="VDD393" s="222"/>
      <c r="VDE393" s="222"/>
      <c r="VDF393" s="222"/>
      <c r="VDG393" s="222"/>
      <c r="VDH393" s="222"/>
      <c r="VDI393" s="222"/>
      <c r="VDJ393" s="222"/>
      <c r="VDK393" s="222"/>
      <c r="VDL393" s="222"/>
      <c r="VDM393" s="222"/>
      <c r="VDN393" s="222"/>
      <c r="VDO393" s="222"/>
      <c r="VDP393" s="222"/>
      <c r="VDQ393" s="222"/>
      <c r="VDR393" s="222"/>
      <c r="VDS393" s="222"/>
      <c r="VDT393" s="222"/>
      <c r="VDU393" s="222"/>
      <c r="VDV393" s="222"/>
      <c r="VDW393" s="222"/>
      <c r="VDX393" s="222"/>
      <c r="VDY393" s="222"/>
      <c r="VDZ393" s="222"/>
      <c r="VEA393" s="222"/>
      <c r="VEB393" s="222"/>
      <c r="VEC393" s="222"/>
      <c r="VED393" s="222"/>
      <c r="VEE393" s="222"/>
      <c r="VEF393" s="222"/>
      <c r="VEG393" s="222"/>
      <c r="VEH393" s="222"/>
      <c r="VEI393" s="222"/>
      <c r="VEJ393" s="222"/>
      <c r="VEK393" s="222"/>
      <c r="VEL393" s="222"/>
      <c r="VEM393" s="222"/>
      <c r="VEN393" s="222"/>
      <c r="VEO393" s="222"/>
      <c r="VEP393" s="222"/>
      <c r="VEQ393" s="222"/>
      <c r="VER393" s="222"/>
      <c r="VES393" s="222"/>
      <c r="VET393" s="222"/>
      <c r="VEU393" s="222"/>
      <c r="VEV393" s="222"/>
      <c r="VEW393" s="222"/>
      <c r="VEX393" s="222"/>
      <c r="VEY393" s="222"/>
      <c r="VEZ393" s="222"/>
      <c r="VFA393" s="222"/>
      <c r="VFB393" s="222"/>
      <c r="VFC393" s="222"/>
      <c r="VFD393" s="222"/>
      <c r="VFE393" s="222"/>
      <c r="VFF393" s="222"/>
      <c r="VFG393" s="222"/>
      <c r="VFH393" s="222"/>
      <c r="VFI393" s="222"/>
      <c r="VFJ393" s="222"/>
      <c r="VFK393" s="222"/>
      <c r="VFL393" s="222"/>
      <c r="VFM393" s="222"/>
      <c r="VFN393" s="222"/>
      <c r="VFO393" s="222"/>
      <c r="VFP393" s="222"/>
      <c r="VFQ393" s="222"/>
      <c r="VFR393" s="222"/>
      <c r="VFS393" s="222"/>
      <c r="VFT393" s="222"/>
      <c r="VFU393" s="222"/>
      <c r="VFV393" s="222"/>
      <c r="VFW393" s="222"/>
      <c r="VFX393" s="222"/>
      <c r="VFY393" s="222"/>
      <c r="VFZ393" s="222"/>
      <c r="VGA393" s="222"/>
      <c r="VGB393" s="222"/>
      <c r="VGC393" s="222"/>
      <c r="VGD393" s="222"/>
      <c r="VGE393" s="222"/>
      <c r="VGF393" s="222"/>
      <c r="VGG393" s="222"/>
      <c r="VGH393" s="222"/>
      <c r="VGI393" s="222"/>
      <c r="VGJ393" s="222"/>
      <c r="VGK393" s="222"/>
      <c r="VGL393" s="222"/>
      <c r="VGM393" s="222"/>
      <c r="VGN393" s="222"/>
      <c r="VGO393" s="222"/>
      <c r="VGP393" s="222"/>
      <c r="VGQ393" s="222"/>
      <c r="VGR393" s="222"/>
      <c r="VGS393" s="222"/>
      <c r="VGT393" s="222"/>
      <c r="VGU393" s="222"/>
      <c r="VGV393" s="222"/>
      <c r="VGW393" s="222"/>
      <c r="VGX393" s="222"/>
      <c r="VGY393" s="222"/>
      <c r="VGZ393" s="222"/>
      <c r="VHA393" s="222"/>
      <c r="VHB393" s="222"/>
      <c r="VHC393" s="222"/>
      <c r="VHD393" s="222"/>
      <c r="VHE393" s="222"/>
      <c r="VHF393" s="222"/>
      <c r="VHG393" s="222"/>
      <c r="VHH393" s="222"/>
      <c r="VHI393" s="222"/>
      <c r="VHJ393" s="222"/>
      <c r="VHK393" s="222"/>
      <c r="VHL393" s="222"/>
      <c r="VHM393" s="222"/>
      <c r="VHN393" s="222"/>
      <c r="VHO393" s="222"/>
      <c r="VHP393" s="222"/>
      <c r="VHQ393" s="222"/>
      <c r="VHR393" s="222"/>
      <c r="VHS393" s="222"/>
      <c r="VHT393" s="222"/>
      <c r="VHU393" s="222"/>
      <c r="VHV393" s="222"/>
      <c r="VHW393" s="222"/>
      <c r="VHX393" s="222"/>
      <c r="VHY393" s="222"/>
      <c r="VHZ393" s="222"/>
      <c r="VIA393" s="222"/>
      <c r="VIB393" s="222"/>
      <c r="VIC393" s="222"/>
      <c r="VID393" s="222"/>
      <c r="VIE393" s="222"/>
      <c r="VIF393" s="222"/>
      <c r="VIG393" s="222"/>
      <c r="VIH393" s="222"/>
      <c r="VII393" s="222"/>
      <c r="VIJ393" s="222"/>
      <c r="VIK393" s="222"/>
      <c r="VIL393" s="222"/>
      <c r="VIM393" s="222"/>
      <c r="VIN393" s="222"/>
      <c r="VIO393" s="222"/>
      <c r="VIP393" s="222"/>
      <c r="VIQ393" s="222"/>
      <c r="VIR393" s="222"/>
      <c r="VIS393" s="222"/>
      <c r="VIT393" s="222"/>
      <c r="VIU393" s="222"/>
      <c r="VIV393" s="222"/>
      <c r="VIW393" s="222"/>
      <c r="VIX393" s="222"/>
      <c r="VIY393" s="222"/>
      <c r="VIZ393" s="222"/>
      <c r="VJA393" s="222"/>
      <c r="VJB393" s="222"/>
      <c r="VJC393" s="222"/>
      <c r="VJD393" s="222"/>
      <c r="VJE393" s="222"/>
      <c r="VJF393" s="222"/>
      <c r="VJG393" s="222"/>
      <c r="VJH393" s="222"/>
      <c r="VJI393" s="222"/>
      <c r="VJJ393" s="222"/>
      <c r="VJK393" s="222"/>
      <c r="VJL393" s="222"/>
      <c r="VJM393" s="222"/>
      <c r="VJN393" s="222"/>
      <c r="VJO393" s="222"/>
      <c r="VJP393" s="222"/>
      <c r="VJQ393" s="222"/>
      <c r="VJR393" s="222"/>
      <c r="VJS393" s="222"/>
      <c r="VJT393" s="222"/>
      <c r="VJU393" s="222"/>
      <c r="VJV393" s="222"/>
      <c r="VJW393" s="222"/>
      <c r="VJX393" s="222"/>
      <c r="VJY393" s="222"/>
      <c r="VJZ393" s="222"/>
      <c r="VKA393" s="222"/>
      <c r="VKB393" s="222"/>
      <c r="VKC393" s="222"/>
      <c r="VKD393" s="222"/>
      <c r="VKE393" s="222"/>
      <c r="VKF393" s="222"/>
      <c r="VKG393" s="222"/>
      <c r="VKH393" s="222"/>
      <c r="VKI393" s="222"/>
      <c r="VKJ393" s="222"/>
      <c r="VKK393" s="222"/>
      <c r="VKL393" s="222"/>
      <c r="VKM393" s="222"/>
      <c r="VKN393" s="222"/>
      <c r="VKO393" s="222"/>
      <c r="VKP393" s="222"/>
      <c r="VKQ393" s="222"/>
      <c r="VKR393" s="222"/>
      <c r="VKS393" s="222"/>
      <c r="VKT393" s="222"/>
      <c r="VKU393" s="222"/>
      <c r="VKV393" s="222"/>
      <c r="VKW393" s="222"/>
      <c r="VKX393" s="222"/>
      <c r="VKY393" s="222"/>
      <c r="VKZ393" s="222"/>
      <c r="VLA393" s="222"/>
      <c r="VLB393" s="222"/>
      <c r="VLC393" s="222"/>
      <c r="VLD393" s="222"/>
      <c r="VLE393" s="222"/>
      <c r="VLF393" s="222"/>
      <c r="VLG393" s="222"/>
      <c r="VLH393" s="222"/>
      <c r="VLI393" s="222"/>
      <c r="VLJ393" s="222"/>
      <c r="VLK393" s="222"/>
      <c r="VLL393" s="222"/>
      <c r="VLM393" s="222"/>
      <c r="VLN393" s="222"/>
      <c r="VLO393" s="222"/>
      <c r="VLP393" s="222"/>
      <c r="VLQ393" s="222"/>
      <c r="VLR393" s="222"/>
      <c r="VLS393" s="222"/>
      <c r="VLT393" s="222"/>
      <c r="VLU393" s="222"/>
      <c r="VLV393" s="222"/>
      <c r="VLW393" s="222"/>
      <c r="VLX393" s="222"/>
      <c r="VLY393" s="222"/>
      <c r="VLZ393" s="222"/>
      <c r="VMA393" s="222"/>
      <c r="VMB393" s="222"/>
      <c r="VMC393" s="222"/>
      <c r="VMD393" s="222"/>
      <c r="VME393" s="222"/>
      <c r="VMF393" s="222"/>
      <c r="VMG393" s="222"/>
      <c r="VMH393" s="222"/>
      <c r="VMI393" s="222"/>
      <c r="VMJ393" s="222"/>
      <c r="VMK393" s="222"/>
      <c r="VML393" s="222"/>
      <c r="VMM393" s="222"/>
      <c r="VMN393" s="222"/>
      <c r="VMO393" s="222"/>
      <c r="VMP393" s="222"/>
      <c r="VMQ393" s="222"/>
      <c r="VMR393" s="222"/>
      <c r="VMS393" s="222"/>
      <c r="VMT393" s="222"/>
      <c r="VMU393" s="222"/>
      <c r="VMV393" s="222"/>
      <c r="VMW393" s="222"/>
      <c r="VMX393" s="222"/>
      <c r="VMY393" s="222"/>
      <c r="VMZ393" s="222"/>
      <c r="VNA393" s="222"/>
      <c r="VNB393" s="222"/>
      <c r="VNC393" s="222"/>
      <c r="VND393" s="222"/>
      <c r="VNE393" s="222"/>
      <c r="VNF393" s="222"/>
      <c r="VNG393" s="222"/>
      <c r="VNH393" s="222"/>
      <c r="VNI393" s="222"/>
      <c r="VNJ393" s="222"/>
      <c r="VNK393" s="222"/>
      <c r="VNL393" s="222"/>
      <c r="VNM393" s="222"/>
      <c r="VNN393" s="222"/>
      <c r="VNO393" s="222"/>
      <c r="VNP393" s="222"/>
      <c r="VNQ393" s="222"/>
      <c r="VNR393" s="222"/>
      <c r="VNS393" s="222"/>
      <c r="VNT393" s="222"/>
      <c r="VNU393" s="222"/>
      <c r="VNV393" s="222"/>
      <c r="VNW393" s="222"/>
      <c r="VNX393" s="222"/>
      <c r="VNY393" s="222"/>
      <c r="VNZ393" s="222"/>
      <c r="VOA393" s="222"/>
      <c r="VOB393" s="222"/>
      <c r="VOC393" s="222"/>
      <c r="VOD393" s="222"/>
      <c r="VOE393" s="222"/>
      <c r="VOF393" s="222"/>
      <c r="VOG393" s="222"/>
      <c r="VOH393" s="222"/>
      <c r="VOI393" s="222"/>
      <c r="VOJ393" s="222"/>
      <c r="VOK393" s="222"/>
      <c r="VOL393" s="222"/>
      <c r="VOM393" s="222"/>
      <c r="VON393" s="222"/>
      <c r="VOO393" s="222"/>
      <c r="VOP393" s="222"/>
      <c r="VOQ393" s="222"/>
      <c r="VOR393" s="222"/>
      <c r="VOS393" s="222"/>
      <c r="VOT393" s="222"/>
      <c r="VOU393" s="222"/>
      <c r="VOV393" s="222"/>
      <c r="VOW393" s="222"/>
      <c r="VOX393" s="222"/>
      <c r="VOY393" s="222"/>
      <c r="VOZ393" s="222"/>
      <c r="VPA393" s="222"/>
      <c r="VPB393" s="222"/>
      <c r="VPC393" s="222"/>
      <c r="VPD393" s="222"/>
      <c r="VPE393" s="222"/>
      <c r="VPF393" s="222"/>
      <c r="VPG393" s="222"/>
      <c r="VPH393" s="222"/>
      <c r="VPI393" s="222"/>
      <c r="VPJ393" s="222"/>
      <c r="VPK393" s="222"/>
      <c r="VPL393" s="222"/>
      <c r="VPM393" s="222"/>
      <c r="VPN393" s="222"/>
      <c r="VPO393" s="222"/>
      <c r="VPP393" s="222"/>
      <c r="VPQ393" s="222"/>
      <c r="VPR393" s="222"/>
      <c r="VPS393" s="222"/>
      <c r="VPT393" s="222"/>
      <c r="VPU393" s="222"/>
      <c r="VPV393" s="222"/>
      <c r="VPW393" s="222"/>
      <c r="VPX393" s="222"/>
      <c r="VPY393" s="222"/>
      <c r="VPZ393" s="222"/>
      <c r="VQA393" s="222"/>
      <c r="VQB393" s="222"/>
      <c r="VQC393" s="222"/>
      <c r="VQD393" s="222"/>
      <c r="VQE393" s="222"/>
      <c r="VQF393" s="222"/>
      <c r="VQG393" s="222"/>
      <c r="VQH393" s="222"/>
      <c r="VQI393" s="222"/>
      <c r="VQJ393" s="222"/>
      <c r="VQK393" s="222"/>
      <c r="VQL393" s="222"/>
      <c r="VQM393" s="222"/>
      <c r="VQN393" s="222"/>
      <c r="VQO393" s="222"/>
      <c r="VQP393" s="222"/>
      <c r="VQQ393" s="222"/>
      <c r="VQR393" s="222"/>
      <c r="VQS393" s="222"/>
      <c r="VQT393" s="222"/>
      <c r="VQU393" s="222"/>
      <c r="VQV393" s="222"/>
      <c r="VQW393" s="222"/>
      <c r="VQX393" s="222"/>
      <c r="VQY393" s="222"/>
      <c r="VQZ393" s="222"/>
      <c r="VRA393" s="222"/>
      <c r="VRB393" s="222"/>
      <c r="VRC393" s="222"/>
      <c r="VRD393" s="222"/>
      <c r="VRE393" s="222"/>
      <c r="VRF393" s="222"/>
      <c r="VRG393" s="222"/>
      <c r="VRH393" s="222"/>
      <c r="VRI393" s="222"/>
      <c r="VRJ393" s="222"/>
      <c r="VRK393" s="222"/>
      <c r="VRL393" s="222"/>
      <c r="VRM393" s="222"/>
      <c r="VRN393" s="222"/>
      <c r="VRO393" s="222"/>
      <c r="VRP393" s="222"/>
      <c r="VRQ393" s="222"/>
      <c r="VRR393" s="222"/>
      <c r="VRS393" s="222"/>
      <c r="VRT393" s="222"/>
      <c r="VRU393" s="222"/>
      <c r="VRV393" s="222"/>
      <c r="VRW393" s="222"/>
      <c r="VRX393" s="222"/>
      <c r="VRY393" s="222"/>
      <c r="VRZ393" s="222"/>
      <c r="VSA393" s="222"/>
      <c r="VSB393" s="222"/>
      <c r="VSC393" s="222"/>
      <c r="VSD393" s="222"/>
      <c r="VSE393" s="222"/>
      <c r="VSF393" s="222"/>
      <c r="VSG393" s="222"/>
      <c r="VSH393" s="222"/>
      <c r="VSI393" s="222"/>
      <c r="VSJ393" s="222"/>
      <c r="VSK393" s="222"/>
      <c r="VSL393" s="222"/>
      <c r="VSM393" s="222"/>
      <c r="VSN393" s="222"/>
      <c r="VSO393" s="222"/>
      <c r="VSP393" s="222"/>
      <c r="VSQ393" s="222"/>
      <c r="VSR393" s="222"/>
      <c r="VSS393" s="222"/>
      <c r="VST393" s="222"/>
      <c r="VSU393" s="222"/>
      <c r="VSV393" s="222"/>
      <c r="VSW393" s="222"/>
      <c r="VSX393" s="222"/>
      <c r="VSY393" s="222"/>
      <c r="VSZ393" s="222"/>
      <c r="VTA393" s="222"/>
      <c r="VTB393" s="222"/>
      <c r="VTC393" s="222"/>
      <c r="VTD393" s="222"/>
      <c r="VTE393" s="222"/>
      <c r="VTF393" s="222"/>
      <c r="VTG393" s="222"/>
      <c r="VTH393" s="222"/>
      <c r="VTI393" s="222"/>
      <c r="VTJ393" s="222"/>
      <c r="VTK393" s="222"/>
      <c r="VTL393" s="222"/>
      <c r="VTM393" s="222"/>
      <c r="VTN393" s="222"/>
      <c r="VTO393" s="222"/>
      <c r="VTP393" s="222"/>
      <c r="VTQ393" s="222"/>
      <c r="VTR393" s="222"/>
      <c r="VTS393" s="222"/>
      <c r="VTT393" s="222"/>
      <c r="VTU393" s="222"/>
      <c r="VTV393" s="222"/>
      <c r="VTW393" s="222"/>
      <c r="VTX393" s="222"/>
      <c r="VTY393" s="222"/>
      <c r="VTZ393" s="222"/>
      <c r="VUA393" s="222"/>
      <c r="VUB393" s="222"/>
      <c r="VUC393" s="222"/>
      <c r="VUD393" s="222"/>
      <c r="VUE393" s="222"/>
      <c r="VUF393" s="222"/>
      <c r="VUG393" s="222"/>
      <c r="VUH393" s="222"/>
      <c r="VUI393" s="222"/>
      <c r="VUJ393" s="222"/>
      <c r="VUK393" s="222"/>
      <c r="VUL393" s="222"/>
      <c r="VUM393" s="222"/>
      <c r="VUN393" s="222"/>
      <c r="VUO393" s="222"/>
      <c r="VUP393" s="222"/>
      <c r="VUQ393" s="222"/>
      <c r="VUR393" s="222"/>
      <c r="VUS393" s="222"/>
      <c r="VUT393" s="222"/>
      <c r="VUU393" s="222"/>
      <c r="VUV393" s="222"/>
      <c r="VUW393" s="222"/>
      <c r="VUX393" s="222"/>
      <c r="VUY393" s="222"/>
      <c r="VUZ393" s="222"/>
      <c r="VVA393" s="222"/>
      <c r="VVB393" s="222"/>
      <c r="VVC393" s="222"/>
      <c r="VVD393" s="222"/>
      <c r="VVE393" s="222"/>
      <c r="VVF393" s="222"/>
      <c r="VVG393" s="222"/>
      <c r="VVH393" s="222"/>
      <c r="VVI393" s="222"/>
      <c r="VVJ393" s="222"/>
      <c r="VVK393" s="222"/>
      <c r="VVL393" s="222"/>
      <c r="VVM393" s="222"/>
      <c r="VVN393" s="222"/>
      <c r="VVO393" s="222"/>
      <c r="VVP393" s="222"/>
      <c r="VVQ393" s="222"/>
      <c r="VVR393" s="222"/>
      <c r="VVS393" s="222"/>
      <c r="VVT393" s="222"/>
      <c r="VVU393" s="222"/>
      <c r="VVV393" s="222"/>
      <c r="VVW393" s="222"/>
      <c r="VVX393" s="222"/>
      <c r="VVY393" s="222"/>
      <c r="VVZ393" s="222"/>
      <c r="VWA393" s="222"/>
      <c r="VWB393" s="222"/>
      <c r="VWC393" s="222"/>
      <c r="VWD393" s="222"/>
      <c r="VWE393" s="222"/>
      <c r="VWF393" s="222"/>
      <c r="VWG393" s="222"/>
      <c r="VWH393" s="222"/>
      <c r="VWI393" s="222"/>
      <c r="VWJ393" s="222"/>
      <c r="VWK393" s="222"/>
      <c r="VWL393" s="222"/>
      <c r="VWM393" s="222"/>
      <c r="VWN393" s="222"/>
      <c r="VWO393" s="222"/>
      <c r="VWP393" s="222"/>
      <c r="VWQ393" s="222"/>
      <c r="VWR393" s="222"/>
      <c r="VWS393" s="222"/>
      <c r="VWT393" s="222"/>
      <c r="VWU393" s="222"/>
      <c r="VWV393" s="222"/>
      <c r="VWW393" s="222"/>
      <c r="VWX393" s="222"/>
      <c r="VWY393" s="222"/>
      <c r="VWZ393" s="222"/>
      <c r="VXA393" s="222"/>
      <c r="VXB393" s="222"/>
      <c r="VXC393" s="222"/>
      <c r="VXD393" s="222"/>
      <c r="VXE393" s="222"/>
      <c r="VXF393" s="222"/>
      <c r="VXG393" s="222"/>
      <c r="VXH393" s="222"/>
      <c r="VXI393" s="222"/>
      <c r="VXJ393" s="222"/>
      <c r="VXK393" s="222"/>
      <c r="VXL393" s="222"/>
      <c r="VXM393" s="222"/>
      <c r="VXN393" s="222"/>
      <c r="VXO393" s="222"/>
      <c r="VXP393" s="222"/>
      <c r="VXQ393" s="222"/>
      <c r="VXR393" s="222"/>
      <c r="VXS393" s="222"/>
      <c r="VXT393" s="222"/>
      <c r="VXU393" s="222"/>
      <c r="VXV393" s="222"/>
      <c r="VXW393" s="222"/>
      <c r="VXX393" s="222"/>
      <c r="VXY393" s="222"/>
      <c r="VXZ393" s="222"/>
      <c r="VYA393" s="222"/>
      <c r="VYB393" s="222"/>
      <c r="VYC393" s="222"/>
      <c r="VYD393" s="222"/>
      <c r="VYE393" s="222"/>
      <c r="VYF393" s="222"/>
      <c r="VYG393" s="222"/>
      <c r="VYH393" s="222"/>
      <c r="VYI393" s="222"/>
      <c r="VYJ393" s="222"/>
      <c r="VYK393" s="222"/>
      <c r="VYL393" s="222"/>
      <c r="VYM393" s="222"/>
      <c r="VYN393" s="222"/>
      <c r="VYO393" s="222"/>
      <c r="VYP393" s="222"/>
      <c r="VYQ393" s="222"/>
      <c r="VYR393" s="222"/>
      <c r="VYS393" s="222"/>
      <c r="VYT393" s="222"/>
      <c r="VYU393" s="222"/>
      <c r="VYV393" s="222"/>
      <c r="VYW393" s="222"/>
      <c r="VYX393" s="222"/>
      <c r="VYY393" s="222"/>
      <c r="VYZ393" s="222"/>
      <c r="VZA393" s="222"/>
      <c r="VZB393" s="222"/>
      <c r="VZC393" s="222"/>
      <c r="VZD393" s="222"/>
      <c r="VZE393" s="222"/>
      <c r="VZF393" s="222"/>
      <c r="VZG393" s="222"/>
      <c r="VZH393" s="222"/>
      <c r="VZI393" s="222"/>
      <c r="VZJ393" s="222"/>
      <c r="VZK393" s="222"/>
      <c r="VZL393" s="222"/>
      <c r="VZM393" s="222"/>
      <c r="VZN393" s="222"/>
      <c r="VZO393" s="222"/>
      <c r="VZP393" s="222"/>
      <c r="VZQ393" s="222"/>
      <c r="VZR393" s="222"/>
      <c r="VZS393" s="222"/>
      <c r="VZT393" s="222"/>
      <c r="VZU393" s="222"/>
      <c r="VZV393" s="222"/>
      <c r="VZW393" s="222"/>
      <c r="VZX393" s="222"/>
      <c r="VZY393" s="222"/>
      <c r="VZZ393" s="222"/>
      <c r="WAA393" s="222"/>
      <c r="WAB393" s="222"/>
      <c r="WAC393" s="222"/>
      <c r="WAD393" s="222"/>
      <c r="WAE393" s="222"/>
      <c r="WAF393" s="222"/>
      <c r="WAG393" s="222"/>
      <c r="WAH393" s="222"/>
      <c r="WAI393" s="222"/>
      <c r="WAJ393" s="222"/>
      <c r="WAK393" s="222"/>
      <c r="WAL393" s="222"/>
      <c r="WAM393" s="222"/>
      <c r="WAN393" s="222"/>
      <c r="WAO393" s="222"/>
      <c r="WAP393" s="222"/>
      <c r="WAQ393" s="222"/>
      <c r="WAR393" s="222"/>
      <c r="WAS393" s="222"/>
      <c r="WAT393" s="222"/>
      <c r="WAU393" s="222"/>
      <c r="WAV393" s="222"/>
      <c r="WAW393" s="222"/>
      <c r="WAX393" s="222"/>
      <c r="WAY393" s="222"/>
      <c r="WAZ393" s="222"/>
      <c r="WBA393" s="222"/>
      <c r="WBB393" s="222"/>
      <c r="WBC393" s="222"/>
      <c r="WBD393" s="222"/>
      <c r="WBE393" s="222"/>
      <c r="WBF393" s="222"/>
      <c r="WBG393" s="222"/>
      <c r="WBH393" s="222"/>
      <c r="WBI393" s="222"/>
      <c r="WBJ393" s="222"/>
      <c r="WBK393" s="222"/>
      <c r="WBL393" s="222"/>
      <c r="WBM393" s="222"/>
      <c r="WBN393" s="222"/>
      <c r="WBO393" s="222"/>
      <c r="WBP393" s="222"/>
      <c r="WBQ393" s="222"/>
      <c r="WBR393" s="222"/>
      <c r="WBS393" s="222"/>
      <c r="WBT393" s="222"/>
      <c r="WBU393" s="222"/>
      <c r="WBV393" s="222"/>
      <c r="WBW393" s="222"/>
      <c r="WBX393" s="222"/>
      <c r="WBY393" s="222"/>
      <c r="WBZ393" s="222"/>
      <c r="WCA393" s="222"/>
      <c r="WCB393" s="222"/>
      <c r="WCC393" s="222"/>
      <c r="WCD393" s="222"/>
      <c r="WCE393" s="222"/>
      <c r="WCF393" s="222"/>
      <c r="WCG393" s="222"/>
      <c r="WCH393" s="222"/>
      <c r="WCI393" s="222"/>
      <c r="WCJ393" s="222"/>
      <c r="WCK393" s="222"/>
      <c r="WCL393" s="222"/>
      <c r="WCM393" s="222"/>
      <c r="WCN393" s="222"/>
      <c r="WCO393" s="222"/>
      <c r="WCP393" s="222"/>
      <c r="WCQ393" s="222"/>
      <c r="WCR393" s="222"/>
      <c r="WCS393" s="222"/>
      <c r="WCT393" s="222"/>
      <c r="WCU393" s="222"/>
      <c r="WCV393" s="222"/>
      <c r="WCW393" s="222"/>
      <c r="WCX393" s="222"/>
      <c r="WCY393" s="222"/>
      <c r="WCZ393" s="222"/>
      <c r="WDA393" s="222"/>
      <c r="WDB393" s="222"/>
      <c r="WDC393" s="222"/>
      <c r="WDD393" s="222"/>
      <c r="WDE393" s="222"/>
      <c r="WDF393" s="222"/>
      <c r="WDG393" s="222"/>
      <c r="WDH393" s="222"/>
      <c r="WDI393" s="222"/>
      <c r="WDJ393" s="222"/>
      <c r="WDK393" s="222"/>
      <c r="WDL393" s="222"/>
      <c r="WDM393" s="222"/>
      <c r="WDN393" s="222"/>
      <c r="WDO393" s="222"/>
      <c r="WDP393" s="222"/>
      <c r="WDQ393" s="222"/>
      <c r="WDR393" s="222"/>
      <c r="WDS393" s="222"/>
      <c r="WDT393" s="222"/>
      <c r="WDU393" s="222"/>
      <c r="WDV393" s="222"/>
      <c r="WDW393" s="222"/>
      <c r="WDX393" s="222"/>
      <c r="WDY393" s="222"/>
      <c r="WDZ393" s="222"/>
      <c r="WEA393" s="222"/>
      <c r="WEB393" s="222"/>
      <c r="WEC393" s="222"/>
      <c r="WED393" s="222"/>
      <c r="WEE393" s="222"/>
      <c r="WEF393" s="222"/>
      <c r="WEG393" s="222"/>
      <c r="WEH393" s="222"/>
      <c r="WEI393" s="222"/>
      <c r="WEJ393" s="222"/>
      <c r="WEK393" s="222"/>
      <c r="WEL393" s="222"/>
      <c r="WEM393" s="222"/>
      <c r="WEN393" s="222"/>
      <c r="WEO393" s="222"/>
      <c r="WEP393" s="222"/>
      <c r="WEQ393" s="222"/>
      <c r="WER393" s="222"/>
      <c r="WES393" s="222"/>
      <c r="WET393" s="222"/>
      <c r="WEU393" s="222"/>
      <c r="WEV393" s="222"/>
      <c r="WEW393" s="222"/>
      <c r="WEX393" s="222"/>
      <c r="WEY393" s="222"/>
      <c r="WEZ393" s="222"/>
      <c r="WFA393" s="222"/>
      <c r="WFB393" s="222"/>
      <c r="WFC393" s="222"/>
      <c r="WFD393" s="222"/>
      <c r="WFE393" s="222"/>
      <c r="WFF393" s="222"/>
      <c r="WFG393" s="222"/>
      <c r="WFH393" s="222"/>
      <c r="WFI393" s="222"/>
      <c r="WFJ393" s="222"/>
      <c r="WFK393" s="222"/>
      <c r="WFL393" s="222"/>
      <c r="WFM393" s="222"/>
      <c r="WFN393" s="222"/>
      <c r="WFO393" s="222"/>
      <c r="WFP393" s="222"/>
      <c r="WFQ393" s="222"/>
      <c r="WFR393" s="222"/>
      <c r="WFS393" s="222"/>
      <c r="WFT393" s="222"/>
      <c r="WFU393" s="222"/>
      <c r="WFV393" s="222"/>
      <c r="WFW393" s="222"/>
      <c r="WFX393" s="222"/>
      <c r="WFY393" s="222"/>
      <c r="WFZ393" s="222"/>
      <c r="WGA393" s="222"/>
      <c r="WGB393" s="222"/>
      <c r="WGC393" s="222"/>
      <c r="WGD393" s="222"/>
      <c r="WGE393" s="222"/>
      <c r="WGF393" s="222"/>
      <c r="WGG393" s="222"/>
      <c r="WGH393" s="222"/>
      <c r="WGI393" s="222"/>
      <c r="WGJ393" s="222"/>
      <c r="WGK393" s="222"/>
      <c r="WGL393" s="222"/>
      <c r="WGM393" s="222"/>
      <c r="WGN393" s="222"/>
      <c r="WGO393" s="222"/>
      <c r="WGP393" s="222"/>
      <c r="WGQ393" s="222"/>
      <c r="WGR393" s="222"/>
      <c r="WGS393" s="222"/>
      <c r="WGT393" s="222"/>
      <c r="WGU393" s="222"/>
      <c r="WGV393" s="222"/>
      <c r="WGW393" s="222"/>
      <c r="WGX393" s="222"/>
      <c r="WGY393" s="222"/>
      <c r="WGZ393" s="222"/>
      <c r="WHA393" s="222"/>
      <c r="WHB393" s="222"/>
      <c r="WHC393" s="222"/>
      <c r="WHD393" s="222"/>
      <c r="WHE393" s="222"/>
      <c r="WHF393" s="222"/>
      <c r="WHG393" s="222"/>
      <c r="WHH393" s="222"/>
      <c r="WHI393" s="222"/>
      <c r="WHJ393" s="222"/>
      <c r="WHK393" s="222"/>
      <c r="WHL393" s="222"/>
      <c r="WHM393" s="222"/>
      <c r="WHN393" s="222"/>
      <c r="WHO393" s="222"/>
      <c r="WHP393" s="222"/>
      <c r="WHQ393" s="222"/>
      <c r="WHR393" s="222"/>
      <c r="WHS393" s="222"/>
      <c r="WHT393" s="222"/>
      <c r="WHU393" s="222"/>
      <c r="WHV393" s="222"/>
      <c r="WHW393" s="222"/>
      <c r="WHX393" s="222"/>
      <c r="WHY393" s="222"/>
      <c r="WHZ393" s="222"/>
      <c r="WIA393" s="222"/>
      <c r="WIB393" s="222"/>
      <c r="WIC393" s="222"/>
      <c r="WID393" s="222"/>
      <c r="WIE393" s="222"/>
      <c r="WIF393" s="222"/>
      <c r="WIG393" s="222"/>
      <c r="WIH393" s="222"/>
      <c r="WII393" s="222"/>
      <c r="WIJ393" s="222"/>
      <c r="WIK393" s="222"/>
      <c r="WIL393" s="222"/>
      <c r="WIM393" s="222"/>
      <c r="WIN393" s="222"/>
      <c r="WIO393" s="222"/>
      <c r="WIP393" s="222"/>
      <c r="WIQ393" s="222"/>
      <c r="WIR393" s="222"/>
      <c r="WIS393" s="222"/>
      <c r="WIT393" s="222"/>
      <c r="WIU393" s="222"/>
      <c r="WIV393" s="222"/>
      <c r="WIW393" s="222"/>
      <c r="WIX393" s="222"/>
      <c r="WIY393" s="222"/>
      <c r="WIZ393" s="222"/>
      <c r="WJA393" s="222"/>
      <c r="WJB393" s="222"/>
      <c r="WJC393" s="222"/>
      <c r="WJD393" s="222"/>
      <c r="WJE393" s="222"/>
      <c r="WJF393" s="222"/>
      <c r="WJG393" s="222"/>
      <c r="WJH393" s="222"/>
      <c r="WJI393" s="222"/>
      <c r="WJJ393" s="222"/>
      <c r="WJK393" s="222"/>
      <c r="WJL393" s="222"/>
      <c r="WJM393" s="222"/>
      <c r="WJN393" s="222"/>
      <c r="WJO393" s="222"/>
      <c r="WJP393" s="222"/>
      <c r="WJQ393" s="222"/>
      <c r="WJR393" s="222"/>
      <c r="WJS393" s="222"/>
      <c r="WJT393" s="222"/>
      <c r="WJU393" s="222"/>
      <c r="WJV393" s="222"/>
      <c r="WJW393" s="222"/>
      <c r="WJX393" s="222"/>
      <c r="WJY393" s="222"/>
      <c r="WJZ393" s="222"/>
      <c r="WKA393" s="222"/>
      <c r="WKB393" s="222"/>
      <c r="WKC393" s="222"/>
      <c r="WKD393" s="222"/>
      <c r="WKE393" s="222"/>
      <c r="WKF393" s="222"/>
      <c r="WKG393" s="222"/>
      <c r="WKH393" s="222"/>
      <c r="WKI393" s="222"/>
      <c r="WKJ393" s="222"/>
      <c r="WKK393" s="222"/>
      <c r="WKL393" s="222"/>
      <c r="WKM393" s="222"/>
      <c r="WKN393" s="222"/>
      <c r="WKO393" s="222"/>
      <c r="WKP393" s="222"/>
      <c r="WKQ393" s="222"/>
      <c r="WKR393" s="222"/>
      <c r="WKS393" s="222"/>
      <c r="WKT393" s="222"/>
      <c r="WKU393" s="222"/>
      <c r="WKV393" s="222"/>
      <c r="WKW393" s="222"/>
      <c r="WKX393" s="222"/>
      <c r="WKY393" s="222"/>
      <c r="WKZ393" s="222"/>
      <c r="WLA393" s="222"/>
      <c r="WLB393" s="222"/>
      <c r="WLC393" s="222"/>
      <c r="WLD393" s="222"/>
      <c r="WLE393" s="222"/>
      <c r="WLF393" s="222"/>
      <c r="WLG393" s="222"/>
      <c r="WLH393" s="222"/>
      <c r="WLI393" s="222"/>
      <c r="WLJ393" s="222"/>
      <c r="WLK393" s="222"/>
      <c r="WLL393" s="222"/>
      <c r="WLM393" s="222"/>
      <c r="WLN393" s="222"/>
      <c r="WLO393" s="222"/>
      <c r="WLP393" s="222"/>
      <c r="WLQ393" s="222"/>
      <c r="WLR393" s="222"/>
      <c r="WLS393" s="222"/>
      <c r="WLT393" s="222"/>
      <c r="WLU393" s="222"/>
      <c r="WLV393" s="222"/>
      <c r="WLW393" s="222"/>
      <c r="WLX393" s="222"/>
      <c r="WLY393" s="222"/>
      <c r="WLZ393" s="222"/>
      <c r="WMA393" s="222"/>
      <c r="WMB393" s="222"/>
      <c r="WMC393" s="222"/>
      <c r="WMD393" s="222"/>
      <c r="WME393" s="222"/>
      <c r="WMF393" s="222"/>
      <c r="WMG393" s="222"/>
      <c r="WMH393" s="222"/>
      <c r="WMI393" s="222"/>
      <c r="WMJ393" s="222"/>
      <c r="WMK393" s="222"/>
      <c r="WML393" s="222"/>
      <c r="WMM393" s="222"/>
      <c r="WMN393" s="222"/>
      <c r="WMO393" s="222"/>
      <c r="WMP393" s="222"/>
      <c r="WMQ393" s="222"/>
      <c r="WMR393" s="222"/>
      <c r="WMS393" s="222"/>
      <c r="WMT393" s="222"/>
      <c r="WMU393" s="222"/>
      <c r="WMV393" s="222"/>
      <c r="WMW393" s="222"/>
      <c r="WMX393" s="222"/>
      <c r="WMY393" s="222"/>
      <c r="WMZ393" s="222"/>
      <c r="WNA393" s="222"/>
      <c r="WNB393" s="222"/>
      <c r="WNC393" s="222"/>
      <c r="WND393" s="222"/>
      <c r="WNE393" s="222"/>
      <c r="WNF393" s="222"/>
      <c r="WNG393" s="222"/>
      <c r="WNH393" s="222"/>
      <c r="WNI393" s="222"/>
      <c r="WNJ393" s="222"/>
      <c r="WNK393" s="222"/>
      <c r="WNL393" s="222"/>
      <c r="WNM393" s="222"/>
      <c r="WNN393" s="222"/>
      <c r="WNO393" s="222"/>
      <c r="WNP393" s="222"/>
      <c r="WNQ393" s="222"/>
      <c r="WNR393" s="222"/>
      <c r="WNS393" s="222"/>
      <c r="WNT393" s="222"/>
      <c r="WNU393" s="222"/>
      <c r="WNV393" s="222"/>
      <c r="WNW393" s="222"/>
      <c r="WNX393" s="222"/>
      <c r="WNY393" s="222"/>
      <c r="WNZ393" s="222"/>
      <c r="WOA393" s="222"/>
      <c r="WOB393" s="222"/>
      <c r="WOC393" s="222"/>
      <c r="WOD393" s="222"/>
      <c r="WOE393" s="222"/>
      <c r="WOF393" s="222"/>
      <c r="WOG393" s="222"/>
      <c r="WOH393" s="222"/>
      <c r="WOI393" s="222"/>
      <c r="WOJ393" s="222"/>
      <c r="WOK393" s="222"/>
      <c r="WOL393" s="222"/>
      <c r="WOM393" s="222"/>
      <c r="WON393" s="222"/>
      <c r="WOO393" s="222"/>
      <c r="WOP393" s="222"/>
      <c r="WOQ393" s="222"/>
      <c r="WOR393" s="222"/>
      <c r="WOS393" s="222"/>
      <c r="WOT393" s="222"/>
      <c r="WOU393" s="222"/>
      <c r="WOV393" s="222"/>
      <c r="WOW393" s="222"/>
      <c r="WOX393" s="222"/>
      <c r="WOY393" s="222"/>
      <c r="WOZ393" s="222"/>
      <c r="WPA393" s="222"/>
      <c r="WPB393" s="222"/>
      <c r="WPC393" s="222"/>
      <c r="WPD393" s="222"/>
      <c r="WPE393" s="222"/>
      <c r="WPF393" s="222"/>
      <c r="WPG393" s="222"/>
      <c r="WPH393" s="222"/>
      <c r="WPI393" s="222"/>
      <c r="WPJ393" s="222"/>
      <c r="WPK393" s="222"/>
      <c r="WPL393" s="222"/>
      <c r="WPM393" s="222"/>
      <c r="WPN393" s="222"/>
      <c r="WPO393" s="222"/>
      <c r="WPP393" s="222"/>
      <c r="WPQ393" s="222"/>
      <c r="WPR393" s="222"/>
      <c r="WPS393" s="222"/>
      <c r="WPT393" s="222"/>
      <c r="WPU393" s="222"/>
      <c r="WPV393" s="222"/>
      <c r="WPW393" s="222"/>
      <c r="WPX393" s="222"/>
      <c r="WPY393" s="222"/>
      <c r="WPZ393" s="222"/>
      <c r="WQA393" s="222"/>
      <c r="WQB393" s="222"/>
      <c r="WQC393" s="222"/>
      <c r="WQD393" s="222"/>
      <c r="WQE393" s="222"/>
      <c r="WQF393" s="222"/>
      <c r="WQG393" s="222"/>
      <c r="WQH393" s="222"/>
      <c r="WQI393" s="222"/>
      <c r="WQJ393" s="222"/>
      <c r="WQK393" s="222"/>
      <c r="WQL393" s="222"/>
      <c r="WQM393" s="222"/>
      <c r="WQN393" s="222"/>
      <c r="WQO393" s="222"/>
      <c r="WQP393" s="222"/>
      <c r="WQQ393" s="222"/>
      <c r="WQR393" s="222"/>
      <c r="WQS393" s="222"/>
      <c r="WQT393" s="222"/>
      <c r="WQU393" s="222"/>
      <c r="WQV393" s="222"/>
      <c r="WQW393" s="222"/>
      <c r="WQX393" s="222"/>
      <c r="WQY393" s="222"/>
      <c r="WQZ393" s="222"/>
      <c r="WRA393" s="222"/>
      <c r="WRB393" s="222"/>
      <c r="WRC393" s="222"/>
      <c r="WRD393" s="222"/>
      <c r="WRE393" s="222"/>
      <c r="WRF393" s="222"/>
      <c r="WRG393" s="222"/>
      <c r="WRH393" s="222"/>
      <c r="WRI393" s="222"/>
      <c r="WRJ393" s="222"/>
      <c r="WRK393" s="222"/>
      <c r="WRL393" s="222"/>
      <c r="WRM393" s="222"/>
      <c r="WRN393" s="222"/>
      <c r="WRO393" s="222"/>
      <c r="WRP393" s="222"/>
      <c r="WRQ393" s="222"/>
      <c r="WRR393" s="222"/>
      <c r="WRS393" s="222"/>
      <c r="WRT393" s="222"/>
      <c r="WRU393" s="222"/>
      <c r="WRV393" s="222"/>
      <c r="WRW393" s="222"/>
      <c r="WRX393" s="222"/>
      <c r="WRY393" s="222"/>
      <c r="WRZ393" s="222"/>
      <c r="WSA393" s="222"/>
      <c r="WSB393" s="222"/>
      <c r="WSC393" s="222"/>
      <c r="WSD393" s="222"/>
      <c r="WSE393" s="222"/>
      <c r="WSF393" s="222"/>
      <c r="WSG393" s="222"/>
      <c r="WSH393" s="222"/>
      <c r="WSI393" s="222"/>
      <c r="WSJ393" s="222"/>
      <c r="WSK393" s="222"/>
      <c r="WSL393" s="222"/>
      <c r="WSM393" s="222"/>
      <c r="WSN393" s="222"/>
      <c r="WSO393" s="222"/>
      <c r="WSP393" s="222"/>
      <c r="WSQ393" s="222"/>
      <c r="WSR393" s="222"/>
      <c r="WSS393" s="222"/>
      <c r="WST393" s="222"/>
      <c r="WSU393" s="222"/>
      <c r="WSV393" s="222"/>
      <c r="WSW393" s="222"/>
      <c r="WSX393" s="222"/>
      <c r="WSY393" s="222"/>
      <c r="WSZ393" s="222"/>
      <c r="WTA393" s="222"/>
      <c r="WTB393" s="222"/>
      <c r="WTC393" s="222"/>
      <c r="WTD393" s="222"/>
      <c r="WTE393" s="222"/>
      <c r="WTF393" s="222"/>
      <c r="WTG393" s="222"/>
      <c r="WTH393" s="222"/>
      <c r="WTI393" s="222"/>
      <c r="WTJ393" s="222"/>
      <c r="WTK393" s="222"/>
      <c r="WTL393" s="222"/>
      <c r="WTM393" s="222"/>
      <c r="WTN393" s="222"/>
      <c r="WTO393" s="222"/>
      <c r="WTP393" s="222"/>
      <c r="WTQ393" s="222"/>
      <c r="WTR393" s="222"/>
      <c r="WTS393" s="222"/>
      <c r="WTT393" s="222"/>
      <c r="WTU393" s="222"/>
      <c r="WTV393" s="222"/>
      <c r="WTW393" s="222"/>
      <c r="WTX393" s="222"/>
      <c r="WTY393" s="222"/>
      <c r="WTZ393" s="222"/>
      <c r="WUA393" s="222"/>
      <c r="WUB393" s="222"/>
      <c r="WUC393" s="222"/>
      <c r="WUD393" s="222"/>
      <c r="WUE393" s="222"/>
      <c r="WUF393" s="222"/>
      <c r="WUG393" s="222"/>
      <c r="WUH393" s="222"/>
      <c r="WUI393" s="222"/>
      <c r="WUJ393" s="222"/>
      <c r="WUK393" s="222"/>
      <c r="WUL393" s="222"/>
      <c r="WUM393" s="222"/>
      <c r="WUN393" s="222"/>
      <c r="WUO393" s="222"/>
      <c r="WUP393" s="222"/>
      <c r="WUQ393" s="222"/>
      <c r="WUR393" s="222"/>
      <c r="WUS393" s="222"/>
      <c r="WUT393" s="222"/>
      <c r="WUU393" s="222"/>
      <c r="WUV393" s="222"/>
      <c r="WUW393" s="222"/>
      <c r="WUX393" s="222"/>
      <c r="WUY393" s="222"/>
      <c r="WUZ393" s="222"/>
      <c r="WVA393" s="222"/>
      <c r="WVB393" s="222"/>
      <c r="WVC393" s="222"/>
      <c r="WVD393" s="222"/>
      <c r="WVE393" s="222"/>
      <c r="WVF393" s="222"/>
      <c r="WVG393" s="222"/>
      <c r="WVH393" s="222"/>
      <c r="WVI393" s="222"/>
      <c r="WVJ393" s="222"/>
      <c r="WVK393" s="222"/>
      <c r="WVL393" s="222"/>
      <c r="WVM393" s="222"/>
      <c r="WVN393" s="222"/>
      <c r="WVO393" s="222"/>
      <c r="WVP393" s="222"/>
      <c r="WVQ393" s="222"/>
      <c r="WVR393" s="222"/>
      <c r="WVS393" s="222"/>
      <c r="WVT393" s="222"/>
      <c r="WVU393" s="222"/>
      <c r="WVV393" s="222"/>
      <c r="WVW393" s="222"/>
      <c r="WVX393" s="222"/>
      <c r="WVY393" s="222"/>
      <c r="WVZ393" s="222"/>
      <c r="WWA393" s="222"/>
      <c r="WWB393" s="222"/>
      <c r="WWC393" s="222"/>
      <c r="WWD393" s="222"/>
      <c r="WWE393" s="222"/>
      <c r="WWF393" s="222"/>
      <c r="WWG393" s="222"/>
      <c r="WWH393" s="222"/>
      <c r="WWI393" s="222"/>
      <c r="WWJ393" s="222"/>
      <c r="WWK393" s="222"/>
      <c r="WWL393" s="222"/>
      <c r="WWM393" s="222"/>
      <c r="WWN393" s="222"/>
      <c r="WWO393" s="222"/>
      <c r="WWP393" s="222"/>
      <c r="WWQ393" s="222"/>
      <c r="WWR393" s="222"/>
      <c r="WWS393" s="222"/>
      <c r="WWT393" s="222"/>
      <c r="WWU393" s="222"/>
      <c r="WWV393" s="222"/>
      <c r="WWW393" s="222"/>
      <c r="WWX393" s="222"/>
      <c r="WWY393" s="222"/>
      <c r="WWZ393" s="222"/>
      <c r="WXA393" s="222"/>
      <c r="WXB393" s="222"/>
      <c r="WXC393" s="222"/>
      <c r="WXD393" s="222"/>
      <c r="WXE393" s="222"/>
      <c r="WXF393" s="222"/>
      <c r="WXG393" s="222"/>
      <c r="WXH393" s="222"/>
      <c r="WXI393" s="222"/>
      <c r="WXJ393" s="222"/>
      <c r="WXK393" s="222"/>
      <c r="WXL393" s="222"/>
      <c r="WXM393" s="222"/>
      <c r="WXN393" s="222"/>
      <c r="WXO393" s="222"/>
      <c r="WXP393" s="222"/>
      <c r="WXQ393" s="222"/>
      <c r="WXR393" s="222"/>
      <c r="WXS393" s="222"/>
      <c r="WXT393" s="222"/>
      <c r="WXU393" s="222"/>
      <c r="WXV393" s="222"/>
      <c r="WXW393" s="222"/>
      <c r="WXX393" s="222"/>
      <c r="WXY393" s="222"/>
      <c r="WXZ393" s="222"/>
      <c r="WYA393" s="222"/>
      <c r="WYB393" s="222"/>
      <c r="WYC393" s="222"/>
      <c r="WYD393" s="222"/>
      <c r="WYE393" s="222"/>
      <c r="WYF393" s="222"/>
      <c r="WYG393" s="222"/>
      <c r="WYH393" s="222"/>
      <c r="WYI393" s="222"/>
      <c r="WYJ393" s="222"/>
      <c r="WYK393" s="222"/>
      <c r="WYL393" s="222"/>
      <c r="WYM393" s="222"/>
      <c r="WYN393" s="222"/>
      <c r="WYO393" s="222"/>
      <c r="WYP393" s="222"/>
      <c r="WYQ393" s="222"/>
      <c r="WYR393" s="222"/>
      <c r="WYS393" s="222"/>
      <c r="WYT393" s="222"/>
      <c r="WYU393" s="222"/>
      <c r="WYV393" s="222"/>
      <c r="WYW393" s="222"/>
      <c r="WYX393" s="222"/>
      <c r="WYY393" s="222"/>
      <c r="WYZ393" s="222"/>
      <c r="WZA393" s="222"/>
      <c r="WZB393" s="222"/>
      <c r="WZC393" s="222"/>
      <c r="WZD393" s="222"/>
      <c r="WZE393" s="222"/>
      <c r="WZF393" s="222"/>
      <c r="WZG393" s="222"/>
      <c r="WZH393" s="222"/>
      <c r="WZI393" s="222"/>
      <c r="WZJ393" s="222"/>
      <c r="WZK393" s="222"/>
      <c r="WZL393" s="222"/>
      <c r="WZM393" s="222"/>
      <c r="WZN393" s="222"/>
      <c r="WZO393" s="222"/>
      <c r="WZP393" s="222"/>
      <c r="WZQ393" s="222"/>
      <c r="WZR393" s="222"/>
      <c r="WZS393" s="222"/>
      <c r="WZT393" s="222"/>
      <c r="WZU393" s="222"/>
      <c r="WZV393" s="222"/>
      <c r="WZW393" s="222"/>
      <c r="WZX393" s="222"/>
      <c r="WZY393" s="222"/>
      <c r="WZZ393" s="222"/>
      <c r="XAA393" s="222"/>
      <c r="XAB393" s="222"/>
      <c r="XAC393" s="222"/>
      <c r="XAD393" s="222"/>
      <c r="XAE393" s="222"/>
      <c r="XAF393" s="222"/>
      <c r="XAG393" s="222"/>
      <c r="XAH393" s="222"/>
      <c r="XAI393" s="222"/>
      <c r="XAJ393" s="222"/>
      <c r="XAK393" s="222"/>
      <c r="XAL393" s="222"/>
      <c r="XAM393" s="222"/>
      <c r="XAN393" s="222"/>
      <c r="XAO393" s="222"/>
      <c r="XAP393" s="222"/>
      <c r="XAQ393" s="222"/>
      <c r="XAR393" s="222"/>
      <c r="XAS393" s="222"/>
      <c r="XAT393" s="222"/>
      <c r="XAU393" s="222"/>
      <c r="XAV393" s="222"/>
      <c r="XAW393" s="222"/>
      <c r="XAX393" s="222"/>
      <c r="XAY393" s="222"/>
      <c r="XAZ393" s="222"/>
      <c r="XBA393" s="222"/>
      <c r="XBB393" s="222"/>
      <c r="XBC393" s="222"/>
      <c r="XBD393" s="222"/>
      <c r="XBE393" s="222"/>
      <c r="XBF393" s="222"/>
      <c r="XBG393" s="222"/>
      <c r="XBH393" s="222"/>
      <c r="XBI393" s="222"/>
      <c r="XBJ393" s="222"/>
      <c r="XBK393" s="222"/>
      <c r="XBL393" s="222"/>
      <c r="XBM393" s="222"/>
      <c r="XBN393" s="222"/>
      <c r="XBO393" s="222"/>
      <c r="XBP393" s="222"/>
      <c r="XBQ393" s="222"/>
      <c r="XBR393" s="222"/>
      <c r="XBS393" s="222"/>
      <c r="XBT393" s="222"/>
      <c r="XBU393" s="222"/>
      <c r="XBV393" s="222"/>
      <c r="XBW393" s="222"/>
      <c r="XBX393" s="222"/>
      <c r="XBY393" s="222"/>
      <c r="XBZ393" s="222"/>
      <c r="XCA393" s="222"/>
      <c r="XCB393" s="222"/>
      <c r="XCC393" s="222"/>
      <c r="XCD393" s="222"/>
      <c r="XCE393" s="222"/>
      <c r="XCF393" s="222"/>
      <c r="XCG393" s="222"/>
      <c r="XCH393" s="222"/>
      <c r="XCI393" s="222"/>
      <c r="XCJ393" s="222"/>
      <c r="XCK393" s="222"/>
      <c r="XCL393" s="222"/>
      <c r="XCM393" s="222"/>
      <c r="XCN393" s="222"/>
      <c r="XCO393" s="222"/>
      <c r="XCP393" s="222"/>
      <c r="XCQ393" s="222"/>
      <c r="XCR393" s="222"/>
      <c r="XCS393" s="222"/>
      <c r="XCT393" s="222"/>
      <c r="XCU393" s="222"/>
      <c r="XCV393" s="222"/>
      <c r="XCW393" s="222"/>
      <c r="XCX393" s="222"/>
      <c r="XCY393" s="222"/>
      <c r="XCZ393" s="222"/>
      <c r="XDA393" s="222"/>
      <c r="XDB393" s="222"/>
      <c r="XDC393" s="222"/>
      <c r="XDD393" s="222"/>
      <c r="XDE393" s="222"/>
      <c r="XDF393" s="222"/>
      <c r="XDG393" s="222"/>
      <c r="XDH393" s="222"/>
      <c r="XDI393" s="222"/>
      <c r="XDJ393" s="222"/>
      <c r="XDK393" s="222"/>
      <c r="XDL393" s="222"/>
      <c r="XDM393" s="222"/>
      <c r="XDN393" s="222"/>
      <c r="XDO393" s="222"/>
      <c r="XDP393" s="222"/>
      <c r="XDQ393" s="222"/>
      <c r="XDR393" s="222"/>
      <c r="XDS393" s="222"/>
      <c r="XDT393" s="222"/>
      <c r="XDU393" s="222"/>
      <c r="XDV393" s="222"/>
      <c r="XDW393" s="222"/>
      <c r="XDX393" s="222"/>
      <c r="XDY393" s="222"/>
      <c r="XDZ393" s="222"/>
      <c r="XEA393" s="222"/>
      <c r="XEB393" s="222"/>
      <c r="XEC393" s="222"/>
      <c r="XED393" s="222"/>
      <c r="XEE393" s="222"/>
      <c r="XEF393" s="222"/>
      <c r="XEG393" s="222"/>
      <c r="XEH393" s="222"/>
      <c r="XEI393" s="222"/>
      <c r="XEJ393" s="222"/>
      <c r="XEK393" s="222"/>
      <c r="XEL393" s="222"/>
      <c r="XEM393" s="222"/>
      <c r="XEN393" s="222"/>
      <c r="XEO393" s="222"/>
      <c r="XEP393" s="222"/>
      <c r="XEQ393" s="222"/>
      <c r="XER393" s="222"/>
      <c r="XES393" s="222"/>
      <c r="XET393" s="222"/>
      <c r="XEU393" s="222"/>
      <c r="XEV393" s="222"/>
      <c r="XEW393" s="222"/>
      <c r="XEX393" s="222"/>
      <c r="XEY393" s="222"/>
      <c r="XEZ393" s="222"/>
      <c r="XFA393" s="222"/>
      <c r="XFB393" s="222"/>
      <c r="XFC393" s="222"/>
      <c r="XFD393" s="222"/>
    </row>
    <row r="394" spans="1:16384" s="258" customFormat="1" ht="33" customHeight="1">
      <c r="A394" s="493" t="s">
        <v>2113</v>
      </c>
      <c r="B394" s="493"/>
      <c r="C394" s="493"/>
      <c r="D394" s="493"/>
      <c r="E394" s="224"/>
      <c r="F394" s="224"/>
      <c r="G394" s="225"/>
      <c r="H394" s="224"/>
      <c r="I394" s="224"/>
      <c r="J394" s="226">
        <f t="shared" ref="J394:J455" si="76">F394-E394</f>
        <v>0</v>
      </c>
      <c r="K394" s="226">
        <f t="shared" ref="K394:K455" si="77">I394-H394</f>
        <v>0</v>
      </c>
      <c r="L394" s="225">
        <f>SUM(L395,L412,L413)</f>
        <v>50.888999999999982</v>
      </c>
      <c r="M394" s="225"/>
      <c r="N394" s="225"/>
      <c r="O394" s="225"/>
      <c r="P394" s="225"/>
      <c r="Q394" s="225"/>
      <c r="R394" s="225"/>
      <c r="S394" s="225"/>
      <c r="T394" s="225"/>
      <c r="U394" s="225"/>
      <c r="V394" s="225"/>
      <c r="W394" s="225"/>
      <c r="X394" s="225"/>
      <c r="Y394" s="225"/>
      <c r="Z394" s="225"/>
      <c r="AA394" s="227"/>
      <c r="AB394" s="227">
        <f>SUM(AB395,AB412,AB413)</f>
        <v>12079.460999999996</v>
      </c>
      <c r="AC394" s="227">
        <f>SUM(AC395,AC412,AC413)</f>
        <v>9236.8960000000006</v>
      </c>
      <c r="AD394" s="225"/>
      <c r="AE394" s="225"/>
      <c r="AF394" s="225"/>
      <c r="AG394" s="225"/>
      <c r="AH394" s="225"/>
      <c r="AI394" s="229"/>
      <c r="AJ394" s="230"/>
      <c r="AK394" s="230"/>
      <c r="AL394" s="225"/>
      <c r="AM394" s="225"/>
      <c r="AN394" s="225"/>
      <c r="AO394" s="225"/>
      <c r="AP394" s="225"/>
      <c r="AQ394" s="225"/>
      <c r="AR394" s="225"/>
      <c r="AS394" s="225"/>
      <c r="AT394" s="225"/>
      <c r="AU394" s="225"/>
      <c r="AV394" s="225"/>
      <c r="AW394" s="225"/>
      <c r="AX394" s="225"/>
      <c r="AY394" s="225"/>
      <c r="AZ394" s="225"/>
      <c r="BA394" s="225"/>
      <c r="BB394" s="225"/>
      <c r="BC394" s="225"/>
      <c r="BD394" s="231"/>
      <c r="BE394" s="232"/>
      <c r="BF394" s="232"/>
      <c r="BG394" s="232"/>
      <c r="BH394" s="233"/>
      <c r="BI394" s="233"/>
      <c r="BJ394" s="233"/>
      <c r="BK394" s="234"/>
      <c r="BL394" s="234"/>
      <c r="BM394" s="234"/>
      <c r="BN394" s="234"/>
      <c r="BO394" s="234"/>
      <c r="BP394" s="234"/>
      <c r="BQ394" s="234" t="s">
        <v>820</v>
      </c>
      <c r="BR394" s="234">
        <v>2</v>
      </c>
      <c r="BS394" s="234"/>
      <c r="BT394" s="256"/>
      <c r="BU394" s="256"/>
      <c r="BV394" s="256"/>
      <c r="BW394" s="256"/>
      <c r="BX394" s="256"/>
      <c r="BY394" s="256"/>
      <c r="BZ394" s="257"/>
      <c r="CA394" s="234"/>
    </row>
    <row r="395" spans="1:16384" s="258" customFormat="1" ht="33" customHeight="1">
      <c r="A395" s="466" t="s">
        <v>821</v>
      </c>
      <c r="B395" s="466"/>
      <c r="C395" s="466"/>
      <c r="D395" s="466"/>
      <c r="E395" s="158"/>
      <c r="F395" s="158"/>
      <c r="G395" s="157"/>
      <c r="H395" s="158"/>
      <c r="I395" s="158"/>
      <c r="J395" s="178">
        <f t="shared" si="76"/>
        <v>0</v>
      </c>
      <c r="K395" s="178">
        <f t="shared" si="77"/>
        <v>0</v>
      </c>
      <c r="L395" s="157">
        <f>SUM(L396,L411)</f>
        <v>32.492999999999981</v>
      </c>
      <c r="M395" s="157"/>
      <c r="N395" s="157"/>
      <c r="O395" s="157"/>
      <c r="P395" s="157"/>
      <c r="Q395" s="157"/>
      <c r="R395" s="157"/>
      <c r="S395" s="157"/>
      <c r="T395" s="157"/>
      <c r="U395" s="157"/>
      <c r="V395" s="157"/>
      <c r="W395" s="157"/>
      <c r="X395" s="157"/>
      <c r="Y395" s="157"/>
      <c r="Z395" s="157"/>
      <c r="AA395" s="160"/>
      <c r="AB395" s="157">
        <f>SUM(AB396,AB411)</f>
        <v>7060.4264999999978</v>
      </c>
      <c r="AC395" s="160">
        <f>SUM(AC396,AC411)</f>
        <v>7000</v>
      </c>
      <c r="AD395" s="157"/>
      <c r="AE395" s="157"/>
      <c r="AF395" s="157"/>
      <c r="AG395" s="157"/>
      <c r="AH395" s="157"/>
      <c r="AI395" s="161"/>
      <c r="AJ395" s="162"/>
      <c r="AK395" s="162"/>
      <c r="AL395" s="157"/>
      <c r="AM395" s="157"/>
      <c r="AN395" s="157"/>
      <c r="AO395" s="157"/>
      <c r="AP395" s="157"/>
      <c r="AQ395" s="157"/>
      <c r="AR395" s="157"/>
      <c r="AS395" s="157"/>
      <c r="AT395" s="157"/>
      <c r="AU395" s="157"/>
      <c r="AV395" s="157"/>
      <c r="AW395" s="157"/>
      <c r="AX395" s="157"/>
      <c r="AY395" s="157"/>
      <c r="AZ395" s="157"/>
      <c r="BA395" s="157"/>
      <c r="BB395" s="157"/>
      <c r="BC395" s="157"/>
      <c r="BD395" s="173"/>
      <c r="BE395" s="171"/>
      <c r="BF395" s="171"/>
      <c r="BG395" s="171"/>
      <c r="BH395" s="174"/>
      <c r="BI395" s="174"/>
      <c r="BJ395" s="174"/>
      <c r="BK395" s="175"/>
      <c r="BL395" s="175"/>
      <c r="BM395" s="175"/>
      <c r="BN395" s="175"/>
      <c r="BO395" s="175"/>
      <c r="BP395" s="175"/>
      <c r="BQ395" s="175" t="s">
        <v>820</v>
      </c>
      <c r="BR395" s="175">
        <v>2</v>
      </c>
      <c r="BS395" s="175"/>
      <c r="BT395" s="256"/>
      <c r="BU395" s="256"/>
      <c r="BV395" s="256"/>
      <c r="BW395" s="256"/>
      <c r="BX395" s="256"/>
      <c r="BY395" s="256"/>
      <c r="BZ395" s="257"/>
      <c r="CA395" s="175"/>
    </row>
    <row r="396" spans="1:16384" s="258" customFormat="1" ht="33" customHeight="1">
      <c r="A396" s="466" t="s">
        <v>823</v>
      </c>
      <c r="B396" s="466"/>
      <c r="C396" s="466"/>
      <c r="D396" s="466"/>
      <c r="E396" s="158"/>
      <c r="F396" s="158"/>
      <c r="G396" s="157"/>
      <c r="H396" s="158"/>
      <c r="I396" s="158"/>
      <c r="J396" s="178">
        <f t="shared" si="76"/>
        <v>0</v>
      </c>
      <c r="K396" s="178">
        <f t="shared" si="77"/>
        <v>0</v>
      </c>
      <c r="L396" s="157">
        <f>SUM(L397:L410)</f>
        <v>32.492999999999981</v>
      </c>
      <c r="M396" s="157"/>
      <c r="N396" s="157"/>
      <c r="O396" s="157"/>
      <c r="P396" s="157"/>
      <c r="Q396" s="157"/>
      <c r="R396" s="157"/>
      <c r="S396" s="157"/>
      <c r="T396" s="157"/>
      <c r="U396" s="157"/>
      <c r="V396" s="157"/>
      <c r="W396" s="157"/>
      <c r="X396" s="157"/>
      <c r="Y396" s="157"/>
      <c r="Z396" s="157"/>
      <c r="AA396" s="160"/>
      <c r="AB396" s="176">
        <f>SUM(AB397:AB410)</f>
        <v>7060.4264999999978</v>
      </c>
      <c r="AC396" s="160">
        <f>ROUND(SUM(AC397:AC410),0)</f>
        <v>7000</v>
      </c>
      <c r="AD396" s="157"/>
      <c r="AE396" s="157"/>
      <c r="AF396" s="157"/>
      <c r="AG396" s="157"/>
      <c r="AH396" s="157"/>
      <c r="AI396" s="161"/>
      <c r="AJ396" s="162"/>
      <c r="AK396" s="162"/>
      <c r="AL396" s="157"/>
      <c r="AM396" s="157"/>
      <c r="AN396" s="157"/>
      <c r="AO396" s="157"/>
      <c r="AP396" s="157"/>
      <c r="AQ396" s="157"/>
      <c r="AR396" s="157"/>
      <c r="AS396" s="157"/>
      <c r="AT396" s="157"/>
      <c r="AU396" s="157"/>
      <c r="AV396" s="157"/>
      <c r="AW396" s="157"/>
      <c r="AX396" s="157"/>
      <c r="AY396" s="157"/>
      <c r="AZ396" s="157"/>
      <c r="BA396" s="157"/>
      <c r="BB396" s="157"/>
      <c r="BC396" s="157"/>
      <c r="BD396" s="173"/>
      <c r="BE396" s="171"/>
      <c r="BF396" s="171"/>
      <c r="BG396" s="171"/>
      <c r="BH396" s="174"/>
      <c r="BI396" s="174"/>
      <c r="BJ396" s="174"/>
      <c r="BK396" s="175"/>
      <c r="BL396" s="175"/>
      <c r="BM396" s="175"/>
      <c r="BN396" s="175"/>
      <c r="BO396" s="175"/>
      <c r="BP396" s="175"/>
      <c r="BQ396" s="175" t="s">
        <v>820</v>
      </c>
      <c r="BR396" s="175">
        <v>2</v>
      </c>
      <c r="BS396" s="175"/>
      <c r="BT396" s="256"/>
      <c r="BU396" s="256"/>
      <c r="BV396" s="256"/>
      <c r="BW396" s="256"/>
      <c r="BX396" s="256"/>
      <c r="BY396" s="256"/>
      <c r="BZ396" s="257"/>
      <c r="CA396" s="175"/>
    </row>
    <row r="397" spans="1:16384" s="256" customFormat="1" ht="32.1" customHeight="1">
      <c r="A397" s="301"/>
      <c r="B397" s="301" t="s">
        <v>303</v>
      </c>
      <c r="C397" s="301" t="s">
        <v>2114</v>
      </c>
      <c r="D397" s="301" t="s">
        <v>556</v>
      </c>
      <c r="E397" s="185">
        <v>3048.058</v>
      </c>
      <c r="F397" s="185">
        <f>E397+L397</f>
        <v>3055.5680000000002</v>
      </c>
      <c r="G397" s="301" t="s">
        <v>556</v>
      </c>
      <c r="H397" s="185">
        <v>2480.3310000000001</v>
      </c>
      <c r="I397" s="185">
        <f>H397+L397</f>
        <v>2487.8410000000003</v>
      </c>
      <c r="J397" s="178">
        <f t="shared" si="76"/>
        <v>7.5100000000002183</v>
      </c>
      <c r="K397" s="178">
        <f t="shared" si="77"/>
        <v>7.5100000000002183</v>
      </c>
      <c r="L397" s="301">
        <v>7.51</v>
      </c>
      <c r="M397" s="301"/>
      <c r="N397" s="301" t="s">
        <v>871</v>
      </c>
      <c r="O397" s="301" t="s">
        <v>1051</v>
      </c>
      <c r="P397" s="301" t="s">
        <v>828</v>
      </c>
      <c r="Q397" s="301">
        <v>10</v>
      </c>
      <c r="R397" s="301" t="s">
        <v>1515</v>
      </c>
      <c r="S397" s="301">
        <v>10</v>
      </c>
      <c r="T397" s="301"/>
      <c r="U397" s="301" t="s">
        <v>830</v>
      </c>
      <c r="V397" s="301" t="s">
        <v>1367</v>
      </c>
      <c r="W397" s="301" t="s">
        <v>893</v>
      </c>
      <c r="X397" s="301" t="s">
        <v>831</v>
      </c>
      <c r="Y397" s="301" t="s">
        <v>832</v>
      </c>
      <c r="Z397" s="301"/>
      <c r="AA397" s="163" t="s">
        <v>1606</v>
      </c>
      <c r="AB397" s="186">
        <f t="shared" ref="AB397:AB410" si="78">L397*Q397*AA397*0.1</f>
        <v>1577.1</v>
      </c>
      <c r="AC397" s="163">
        <f>IF(AL397="中修",AB397*AG397,IF(AL397="预防性养护",AB397,AB397*AE397))</f>
        <v>1577.1</v>
      </c>
      <c r="AD397" s="301" t="s">
        <v>1192</v>
      </c>
      <c r="AE397" s="301">
        <v>1</v>
      </c>
      <c r="AF397" s="301"/>
      <c r="AG397" s="301"/>
      <c r="AH397" s="301"/>
      <c r="AI397" s="187" t="s">
        <v>2115</v>
      </c>
      <c r="AJ397" s="188" t="s">
        <v>2116</v>
      </c>
      <c r="AK397" s="188"/>
      <c r="AL397" s="301" t="s">
        <v>837</v>
      </c>
      <c r="AM397" s="301" t="s">
        <v>828</v>
      </c>
      <c r="AN397" s="301" t="s">
        <v>2117</v>
      </c>
      <c r="AO397" s="301" t="s">
        <v>2118</v>
      </c>
      <c r="AP397" s="301"/>
      <c r="AQ397" s="301" t="s">
        <v>2119</v>
      </c>
      <c r="AR397" s="301"/>
      <c r="AS397" s="301" t="s">
        <v>2120</v>
      </c>
      <c r="AT397" s="301" t="s">
        <v>2121</v>
      </c>
      <c r="AU397" s="301" t="s">
        <v>2122</v>
      </c>
      <c r="AV397" s="301" t="s">
        <v>2122</v>
      </c>
      <c r="AW397" s="301" t="s">
        <v>2123</v>
      </c>
      <c r="AX397" s="301" t="s">
        <v>844</v>
      </c>
      <c r="AY397" s="301" t="s">
        <v>2124</v>
      </c>
      <c r="AZ397" s="301" t="s">
        <v>915</v>
      </c>
      <c r="BA397" s="257"/>
      <c r="BB397" s="301">
        <f>L397</f>
        <v>7.51</v>
      </c>
      <c r="BC397" s="301"/>
      <c r="BD397" s="174"/>
      <c r="BE397" s="174" t="s">
        <v>1095</v>
      </c>
      <c r="BF397" s="174"/>
      <c r="BG397" s="174"/>
      <c r="BH397" s="174"/>
      <c r="BI397" s="174"/>
      <c r="BJ397" s="174"/>
      <c r="BK397" s="175">
        <v>1</v>
      </c>
      <c r="BL397" s="175"/>
      <c r="BM397" s="175"/>
      <c r="BN397" s="175"/>
      <c r="BO397" s="175"/>
      <c r="BP397" s="175"/>
      <c r="BQ397" s="175" t="s">
        <v>1494</v>
      </c>
      <c r="BR397" s="175">
        <v>1</v>
      </c>
      <c r="BS397" s="175"/>
      <c r="BX397" s="256">
        <v>1</v>
      </c>
      <c r="BZ397" s="309"/>
      <c r="CA397" s="175"/>
      <c r="CC397" s="395" t="s">
        <v>2125</v>
      </c>
    </row>
    <row r="398" spans="1:16384" s="256" customFormat="1" ht="32.1" customHeight="1">
      <c r="A398" s="301"/>
      <c r="B398" s="301" t="s">
        <v>303</v>
      </c>
      <c r="C398" s="301" t="s">
        <v>2114</v>
      </c>
      <c r="D398" s="301" t="s">
        <v>556</v>
      </c>
      <c r="E398" s="185">
        <v>3055.9749999999999</v>
      </c>
      <c r="F398" s="185">
        <v>3058.9450000000002</v>
      </c>
      <c r="G398" s="301" t="s">
        <v>556</v>
      </c>
      <c r="H398" s="185">
        <v>2488.248</v>
      </c>
      <c r="I398" s="185">
        <v>2491.2179999999998</v>
      </c>
      <c r="J398" s="178">
        <f t="shared" si="76"/>
        <v>2.9700000000002547</v>
      </c>
      <c r="K398" s="178">
        <f t="shared" si="77"/>
        <v>2.9699999999997999</v>
      </c>
      <c r="L398" s="301">
        <v>2.97</v>
      </c>
      <c r="M398" s="301"/>
      <c r="N398" s="301" t="s">
        <v>871</v>
      </c>
      <c r="O398" s="301">
        <v>8.5</v>
      </c>
      <c r="P398" s="301" t="s">
        <v>828</v>
      </c>
      <c r="Q398" s="301">
        <v>10</v>
      </c>
      <c r="R398" s="301" t="s">
        <v>872</v>
      </c>
      <c r="S398" s="301">
        <v>10</v>
      </c>
      <c r="T398" s="301"/>
      <c r="U398" s="301" t="s">
        <v>830</v>
      </c>
      <c r="V398" s="301" t="s">
        <v>1367</v>
      </c>
      <c r="W398" s="301" t="s">
        <v>893</v>
      </c>
      <c r="X398" s="301" t="s">
        <v>831</v>
      </c>
      <c r="Y398" s="301" t="s">
        <v>832</v>
      </c>
      <c r="Z398" s="301"/>
      <c r="AA398" s="163" t="s">
        <v>1606</v>
      </c>
      <c r="AB398" s="186">
        <f t="shared" si="78"/>
        <v>623.70000000000016</v>
      </c>
      <c r="AC398" s="163">
        <f>IF(AL398="中修",AB398*AG398,IF(AL398="预防性养护",AB398,AB398*AE398))</f>
        <v>623.70000000000016</v>
      </c>
      <c r="AD398" s="301" t="s">
        <v>1192</v>
      </c>
      <c r="AE398" s="301">
        <v>1</v>
      </c>
      <c r="AF398" s="301"/>
      <c r="AG398" s="301"/>
      <c r="AH398" s="301"/>
      <c r="AI398" s="187" t="s">
        <v>2115</v>
      </c>
      <c r="AJ398" s="188" t="s">
        <v>2116</v>
      </c>
      <c r="AK398" s="188"/>
      <c r="AL398" s="301" t="s">
        <v>837</v>
      </c>
      <c r="AM398" s="301" t="s">
        <v>828</v>
      </c>
      <c r="AN398" s="301" t="s">
        <v>2117</v>
      </c>
      <c r="AO398" s="301" t="s">
        <v>2126</v>
      </c>
      <c r="AP398" s="301"/>
      <c r="AQ398" s="301" t="s">
        <v>2127</v>
      </c>
      <c r="AR398" s="301"/>
      <c r="AS398" s="301" t="s">
        <v>2128</v>
      </c>
      <c r="AT398" s="301" t="s">
        <v>2129</v>
      </c>
      <c r="AU398" s="301" t="s">
        <v>2130</v>
      </c>
      <c r="AV398" s="301" t="s">
        <v>2130</v>
      </c>
      <c r="AW398" s="301" t="s">
        <v>2131</v>
      </c>
      <c r="AX398" s="301" t="s">
        <v>844</v>
      </c>
      <c r="AY398" s="301" t="s">
        <v>2124</v>
      </c>
      <c r="AZ398" s="301" t="s">
        <v>2132</v>
      </c>
      <c r="BA398" s="301"/>
      <c r="BB398" s="301">
        <f>L398</f>
        <v>2.97</v>
      </c>
      <c r="BC398" s="301"/>
      <c r="BD398" s="174" t="s">
        <v>2133</v>
      </c>
      <c r="BE398" s="174" t="s">
        <v>1095</v>
      </c>
      <c r="BF398" s="174"/>
      <c r="BG398" s="174"/>
      <c r="BH398" s="174"/>
      <c r="BI398" s="174"/>
      <c r="BJ398" s="174"/>
      <c r="BK398" s="175">
        <v>1</v>
      </c>
      <c r="BL398" s="175"/>
      <c r="BM398" s="175"/>
      <c r="BN398" s="175"/>
      <c r="BO398" s="175"/>
      <c r="BP398" s="175"/>
      <c r="BQ398" s="175" t="s">
        <v>1494</v>
      </c>
      <c r="BR398" s="175">
        <v>1</v>
      </c>
      <c r="BS398" s="175"/>
      <c r="BX398" s="256">
        <v>1</v>
      </c>
      <c r="BZ398" s="257"/>
      <c r="CA398" s="175"/>
    </row>
    <row r="399" spans="1:16384" s="256" customFormat="1" ht="32.1" customHeight="1">
      <c r="A399" s="301"/>
      <c r="B399" s="301" t="s">
        <v>303</v>
      </c>
      <c r="C399" s="301" t="s">
        <v>2114</v>
      </c>
      <c r="D399" s="301" t="s">
        <v>556</v>
      </c>
      <c r="E399" s="185">
        <v>3059.962</v>
      </c>
      <c r="F399" s="185">
        <v>3060.7269999999999</v>
      </c>
      <c r="G399" s="301" t="s">
        <v>556</v>
      </c>
      <c r="H399" s="185">
        <v>2492.2350000000001</v>
      </c>
      <c r="I399" s="185">
        <v>2493</v>
      </c>
      <c r="J399" s="178">
        <f t="shared" si="76"/>
        <v>0.76499999999987267</v>
      </c>
      <c r="K399" s="178">
        <f t="shared" si="77"/>
        <v>0.76499999999987267</v>
      </c>
      <c r="L399" s="301">
        <v>0.76500000000000001</v>
      </c>
      <c r="M399" s="301"/>
      <c r="N399" s="301" t="s">
        <v>871</v>
      </c>
      <c r="O399" s="301">
        <v>8.5</v>
      </c>
      <c r="P399" s="301" t="s">
        <v>828</v>
      </c>
      <c r="Q399" s="301">
        <v>10</v>
      </c>
      <c r="R399" s="301" t="s">
        <v>872</v>
      </c>
      <c r="S399" s="301">
        <v>10</v>
      </c>
      <c r="T399" s="301"/>
      <c r="U399" s="301" t="s">
        <v>830</v>
      </c>
      <c r="V399" s="301" t="s">
        <v>1367</v>
      </c>
      <c r="W399" s="301" t="s">
        <v>893</v>
      </c>
      <c r="X399" s="301" t="s">
        <v>831</v>
      </c>
      <c r="Y399" s="301" t="s">
        <v>832</v>
      </c>
      <c r="Z399" s="301"/>
      <c r="AA399" s="163" t="s">
        <v>1606</v>
      </c>
      <c r="AB399" s="186">
        <f t="shared" si="78"/>
        <v>160.65</v>
      </c>
      <c r="AC399" s="163">
        <f>IF(AL399="中修",AB399*AG399,IF(AL399="预防性养护",AB399,AB399*AE399))+0.5</f>
        <v>161.15</v>
      </c>
      <c r="AD399" s="301" t="s">
        <v>1192</v>
      </c>
      <c r="AE399" s="301">
        <v>1</v>
      </c>
      <c r="AF399" s="301"/>
      <c r="AG399" s="301"/>
      <c r="AH399" s="301"/>
      <c r="AI399" s="187" t="s">
        <v>2115</v>
      </c>
      <c r="AJ399" s="188" t="s">
        <v>2116</v>
      </c>
      <c r="AK399" s="188"/>
      <c r="AL399" s="301" t="s">
        <v>837</v>
      </c>
      <c r="AM399" s="301" t="s">
        <v>828</v>
      </c>
      <c r="AN399" s="301" t="s">
        <v>2117</v>
      </c>
      <c r="AO399" s="301" t="s">
        <v>2126</v>
      </c>
      <c r="AP399" s="301"/>
      <c r="AQ399" s="301" t="s">
        <v>2127</v>
      </c>
      <c r="AR399" s="301"/>
      <c r="AS399" s="301" t="s">
        <v>2128</v>
      </c>
      <c r="AT399" s="301" t="s">
        <v>2129</v>
      </c>
      <c r="AU399" s="301" t="s">
        <v>2130</v>
      </c>
      <c r="AV399" s="301" t="s">
        <v>2130</v>
      </c>
      <c r="AW399" s="301" t="s">
        <v>2131</v>
      </c>
      <c r="AX399" s="301" t="s">
        <v>844</v>
      </c>
      <c r="AY399" s="301" t="s">
        <v>2134</v>
      </c>
      <c r="AZ399" s="301" t="s">
        <v>915</v>
      </c>
      <c r="BA399" s="301">
        <v>0.76500000000000001</v>
      </c>
      <c r="BB399" s="301"/>
      <c r="BC399" s="301"/>
      <c r="BD399" s="174"/>
      <c r="BE399" s="174" t="s">
        <v>1095</v>
      </c>
      <c r="BF399" s="174"/>
      <c r="BG399" s="174"/>
      <c r="BH399" s="174"/>
      <c r="BI399" s="174"/>
      <c r="BJ399" s="174"/>
      <c r="BK399" s="175">
        <v>1</v>
      </c>
      <c r="BL399" s="175"/>
      <c r="BM399" s="175"/>
      <c r="BN399" s="175"/>
      <c r="BO399" s="175"/>
      <c r="BP399" s="175"/>
      <c r="BQ399" s="175" t="s">
        <v>904</v>
      </c>
      <c r="BR399" s="175">
        <v>1</v>
      </c>
      <c r="BS399" s="175"/>
      <c r="BX399" s="256">
        <v>1</v>
      </c>
      <c r="BZ399" s="257"/>
      <c r="CA399" s="175"/>
    </row>
    <row r="400" spans="1:16384" s="256" customFormat="1" ht="32.1" customHeight="1">
      <c r="A400" s="301"/>
      <c r="B400" s="301" t="s">
        <v>303</v>
      </c>
      <c r="C400" s="301" t="s">
        <v>2114</v>
      </c>
      <c r="D400" s="301" t="s">
        <v>556</v>
      </c>
      <c r="E400" s="185">
        <v>3064.6</v>
      </c>
      <c r="F400" s="185">
        <v>3065</v>
      </c>
      <c r="G400" s="301" t="s">
        <v>556</v>
      </c>
      <c r="H400" s="185">
        <v>2496.873</v>
      </c>
      <c r="I400" s="185">
        <v>2497.2730000000001</v>
      </c>
      <c r="J400" s="178">
        <f t="shared" si="76"/>
        <v>0.40000000000009095</v>
      </c>
      <c r="K400" s="178">
        <f t="shared" si="77"/>
        <v>0.40000000000009095</v>
      </c>
      <c r="L400" s="185">
        <v>0.4</v>
      </c>
      <c r="M400" s="253"/>
      <c r="N400" s="301" t="s">
        <v>871</v>
      </c>
      <c r="O400" s="301">
        <v>13.5</v>
      </c>
      <c r="P400" s="301" t="s">
        <v>828</v>
      </c>
      <c r="Q400" s="301">
        <v>13.5</v>
      </c>
      <c r="R400" s="301"/>
      <c r="S400" s="253"/>
      <c r="T400" s="253"/>
      <c r="U400" s="301" t="s">
        <v>830</v>
      </c>
      <c r="V400" s="301" t="s">
        <v>1367</v>
      </c>
      <c r="W400" s="301" t="s">
        <v>893</v>
      </c>
      <c r="X400" s="301" t="s">
        <v>831</v>
      </c>
      <c r="Y400" s="301" t="s">
        <v>832</v>
      </c>
      <c r="Z400" s="301"/>
      <c r="AA400" s="163" t="s">
        <v>1606</v>
      </c>
      <c r="AB400" s="186">
        <f t="shared" si="78"/>
        <v>113.4</v>
      </c>
      <c r="AC400" s="163">
        <f t="shared" ref="AC400:AC410" si="79">IF(AL400="中修",AB400*AG400,IF(AL400="预防性养护",AB400,AB400*AE400))</f>
        <v>113.4</v>
      </c>
      <c r="AD400" s="301" t="s">
        <v>1192</v>
      </c>
      <c r="AE400" s="301">
        <v>1</v>
      </c>
      <c r="AF400" s="301"/>
      <c r="AG400" s="187"/>
      <c r="AH400" s="301"/>
      <c r="AI400" s="301" t="s">
        <v>2115</v>
      </c>
      <c r="AJ400" s="188"/>
      <c r="AK400" s="188"/>
      <c r="AL400" s="301" t="s">
        <v>837</v>
      </c>
      <c r="AM400" s="301" t="s">
        <v>828</v>
      </c>
      <c r="AN400" s="301" t="s">
        <v>2117</v>
      </c>
      <c r="AO400" s="301"/>
      <c r="AP400" s="301"/>
      <c r="AQ400" s="301"/>
      <c r="AR400" s="301"/>
      <c r="AS400" s="301"/>
      <c r="AT400" s="301"/>
      <c r="AU400" s="301"/>
      <c r="AV400" s="301"/>
      <c r="AW400" s="301"/>
      <c r="AX400" s="301"/>
      <c r="AY400" s="301"/>
      <c r="AZ400" s="301"/>
      <c r="BA400" s="301"/>
      <c r="BB400" s="301">
        <v>0.4</v>
      </c>
      <c r="BC400" s="301"/>
      <c r="BD400" s="174"/>
      <c r="BE400" s="174"/>
      <c r="BF400" s="174"/>
      <c r="BG400" s="174"/>
      <c r="BH400" s="174"/>
      <c r="BI400" s="174"/>
      <c r="BJ400" s="174"/>
      <c r="BK400" s="175"/>
      <c r="BL400" s="175"/>
      <c r="BM400" s="175"/>
      <c r="BN400" s="175"/>
      <c r="BO400" s="175"/>
      <c r="BP400" s="175"/>
      <c r="BQ400" s="175"/>
      <c r="BR400" s="175"/>
      <c r="BS400" s="175"/>
      <c r="BX400" s="256">
        <v>1</v>
      </c>
      <c r="BZ400" s="309"/>
      <c r="CA400" s="175"/>
      <c r="CC400" s="396"/>
    </row>
    <row r="401" spans="1:81" s="256" customFormat="1" ht="24">
      <c r="A401" s="301"/>
      <c r="B401" s="301" t="s">
        <v>303</v>
      </c>
      <c r="C401" s="301" t="s">
        <v>2114</v>
      </c>
      <c r="D401" s="301" t="s">
        <v>556</v>
      </c>
      <c r="E401" s="185">
        <v>3081</v>
      </c>
      <c r="F401" s="185">
        <f>E401+L401</f>
        <v>3081.895</v>
      </c>
      <c r="G401" s="301" t="s">
        <v>556</v>
      </c>
      <c r="H401" s="185">
        <v>2514.2130000000002</v>
      </c>
      <c r="I401" s="185">
        <v>2515.1080000000002</v>
      </c>
      <c r="J401" s="178">
        <f t="shared" si="76"/>
        <v>0.89499999999998181</v>
      </c>
      <c r="K401" s="178">
        <f t="shared" si="77"/>
        <v>0.89499999999998181</v>
      </c>
      <c r="L401" s="185">
        <v>0.89500000000000002</v>
      </c>
      <c r="M401" s="253"/>
      <c r="N401" s="301" t="s">
        <v>871</v>
      </c>
      <c r="O401" s="301">
        <v>13.5</v>
      </c>
      <c r="P401" s="301" t="s">
        <v>828</v>
      </c>
      <c r="Q401" s="301">
        <v>13.5</v>
      </c>
      <c r="R401" s="301"/>
      <c r="S401" s="253"/>
      <c r="T401" s="253"/>
      <c r="U401" s="301" t="s">
        <v>830</v>
      </c>
      <c r="V401" s="301" t="s">
        <v>1367</v>
      </c>
      <c r="W401" s="301" t="s">
        <v>893</v>
      </c>
      <c r="X401" s="301" t="s">
        <v>831</v>
      </c>
      <c r="Y401" s="301" t="s">
        <v>832</v>
      </c>
      <c r="Z401" s="301"/>
      <c r="AA401" s="163">
        <v>210</v>
      </c>
      <c r="AB401" s="186">
        <f t="shared" si="78"/>
        <v>253.73249999999999</v>
      </c>
      <c r="AC401" s="163">
        <f t="shared" si="79"/>
        <v>253.73249999999999</v>
      </c>
      <c r="AD401" s="301" t="s">
        <v>1192</v>
      </c>
      <c r="AE401" s="301">
        <v>1</v>
      </c>
      <c r="AF401" s="301"/>
      <c r="AG401" s="187"/>
      <c r="AH401" s="301"/>
      <c r="AI401" s="301" t="s">
        <v>2115</v>
      </c>
      <c r="AJ401" s="188"/>
      <c r="AK401" s="188"/>
      <c r="AL401" s="301" t="s">
        <v>837</v>
      </c>
      <c r="AM401" s="301" t="s">
        <v>828</v>
      </c>
      <c r="AN401" s="301" t="s">
        <v>2117</v>
      </c>
      <c r="AO401" s="267"/>
      <c r="AP401" s="177"/>
      <c r="AQ401" s="301"/>
      <c r="AR401" s="301"/>
      <c r="AS401" s="301"/>
      <c r="AT401" s="301"/>
      <c r="AU401" s="301"/>
      <c r="AV401" s="301"/>
      <c r="AW401" s="301"/>
      <c r="AX401" s="301"/>
      <c r="AY401" s="301"/>
      <c r="AZ401" s="301"/>
      <c r="BA401" s="301"/>
      <c r="BB401" s="301">
        <v>0.89500000000000002</v>
      </c>
      <c r="BC401" s="301"/>
      <c r="BD401" s="174"/>
      <c r="BE401" s="174"/>
      <c r="BF401" s="174"/>
      <c r="BG401" s="174"/>
      <c r="BH401" s="174"/>
      <c r="BI401" s="174"/>
      <c r="BJ401" s="174"/>
      <c r="BK401" s="175"/>
      <c r="BL401" s="175"/>
      <c r="BM401" s="175"/>
      <c r="BN401" s="175"/>
      <c r="BO401" s="175"/>
      <c r="BP401" s="175"/>
      <c r="BQ401" s="175"/>
      <c r="BR401" s="175"/>
      <c r="BS401" s="175"/>
      <c r="BX401" s="256">
        <v>1</v>
      </c>
      <c r="BZ401" s="309"/>
      <c r="CA401" s="175"/>
      <c r="CC401" s="396"/>
    </row>
    <row r="402" spans="1:81" s="256" customFormat="1" ht="409.5">
      <c r="A402" s="301"/>
      <c r="B402" s="301" t="s">
        <v>303</v>
      </c>
      <c r="C402" s="301" t="s">
        <v>661</v>
      </c>
      <c r="D402" s="301" t="s">
        <v>891</v>
      </c>
      <c r="E402" s="185">
        <v>2250</v>
      </c>
      <c r="F402" s="185">
        <v>2252.4</v>
      </c>
      <c r="G402" s="301" t="s">
        <v>664</v>
      </c>
      <c r="H402" s="185">
        <v>103.282</v>
      </c>
      <c r="I402" s="185">
        <v>105.682</v>
      </c>
      <c r="J402" s="178">
        <f t="shared" si="76"/>
        <v>2.4000000000000909</v>
      </c>
      <c r="K402" s="178">
        <f t="shared" si="77"/>
        <v>2.4000000000000057</v>
      </c>
      <c r="L402" s="185">
        <v>2.4</v>
      </c>
      <c r="M402" s="301"/>
      <c r="N402" s="301" t="s">
        <v>871</v>
      </c>
      <c r="O402" s="301" t="s">
        <v>832</v>
      </c>
      <c r="P402" s="301" t="s">
        <v>828</v>
      </c>
      <c r="Q402" s="301">
        <v>12</v>
      </c>
      <c r="R402" s="301"/>
      <c r="S402" s="301">
        <v>12</v>
      </c>
      <c r="T402" s="301"/>
      <c r="U402" s="301" t="s">
        <v>830</v>
      </c>
      <c r="V402" s="301" t="s">
        <v>1367</v>
      </c>
      <c r="W402" s="301" t="s">
        <v>893</v>
      </c>
      <c r="X402" s="301" t="s">
        <v>831</v>
      </c>
      <c r="Y402" s="301" t="s">
        <v>832</v>
      </c>
      <c r="Z402" s="301"/>
      <c r="AA402" s="163" t="s">
        <v>1606</v>
      </c>
      <c r="AB402" s="186">
        <f t="shared" si="78"/>
        <v>604.79999999999995</v>
      </c>
      <c r="AC402" s="163">
        <f t="shared" si="79"/>
        <v>544.31999999999994</v>
      </c>
      <c r="AD402" s="301">
        <v>2010</v>
      </c>
      <c r="AE402" s="301">
        <v>0.9</v>
      </c>
      <c r="AF402" s="301"/>
      <c r="AG402" s="301"/>
      <c r="AH402" s="301"/>
      <c r="AI402" s="187" t="s">
        <v>2135</v>
      </c>
      <c r="AJ402" s="188"/>
      <c r="AK402" s="188"/>
      <c r="AL402" s="301" t="s">
        <v>837</v>
      </c>
      <c r="AM402" s="301" t="s">
        <v>828</v>
      </c>
      <c r="AN402" s="301" t="s">
        <v>2117</v>
      </c>
      <c r="AO402" s="301" t="s">
        <v>2136</v>
      </c>
      <c r="AP402" s="301"/>
      <c r="AQ402" s="301" t="s">
        <v>2137</v>
      </c>
      <c r="AR402" s="301" t="s">
        <v>2138</v>
      </c>
      <c r="AS402" s="301"/>
      <c r="AT402" s="301" t="s">
        <v>2139</v>
      </c>
      <c r="AU402" s="301" t="s">
        <v>2140</v>
      </c>
      <c r="AV402" s="301" t="s">
        <v>2140</v>
      </c>
      <c r="AW402" s="301" t="s">
        <v>2141</v>
      </c>
      <c r="AX402" s="301" t="s">
        <v>844</v>
      </c>
      <c r="AY402" s="301" t="s">
        <v>2142</v>
      </c>
      <c r="AZ402" s="301" t="s">
        <v>930</v>
      </c>
      <c r="BA402" s="301">
        <v>0.7</v>
      </c>
      <c r="BB402" s="301">
        <f>0.1+0.2+1</f>
        <v>1.3</v>
      </c>
      <c r="BC402" s="301">
        <v>0.4</v>
      </c>
      <c r="BD402" s="174"/>
      <c r="BE402" s="174" t="s">
        <v>930</v>
      </c>
      <c r="BF402" s="174"/>
      <c r="BG402" s="174"/>
      <c r="BH402" s="174"/>
      <c r="BI402" s="174"/>
      <c r="BJ402" s="174"/>
      <c r="BK402" s="175"/>
      <c r="BL402" s="175">
        <v>1</v>
      </c>
      <c r="BM402" s="175"/>
      <c r="BN402" s="175"/>
      <c r="BO402" s="175"/>
      <c r="BP402" s="175"/>
      <c r="BQ402" s="175" t="s">
        <v>1494</v>
      </c>
      <c r="BR402" s="175">
        <v>1</v>
      </c>
      <c r="BS402" s="175"/>
      <c r="BX402" s="256">
        <v>1</v>
      </c>
      <c r="BZ402" s="257"/>
      <c r="CA402" s="175"/>
    </row>
    <row r="403" spans="1:81" s="256" customFormat="1" ht="24">
      <c r="A403" s="301"/>
      <c r="B403" s="301" t="s">
        <v>303</v>
      </c>
      <c r="C403" s="301" t="s">
        <v>2143</v>
      </c>
      <c r="D403" s="301" t="s">
        <v>891</v>
      </c>
      <c r="E403" s="185">
        <v>2285</v>
      </c>
      <c r="F403" s="185">
        <v>2290</v>
      </c>
      <c r="G403" s="301" t="s">
        <v>664</v>
      </c>
      <c r="H403" s="185">
        <v>132.815</v>
      </c>
      <c r="I403" s="185">
        <v>137.815</v>
      </c>
      <c r="J403" s="178">
        <f t="shared" si="76"/>
        <v>5</v>
      </c>
      <c r="K403" s="178">
        <f t="shared" si="77"/>
        <v>5</v>
      </c>
      <c r="L403" s="185">
        <v>5</v>
      </c>
      <c r="M403" s="253"/>
      <c r="N403" s="301" t="s">
        <v>871</v>
      </c>
      <c r="O403" s="301" t="s">
        <v>832</v>
      </c>
      <c r="P403" s="301" t="s">
        <v>828</v>
      </c>
      <c r="Q403" s="301">
        <v>9</v>
      </c>
      <c r="R403" s="301"/>
      <c r="S403" s="253"/>
      <c r="T403" s="253"/>
      <c r="U403" s="301" t="s">
        <v>830</v>
      </c>
      <c r="V403" s="301" t="s">
        <v>1367</v>
      </c>
      <c r="W403" s="301" t="s">
        <v>893</v>
      </c>
      <c r="X403" s="301" t="s">
        <v>831</v>
      </c>
      <c r="Y403" s="301" t="s">
        <v>832</v>
      </c>
      <c r="Z403" s="301"/>
      <c r="AA403" s="163" t="s">
        <v>1606</v>
      </c>
      <c r="AB403" s="186">
        <f t="shared" si="78"/>
        <v>945</v>
      </c>
      <c r="AC403" s="163">
        <f t="shared" si="79"/>
        <v>945</v>
      </c>
      <c r="AD403" s="301">
        <v>2009</v>
      </c>
      <c r="AE403" s="301">
        <v>1</v>
      </c>
      <c r="AF403" s="301"/>
      <c r="AG403" s="187"/>
      <c r="AH403" s="301"/>
      <c r="AI403" s="301" t="s">
        <v>2144</v>
      </c>
      <c r="AJ403" s="188"/>
      <c r="AK403" s="188"/>
      <c r="AL403" s="301" t="s">
        <v>837</v>
      </c>
      <c r="AM403" s="301" t="s">
        <v>828</v>
      </c>
      <c r="AN403" s="301" t="s">
        <v>2117</v>
      </c>
      <c r="AO403" s="301"/>
      <c r="AP403" s="301"/>
      <c r="AQ403" s="301"/>
      <c r="AR403" s="301"/>
      <c r="AS403" s="301"/>
      <c r="AT403" s="301"/>
      <c r="AU403" s="301"/>
      <c r="AV403" s="301"/>
      <c r="AW403" s="301"/>
      <c r="AX403" s="301"/>
      <c r="AY403" s="301"/>
      <c r="AZ403" s="301"/>
      <c r="BA403" s="301">
        <v>2.7</v>
      </c>
      <c r="BB403" s="301">
        <v>2</v>
      </c>
      <c r="BC403" s="301">
        <v>0.3</v>
      </c>
      <c r="BD403" s="174"/>
      <c r="BE403" s="174"/>
      <c r="BF403" s="174"/>
      <c r="BG403" s="174"/>
      <c r="BH403" s="174"/>
      <c r="BI403" s="174"/>
      <c r="BJ403" s="174"/>
      <c r="BK403" s="175"/>
      <c r="BL403" s="175"/>
      <c r="BM403" s="175"/>
      <c r="BN403" s="175"/>
      <c r="BO403" s="175"/>
      <c r="BP403" s="175"/>
      <c r="BQ403" s="175"/>
      <c r="BR403" s="175"/>
      <c r="BS403" s="175"/>
      <c r="BX403" s="256">
        <v>1</v>
      </c>
      <c r="BZ403" s="257"/>
      <c r="CA403" s="175"/>
    </row>
    <row r="404" spans="1:81" s="256" customFormat="1" ht="24">
      <c r="A404" s="301"/>
      <c r="B404" s="301" t="s">
        <v>303</v>
      </c>
      <c r="C404" s="301" t="s">
        <v>2143</v>
      </c>
      <c r="D404" s="301" t="s">
        <v>891</v>
      </c>
      <c r="E404" s="185">
        <v>2293</v>
      </c>
      <c r="F404" s="185">
        <v>2296.1999999999998</v>
      </c>
      <c r="G404" s="301" t="s">
        <v>670</v>
      </c>
      <c r="H404" s="185">
        <v>51.222999999999999</v>
      </c>
      <c r="I404" s="185">
        <v>54.423000000000002</v>
      </c>
      <c r="J404" s="178">
        <f t="shared" si="76"/>
        <v>3.1999999999998181</v>
      </c>
      <c r="K404" s="178">
        <f t="shared" si="77"/>
        <v>3.2000000000000028</v>
      </c>
      <c r="L404" s="185">
        <v>3.2</v>
      </c>
      <c r="M404" s="253"/>
      <c r="N404" s="301" t="s">
        <v>871</v>
      </c>
      <c r="O404" s="301" t="s">
        <v>832</v>
      </c>
      <c r="P404" s="301" t="s">
        <v>828</v>
      </c>
      <c r="Q404" s="301">
        <v>9</v>
      </c>
      <c r="R404" s="301"/>
      <c r="S404" s="253"/>
      <c r="T404" s="253"/>
      <c r="U404" s="301" t="s">
        <v>830</v>
      </c>
      <c r="V404" s="301" t="s">
        <v>1367</v>
      </c>
      <c r="W404" s="301" t="s">
        <v>893</v>
      </c>
      <c r="X404" s="301" t="s">
        <v>831</v>
      </c>
      <c r="Y404" s="301" t="s">
        <v>832</v>
      </c>
      <c r="Z404" s="301"/>
      <c r="AA404" s="163" t="s">
        <v>1606</v>
      </c>
      <c r="AB404" s="186">
        <f t="shared" si="78"/>
        <v>604.80000000000007</v>
      </c>
      <c r="AC404" s="163">
        <f t="shared" si="79"/>
        <v>604.80000000000007</v>
      </c>
      <c r="AD404" s="301">
        <v>2009</v>
      </c>
      <c r="AE404" s="301">
        <v>1</v>
      </c>
      <c r="AF404" s="301"/>
      <c r="AG404" s="187"/>
      <c r="AH404" s="301"/>
      <c r="AI404" s="301" t="s">
        <v>2144</v>
      </c>
      <c r="AJ404" s="188"/>
      <c r="AK404" s="188"/>
      <c r="AL404" s="301" t="s">
        <v>837</v>
      </c>
      <c r="AM404" s="301" t="s">
        <v>828</v>
      </c>
      <c r="AN404" s="301" t="s">
        <v>2117</v>
      </c>
      <c r="AO404" s="257"/>
      <c r="AP404" s="257"/>
      <c r="AQ404" s="257"/>
      <c r="AR404" s="301"/>
      <c r="AS404" s="301"/>
      <c r="AT404" s="301"/>
      <c r="AU404" s="301"/>
      <c r="AV404" s="301"/>
      <c r="AW404" s="301"/>
      <c r="AX404" s="301"/>
      <c r="AY404" s="301"/>
      <c r="AZ404" s="301"/>
      <c r="BA404" s="301">
        <v>2</v>
      </c>
      <c r="BB404" s="301">
        <v>1.2</v>
      </c>
      <c r="BC404" s="301"/>
      <c r="BD404" s="174"/>
      <c r="BE404" s="174"/>
      <c r="BF404" s="174"/>
      <c r="BG404" s="174"/>
      <c r="BH404" s="174"/>
      <c r="BI404" s="174"/>
      <c r="BJ404" s="174"/>
      <c r="BK404" s="175"/>
      <c r="BL404" s="175"/>
      <c r="BM404" s="175"/>
      <c r="BN404" s="175"/>
      <c r="BO404" s="175"/>
      <c r="BP404" s="175"/>
      <c r="BQ404" s="175"/>
      <c r="BR404" s="175"/>
      <c r="BS404" s="175"/>
      <c r="BX404" s="256">
        <v>1</v>
      </c>
      <c r="BZ404" s="257"/>
      <c r="CA404" s="175"/>
    </row>
    <row r="405" spans="1:81" s="256" customFormat="1" ht="36">
      <c r="A405" s="301"/>
      <c r="B405" s="301" t="s">
        <v>303</v>
      </c>
      <c r="C405" s="301" t="s">
        <v>2143</v>
      </c>
      <c r="D405" s="301" t="s">
        <v>611</v>
      </c>
      <c r="E405" s="185">
        <v>1290.827</v>
      </c>
      <c r="F405" s="185">
        <v>1293.8720000000001</v>
      </c>
      <c r="G405" s="301" t="s">
        <v>611</v>
      </c>
      <c r="H405" s="185">
        <v>1255.9549999999999</v>
      </c>
      <c r="I405" s="185">
        <v>1259</v>
      </c>
      <c r="J405" s="178">
        <f t="shared" si="76"/>
        <v>3.0450000000000728</v>
      </c>
      <c r="K405" s="178">
        <f t="shared" si="77"/>
        <v>3.0450000000000728</v>
      </c>
      <c r="L405" s="185">
        <v>3.0449999999999999</v>
      </c>
      <c r="M405" s="253"/>
      <c r="N405" s="301" t="s">
        <v>871</v>
      </c>
      <c r="O405" s="301">
        <v>12</v>
      </c>
      <c r="P405" s="301" t="s">
        <v>873</v>
      </c>
      <c r="Q405" s="301">
        <v>12</v>
      </c>
      <c r="R405" s="301"/>
      <c r="S405" s="253"/>
      <c r="T405" s="301" t="s">
        <v>876</v>
      </c>
      <c r="U405" s="301"/>
      <c r="V405" s="301" t="s">
        <v>829</v>
      </c>
      <c r="W405" s="301" t="s">
        <v>876</v>
      </c>
      <c r="X405" s="301" t="s">
        <v>831</v>
      </c>
      <c r="Y405" s="301" t="s">
        <v>832</v>
      </c>
      <c r="Z405" s="301"/>
      <c r="AA405" s="163">
        <v>190</v>
      </c>
      <c r="AB405" s="186">
        <f t="shared" si="78"/>
        <v>694.26</v>
      </c>
      <c r="AC405" s="163">
        <f t="shared" si="79"/>
        <v>694.26</v>
      </c>
      <c r="AD405" s="301"/>
      <c r="AE405" s="195">
        <v>1</v>
      </c>
      <c r="AF405" s="301"/>
      <c r="AG405" s="187"/>
      <c r="AH405" s="301"/>
      <c r="AI405" s="301"/>
      <c r="AJ405" s="188"/>
      <c r="AK405" s="188" t="s">
        <v>1636</v>
      </c>
      <c r="AL405" s="301" t="s">
        <v>837</v>
      </c>
      <c r="AM405" s="301" t="s">
        <v>828</v>
      </c>
      <c r="AN405" s="301" t="s">
        <v>2117</v>
      </c>
      <c r="AO405" s="257" t="s">
        <v>2145</v>
      </c>
      <c r="AP405" s="301"/>
      <c r="AQ405" s="257"/>
      <c r="AR405" s="301"/>
      <c r="AS405" s="301"/>
      <c r="AT405" s="301"/>
      <c r="AU405" s="301"/>
      <c r="AV405" s="301"/>
      <c r="AW405" s="301"/>
      <c r="AX405" s="301"/>
      <c r="AY405" s="301"/>
      <c r="AZ405" s="301"/>
      <c r="BA405" s="301"/>
      <c r="BB405" s="397">
        <v>3.0449999999999999</v>
      </c>
      <c r="BC405" s="398"/>
      <c r="BE405" s="174"/>
      <c r="BF405" s="174"/>
      <c r="BG405" s="174"/>
      <c r="BH405" s="174"/>
      <c r="BI405" s="174"/>
      <c r="BJ405" s="174"/>
      <c r="BK405" s="175"/>
      <c r="BL405" s="175"/>
      <c r="BM405" s="175"/>
      <c r="BN405" s="175"/>
      <c r="BO405" s="175"/>
      <c r="BP405" s="175"/>
      <c r="BQ405" s="175"/>
      <c r="BR405" s="175"/>
      <c r="BS405" s="175"/>
      <c r="BX405" s="256">
        <v>1</v>
      </c>
      <c r="BZ405" s="257"/>
      <c r="CA405" s="175"/>
    </row>
    <row r="406" spans="1:81" s="256" customFormat="1" ht="36">
      <c r="A406" s="301"/>
      <c r="B406" s="301" t="s">
        <v>303</v>
      </c>
      <c r="C406" s="301" t="s">
        <v>2143</v>
      </c>
      <c r="D406" s="301" t="s">
        <v>611</v>
      </c>
      <c r="E406" s="185">
        <v>1298.8720000000001</v>
      </c>
      <c r="F406" s="185">
        <v>1300.8720000000001</v>
      </c>
      <c r="G406" s="301" t="s">
        <v>611</v>
      </c>
      <c r="H406" s="185">
        <v>1264</v>
      </c>
      <c r="I406" s="185">
        <v>1266</v>
      </c>
      <c r="J406" s="178">
        <f t="shared" si="76"/>
        <v>2</v>
      </c>
      <c r="K406" s="178">
        <f t="shared" si="77"/>
        <v>2</v>
      </c>
      <c r="L406" s="185">
        <f>I406-H406</f>
        <v>2</v>
      </c>
      <c r="M406" s="253"/>
      <c r="N406" s="301" t="s">
        <v>871</v>
      </c>
      <c r="O406" s="301">
        <v>12</v>
      </c>
      <c r="P406" s="301" t="s">
        <v>873</v>
      </c>
      <c r="Q406" s="301">
        <v>12</v>
      </c>
      <c r="R406" s="301"/>
      <c r="S406" s="253"/>
      <c r="T406" s="301" t="s">
        <v>876</v>
      </c>
      <c r="U406" s="301"/>
      <c r="V406" s="301" t="s">
        <v>829</v>
      </c>
      <c r="W406" s="301" t="s">
        <v>876</v>
      </c>
      <c r="X406" s="301" t="s">
        <v>831</v>
      </c>
      <c r="Y406" s="301" t="s">
        <v>832</v>
      </c>
      <c r="Z406" s="301"/>
      <c r="AA406" s="163">
        <v>190</v>
      </c>
      <c r="AB406" s="186">
        <f t="shared" si="78"/>
        <v>456</v>
      </c>
      <c r="AC406" s="163">
        <f t="shared" si="79"/>
        <v>456</v>
      </c>
      <c r="AD406" s="301"/>
      <c r="AE406" s="195">
        <v>1</v>
      </c>
      <c r="AF406" s="301"/>
      <c r="AG406" s="187"/>
      <c r="AH406" s="301"/>
      <c r="AI406" s="301"/>
      <c r="AJ406" s="188"/>
      <c r="AK406" s="188" t="s">
        <v>1636</v>
      </c>
      <c r="AL406" s="301" t="s">
        <v>837</v>
      </c>
      <c r="AM406" s="301" t="s">
        <v>828</v>
      </c>
      <c r="AN406" s="301" t="s">
        <v>2117</v>
      </c>
      <c r="AO406" s="257" t="s">
        <v>2145</v>
      </c>
      <c r="AP406" s="301"/>
      <c r="AQ406" s="257"/>
      <c r="AR406" s="301"/>
      <c r="AS406" s="301"/>
      <c r="AT406" s="301"/>
      <c r="AU406" s="301"/>
      <c r="AV406" s="301"/>
      <c r="AW406" s="301"/>
      <c r="AX406" s="301"/>
      <c r="AY406" s="301"/>
      <c r="AZ406" s="301"/>
      <c r="BA406" s="301"/>
      <c r="BB406" s="270">
        <v>2</v>
      </c>
      <c r="BC406" s="253"/>
      <c r="BE406" s="174"/>
      <c r="BF406" s="174"/>
      <c r="BG406" s="174"/>
      <c r="BH406" s="174"/>
      <c r="BI406" s="174"/>
      <c r="BJ406" s="174"/>
      <c r="BK406" s="175"/>
      <c r="BL406" s="175"/>
      <c r="BM406" s="175"/>
      <c r="BN406" s="175"/>
      <c r="BO406" s="175"/>
      <c r="BP406" s="175"/>
      <c r="BQ406" s="175"/>
      <c r="BR406" s="175"/>
      <c r="BS406" s="175"/>
      <c r="BX406" s="256">
        <v>1</v>
      </c>
      <c r="BZ406" s="257"/>
      <c r="CA406" s="175"/>
    </row>
    <row r="407" spans="1:81" s="256" customFormat="1" ht="48">
      <c r="A407" s="301"/>
      <c r="B407" s="301" t="s">
        <v>303</v>
      </c>
      <c r="C407" s="301" t="s">
        <v>2143</v>
      </c>
      <c r="D407" s="301" t="s">
        <v>611</v>
      </c>
      <c r="E407" s="185">
        <v>1305.8720000000001</v>
      </c>
      <c r="F407" s="185">
        <v>1308.3150000000001</v>
      </c>
      <c r="G407" s="301" t="s">
        <v>611</v>
      </c>
      <c r="H407" s="185">
        <v>1271</v>
      </c>
      <c r="I407" s="185">
        <v>1273.443</v>
      </c>
      <c r="J407" s="178">
        <f t="shared" si="76"/>
        <v>2.4429999999999836</v>
      </c>
      <c r="K407" s="178">
        <f t="shared" si="77"/>
        <v>2.4429999999999836</v>
      </c>
      <c r="L407" s="185">
        <f>I407-H407</f>
        <v>2.4429999999999836</v>
      </c>
      <c r="M407" s="253"/>
      <c r="N407" s="301" t="s">
        <v>871</v>
      </c>
      <c r="O407" s="301">
        <v>12</v>
      </c>
      <c r="P407" s="301" t="s">
        <v>873</v>
      </c>
      <c r="Q407" s="301">
        <v>12</v>
      </c>
      <c r="R407" s="301"/>
      <c r="S407" s="253"/>
      <c r="T407" s="301" t="s">
        <v>876</v>
      </c>
      <c r="U407" s="301"/>
      <c r="V407" s="301" t="s">
        <v>829</v>
      </c>
      <c r="W407" s="301" t="s">
        <v>876</v>
      </c>
      <c r="X407" s="301" t="s">
        <v>831</v>
      </c>
      <c r="Y407" s="301" t="s">
        <v>832</v>
      </c>
      <c r="Z407" s="301"/>
      <c r="AA407" s="163">
        <v>190</v>
      </c>
      <c r="AB407" s="186">
        <f t="shared" si="78"/>
        <v>557.00399999999627</v>
      </c>
      <c r="AC407" s="163">
        <f t="shared" si="79"/>
        <v>557.00399999999627</v>
      </c>
      <c r="AD407" s="301"/>
      <c r="AE407" s="195">
        <v>1</v>
      </c>
      <c r="AF407" s="301"/>
      <c r="AG407" s="187"/>
      <c r="AH407" s="301"/>
      <c r="AI407" s="301"/>
      <c r="AJ407" s="188"/>
      <c r="AK407" s="188" t="s">
        <v>2146</v>
      </c>
      <c r="AL407" s="301" t="s">
        <v>837</v>
      </c>
      <c r="AM407" s="301" t="s">
        <v>828</v>
      </c>
      <c r="AN407" s="301" t="s">
        <v>2117</v>
      </c>
      <c r="AO407" s="257" t="s">
        <v>2145</v>
      </c>
      <c r="AP407" s="301"/>
      <c r="AQ407" s="257"/>
      <c r="AR407" s="301"/>
      <c r="AS407" s="301"/>
      <c r="AT407" s="301"/>
      <c r="AU407" s="301"/>
      <c r="AV407" s="301"/>
      <c r="AW407" s="301"/>
      <c r="AX407" s="301"/>
      <c r="AY407" s="301"/>
      <c r="AZ407" s="301"/>
      <c r="BA407" s="301"/>
      <c r="BB407" s="270">
        <v>2.4430000000000001</v>
      </c>
      <c r="BC407" s="253"/>
      <c r="BE407" s="174"/>
      <c r="BF407" s="174"/>
      <c r="BG407" s="174"/>
      <c r="BH407" s="174"/>
      <c r="BI407" s="174"/>
      <c r="BJ407" s="174"/>
      <c r="BK407" s="175"/>
      <c r="BL407" s="175"/>
      <c r="BM407" s="175"/>
      <c r="BN407" s="175"/>
      <c r="BO407" s="175"/>
      <c r="BP407" s="175"/>
      <c r="BQ407" s="175"/>
      <c r="BR407" s="175"/>
      <c r="BS407" s="175"/>
      <c r="BX407" s="256">
        <v>1</v>
      </c>
      <c r="BZ407" s="257"/>
      <c r="CA407" s="175"/>
    </row>
    <row r="408" spans="1:81" s="256" customFormat="1" ht="36">
      <c r="A408" s="301"/>
      <c r="B408" s="301" t="s">
        <v>303</v>
      </c>
      <c r="C408" s="301" t="s">
        <v>2143</v>
      </c>
      <c r="D408" s="301" t="s">
        <v>611</v>
      </c>
      <c r="E408" s="185">
        <v>1312.7</v>
      </c>
      <c r="F408" s="185">
        <f>E408+L408</f>
        <v>1312.722</v>
      </c>
      <c r="G408" s="301" t="s">
        <v>611</v>
      </c>
      <c r="H408" s="185">
        <v>1277.828</v>
      </c>
      <c r="I408" s="185">
        <v>1277.8499999999999</v>
      </c>
      <c r="J408" s="178">
        <f t="shared" si="76"/>
        <v>2.1999999999934516E-2</v>
      </c>
      <c r="K408" s="178">
        <f t="shared" si="77"/>
        <v>2.1999999999934516E-2</v>
      </c>
      <c r="L408" s="185">
        <v>2.1999999999999999E-2</v>
      </c>
      <c r="M408" s="253"/>
      <c r="N408" s="301" t="s">
        <v>871</v>
      </c>
      <c r="O408" s="301">
        <v>12</v>
      </c>
      <c r="P408" s="301" t="s">
        <v>828</v>
      </c>
      <c r="Q408" s="301">
        <v>12</v>
      </c>
      <c r="R408" s="301"/>
      <c r="S408" s="253"/>
      <c r="T408" s="253"/>
      <c r="U408" s="301" t="s">
        <v>830</v>
      </c>
      <c r="V408" s="301" t="s">
        <v>1367</v>
      </c>
      <c r="W408" s="301" t="s">
        <v>893</v>
      </c>
      <c r="X408" s="301" t="s">
        <v>831</v>
      </c>
      <c r="Y408" s="301" t="s">
        <v>832</v>
      </c>
      <c r="Z408" s="301"/>
      <c r="AA408" s="163" t="s">
        <v>1606</v>
      </c>
      <c r="AB408" s="186">
        <f t="shared" si="78"/>
        <v>5.5440000000000005</v>
      </c>
      <c r="AC408" s="186">
        <f t="shared" si="79"/>
        <v>5.5440000000000005</v>
      </c>
      <c r="AD408" s="301"/>
      <c r="AE408" s="195">
        <v>1</v>
      </c>
      <c r="AF408" s="301"/>
      <c r="AG408" s="187"/>
      <c r="AH408" s="301"/>
      <c r="AI408" s="301"/>
      <c r="AJ408" s="188"/>
      <c r="AK408" s="188" t="s">
        <v>2147</v>
      </c>
      <c r="AL408" s="301" t="s">
        <v>837</v>
      </c>
      <c r="AM408" s="301" t="s">
        <v>828</v>
      </c>
      <c r="AN408" s="301" t="s">
        <v>2117</v>
      </c>
      <c r="AO408" s="257" t="s">
        <v>2145</v>
      </c>
      <c r="AP408" s="301"/>
      <c r="AQ408" s="257"/>
      <c r="AR408" s="301"/>
      <c r="AS408" s="301"/>
      <c r="AT408" s="301"/>
      <c r="AU408" s="301"/>
      <c r="AV408" s="301"/>
      <c r="AW408" s="301"/>
      <c r="AX408" s="301"/>
      <c r="AY408" s="301"/>
      <c r="AZ408" s="301"/>
      <c r="BA408" s="301"/>
      <c r="BB408" s="399">
        <v>2.1999999999999999E-2</v>
      </c>
      <c r="BC408" s="394"/>
      <c r="BE408" s="174"/>
      <c r="BF408" s="174"/>
      <c r="BG408" s="174"/>
      <c r="BH408" s="174"/>
      <c r="BI408" s="174"/>
      <c r="BJ408" s="174"/>
      <c r="BK408" s="175"/>
      <c r="BL408" s="175"/>
      <c r="BM408" s="175"/>
      <c r="BN408" s="175"/>
      <c r="BO408" s="175"/>
      <c r="BP408" s="175"/>
      <c r="BQ408" s="175"/>
      <c r="BR408" s="175"/>
      <c r="BS408" s="175"/>
      <c r="BX408" s="256">
        <v>1</v>
      </c>
      <c r="BZ408" s="257"/>
      <c r="CA408" s="175"/>
    </row>
    <row r="409" spans="1:81" s="256" customFormat="1" ht="24">
      <c r="A409" s="301"/>
      <c r="B409" s="301" t="s">
        <v>303</v>
      </c>
      <c r="C409" s="301" t="s">
        <v>2143</v>
      </c>
      <c r="D409" s="301" t="s">
        <v>611</v>
      </c>
      <c r="E409" s="185">
        <v>1312.722</v>
      </c>
      <c r="F409" s="185">
        <v>1313.8720000000001</v>
      </c>
      <c r="G409" s="301" t="s">
        <v>611</v>
      </c>
      <c r="H409" s="185">
        <v>1277.8499999999999</v>
      </c>
      <c r="I409" s="185">
        <v>1279</v>
      </c>
      <c r="J409" s="178">
        <f t="shared" si="76"/>
        <v>1.1500000000000909</v>
      </c>
      <c r="K409" s="178">
        <f t="shared" si="77"/>
        <v>1.1500000000000909</v>
      </c>
      <c r="L409" s="185">
        <v>1.1499999999999999</v>
      </c>
      <c r="M409" s="253"/>
      <c r="N409" s="301" t="s">
        <v>871</v>
      </c>
      <c r="O409" s="301">
        <v>12</v>
      </c>
      <c r="P409" s="301" t="s">
        <v>828</v>
      </c>
      <c r="Q409" s="301">
        <v>12</v>
      </c>
      <c r="R409" s="301"/>
      <c r="S409" s="253"/>
      <c r="T409" s="253"/>
      <c r="U409" s="301" t="s">
        <v>830</v>
      </c>
      <c r="V409" s="301" t="s">
        <v>1367</v>
      </c>
      <c r="W409" s="301" t="s">
        <v>893</v>
      </c>
      <c r="X409" s="301" t="s">
        <v>831</v>
      </c>
      <c r="Y409" s="301" t="s">
        <v>832</v>
      </c>
      <c r="Z409" s="301"/>
      <c r="AA409" s="163" t="s">
        <v>1606</v>
      </c>
      <c r="AB409" s="186">
        <f t="shared" si="78"/>
        <v>289.8</v>
      </c>
      <c r="AC409" s="163">
        <f t="shared" si="79"/>
        <v>289.8</v>
      </c>
      <c r="AD409" s="301">
        <v>2000</v>
      </c>
      <c r="AE409" s="301">
        <v>1</v>
      </c>
      <c r="AF409" s="301"/>
      <c r="AG409" s="187"/>
      <c r="AH409" s="301"/>
      <c r="AI409" s="301" t="s">
        <v>2148</v>
      </c>
      <c r="AJ409" s="188"/>
      <c r="AK409" s="188"/>
      <c r="AL409" s="301" t="s">
        <v>837</v>
      </c>
      <c r="AM409" s="301" t="s">
        <v>828</v>
      </c>
      <c r="AN409" s="301" t="s">
        <v>2117</v>
      </c>
      <c r="AO409" s="257"/>
      <c r="AP409" s="301"/>
      <c r="AQ409" s="257"/>
      <c r="AR409" s="301"/>
      <c r="AS409" s="301"/>
      <c r="AT409" s="301"/>
      <c r="AU409" s="301"/>
      <c r="AV409" s="301"/>
      <c r="AW409" s="301"/>
      <c r="AX409" s="301"/>
      <c r="AY409" s="301"/>
      <c r="AZ409" s="301"/>
      <c r="BA409" s="301"/>
      <c r="BB409" s="301">
        <v>0.85</v>
      </c>
      <c r="BC409" s="301">
        <f>0.3</f>
        <v>0.3</v>
      </c>
      <c r="BD409" s="174"/>
      <c r="BE409" s="174"/>
      <c r="BF409" s="174"/>
      <c r="BG409" s="174"/>
      <c r="BH409" s="174"/>
      <c r="BI409" s="174"/>
      <c r="BJ409" s="174"/>
      <c r="BK409" s="175"/>
      <c r="BL409" s="175"/>
      <c r="BM409" s="175"/>
      <c r="BN409" s="175"/>
      <c r="BO409" s="175"/>
      <c r="BP409" s="175"/>
      <c r="BQ409" s="175"/>
      <c r="BR409" s="175"/>
      <c r="BS409" s="175"/>
      <c r="BX409" s="256">
        <v>1</v>
      </c>
      <c r="BZ409" s="257"/>
      <c r="CA409" s="175"/>
    </row>
    <row r="410" spans="1:81" s="256" customFormat="1" ht="14.25" customHeight="1">
      <c r="A410" s="301"/>
      <c r="B410" s="301" t="s">
        <v>303</v>
      </c>
      <c r="C410" s="301" t="s">
        <v>2143</v>
      </c>
      <c r="D410" s="301" t="s">
        <v>611</v>
      </c>
      <c r="E410" s="185">
        <v>1313.8720000000001</v>
      </c>
      <c r="F410" s="185">
        <v>1314.5650000000001</v>
      </c>
      <c r="G410" s="301" t="s">
        <v>611</v>
      </c>
      <c r="H410" s="185">
        <v>1279</v>
      </c>
      <c r="I410" s="185">
        <v>1279.693</v>
      </c>
      <c r="J410" s="178">
        <f t="shared" si="76"/>
        <v>0.69299999999998363</v>
      </c>
      <c r="K410" s="178">
        <f t="shared" si="77"/>
        <v>0.69299999999998363</v>
      </c>
      <c r="L410" s="185">
        <v>0.69299999999999995</v>
      </c>
      <c r="M410" s="253"/>
      <c r="N410" s="301" t="s">
        <v>871</v>
      </c>
      <c r="O410" s="301">
        <v>12</v>
      </c>
      <c r="P410" s="301" t="s">
        <v>828</v>
      </c>
      <c r="Q410" s="301">
        <v>12</v>
      </c>
      <c r="R410" s="301"/>
      <c r="S410" s="253"/>
      <c r="T410" s="253"/>
      <c r="U410" s="301" t="s">
        <v>830</v>
      </c>
      <c r="V410" s="301" t="s">
        <v>1367</v>
      </c>
      <c r="W410" s="301" t="s">
        <v>893</v>
      </c>
      <c r="X410" s="301" t="s">
        <v>831</v>
      </c>
      <c r="Y410" s="301" t="s">
        <v>832</v>
      </c>
      <c r="Z410" s="301"/>
      <c r="AA410" s="163" t="s">
        <v>1606</v>
      </c>
      <c r="AB410" s="186">
        <f t="shared" si="78"/>
        <v>174.63599999999997</v>
      </c>
      <c r="AC410" s="163">
        <f t="shared" si="79"/>
        <v>174.63599999999997</v>
      </c>
      <c r="AD410" s="301"/>
      <c r="AE410" s="195">
        <v>1</v>
      </c>
      <c r="AF410" s="301"/>
      <c r="AG410" s="187"/>
      <c r="AH410" s="301"/>
      <c r="AI410" s="301"/>
      <c r="AJ410" s="188"/>
      <c r="AK410" s="188" t="s">
        <v>2149</v>
      </c>
      <c r="AL410" s="301" t="s">
        <v>837</v>
      </c>
      <c r="AM410" s="301" t="s">
        <v>828</v>
      </c>
      <c r="AN410" s="301" t="s">
        <v>2117</v>
      </c>
      <c r="AO410" s="257" t="s">
        <v>2150</v>
      </c>
      <c r="AP410" s="301"/>
      <c r="AQ410" s="257"/>
      <c r="AR410" s="301"/>
      <c r="AS410" s="301"/>
      <c r="AT410" s="301"/>
      <c r="AU410" s="301"/>
      <c r="AV410" s="301"/>
      <c r="AW410" s="301"/>
      <c r="AX410" s="301"/>
      <c r="AY410" s="301"/>
      <c r="AZ410" s="301"/>
      <c r="BA410" s="301"/>
      <c r="BB410" s="301">
        <v>0.69299999999999995</v>
      </c>
      <c r="BC410" s="301"/>
      <c r="BD410" s="174"/>
      <c r="BE410" s="174"/>
      <c r="BF410" s="174"/>
      <c r="BG410" s="174"/>
      <c r="BH410" s="174"/>
      <c r="BI410" s="174"/>
      <c r="BJ410" s="174"/>
      <c r="BK410" s="175"/>
      <c r="BL410" s="175"/>
      <c r="BM410" s="175"/>
      <c r="BN410" s="175"/>
      <c r="BO410" s="175"/>
      <c r="BP410" s="175"/>
      <c r="BQ410" s="175"/>
      <c r="BR410" s="175"/>
      <c r="BS410" s="175"/>
      <c r="BX410" s="256">
        <v>1</v>
      </c>
      <c r="BZ410" s="257"/>
      <c r="CA410" s="175"/>
    </row>
    <row r="411" spans="1:81" s="258" customFormat="1" ht="14.25" customHeight="1">
      <c r="A411" s="466" t="s">
        <v>868</v>
      </c>
      <c r="B411" s="466"/>
      <c r="C411" s="466"/>
      <c r="D411" s="466"/>
      <c r="E411" s="158"/>
      <c r="F411" s="158"/>
      <c r="G411" s="157"/>
      <c r="H411" s="158"/>
      <c r="I411" s="158"/>
      <c r="J411" s="178">
        <f t="shared" si="76"/>
        <v>0</v>
      </c>
      <c r="K411" s="178">
        <f t="shared" si="77"/>
        <v>0</v>
      </c>
      <c r="L411" s="157"/>
      <c r="M411" s="157"/>
      <c r="N411" s="157"/>
      <c r="O411" s="157"/>
      <c r="P411" s="157"/>
      <c r="Q411" s="157"/>
      <c r="R411" s="157"/>
      <c r="S411" s="157"/>
      <c r="T411" s="157"/>
      <c r="U411" s="157"/>
      <c r="V411" s="157"/>
      <c r="W411" s="157"/>
      <c r="X411" s="157"/>
      <c r="Y411" s="157"/>
      <c r="Z411" s="157"/>
      <c r="AA411" s="160"/>
      <c r="AB411" s="176"/>
      <c r="AC411" s="160"/>
      <c r="AD411" s="157"/>
      <c r="AE411" s="157"/>
      <c r="AF411" s="157"/>
      <c r="AG411" s="157"/>
      <c r="AH411" s="157"/>
      <c r="AI411" s="161"/>
      <c r="AJ411" s="162"/>
      <c r="AK411" s="162"/>
      <c r="AL411" s="157"/>
      <c r="AM411" s="157"/>
      <c r="AN411" s="157"/>
      <c r="AO411" s="157"/>
      <c r="AP411" s="157"/>
      <c r="AQ411" s="157"/>
      <c r="AR411" s="157"/>
      <c r="AS411" s="157"/>
      <c r="AT411" s="157"/>
      <c r="AU411" s="157"/>
      <c r="AV411" s="157"/>
      <c r="AW411" s="157"/>
      <c r="AX411" s="157"/>
      <c r="AY411" s="157"/>
      <c r="AZ411" s="157"/>
      <c r="BA411" s="157"/>
      <c r="BB411" s="157"/>
      <c r="BC411" s="157"/>
      <c r="BD411" s="173"/>
      <c r="BE411" s="171"/>
      <c r="BF411" s="171"/>
      <c r="BG411" s="171"/>
      <c r="BH411" s="174"/>
      <c r="BI411" s="174"/>
      <c r="BJ411" s="174"/>
      <c r="BK411" s="175"/>
      <c r="BL411" s="175"/>
      <c r="BM411" s="175"/>
      <c r="BN411" s="175"/>
      <c r="BO411" s="175"/>
      <c r="BP411" s="175"/>
      <c r="BQ411" s="175" t="s">
        <v>820</v>
      </c>
      <c r="BR411" s="175">
        <v>2</v>
      </c>
      <c r="BS411" s="175"/>
      <c r="BT411" s="256"/>
      <c r="BU411" s="256"/>
      <c r="BV411" s="256"/>
      <c r="BW411" s="256"/>
      <c r="BX411" s="256"/>
      <c r="BY411" s="256"/>
      <c r="BZ411" s="257"/>
      <c r="CA411" s="175"/>
    </row>
    <row r="412" spans="1:81" s="258" customFormat="1" ht="14.25" customHeight="1">
      <c r="A412" s="466" t="s">
        <v>822</v>
      </c>
      <c r="B412" s="466"/>
      <c r="C412" s="466"/>
      <c r="D412" s="466"/>
      <c r="E412" s="158"/>
      <c r="F412" s="158"/>
      <c r="G412" s="157"/>
      <c r="H412" s="158"/>
      <c r="I412" s="158"/>
      <c r="J412" s="178">
        <f t="shared" si="76"/>
        <v>0</v>
      </c>
      <c r="K412" s="178">
        <f t="shared" si="77"/>
        <v>0</v>
      </c>
      <c r="L412" s="157">
        <v>0</v>
      </c>
      <c r="M412" s="157"/>
      <c r="N412" s="157"/>
      <c r="O412" s="157"/>
      <c r="P412" s="157"/>
      <c r="Q412" s="157"/>
      <c r="R412" s="157"/>
      <c r="S412" s="157"/>
      <c r="T412" s="157"/>
      <c r="U412" s="157"/>
      <c r="V412" s="157"/>
      <c r="W412" s="157"/>
      <c r="X412" s="157"/>
      <c r="Y412" s="157"/>
      <c r="Z412" s="157"/>
      <c r="AA412" s="160"/>
      <c r="AB412" s="160">
        <v>0</v>
      </c>
      <c r="AC412" s="160">
        <v>0</v>
      </c>
      <c r="AD412" s="157"/>
      <c r="AE412" s="157"/>
      <c r="AF412" s="157"/>
      <c r="AG412" s="157"/>
      <c r="AH412" s="157"/>
      <c r="AI412" s="161"/>
      <c r="AJ412" s="162"/>
      <c r="AK412" s="162"/>
      <c r="AL412" s="157"/>
      <c r="AM412" s="157"/>
      <c r="AN412" s="157"/>
      <c r="AO412" s="157"/>
      <c r="AP412" s="157"/>
      <c r="AQ412" s="157"/>
      <c r="AR412" s="157"/>
      <c r="AS412" s="157"/>
      <c r="AT412" s="157"/>
      <c r="AU412" s="157"/>
      <c r="AV412" s="157"/>
      <c r="AW412" s="157"/>
      <c r="AX412" s="157"/>
      <c r="AY412" s="157"/>
      <c r="AZ412" s="157"/>
      <c r="BA412" s="157"/>
      <c r="BB412" s="157"/>
      <c r="BC412" s="157"/>
      <c r="BD412" s="173"/>
      <c r="BE412" s="171"/>
      <c r="BF412" s="171"/>
      <c r="BG412" s="171"/>
      <c r="BH412" s="174"/>
      <c r="BI412" s="174"/>
      <c r="BJ412" s="174"/>
      <c r="BK412" s="175"/>
      <c r="BL412" s="175"/>
      <c r="BM412" s="175"/>
      <c r="BN412" s="175"/>
      <c r="BO412" s="175"/>
      <c r="BP412" s="175"/>
      <c r="BQ412" s="175" t="s">
        <v>820</v>
      </c>
      <c r="BR412" s="175">
        <v>2</v>
      </c>
      <c r="BS412" s="175"/>
      <c r="BT412" s="256"/>
      <c r="BU412" s="256"/>
      <c r="BV412" s="256"/>
      <c r="BW412" s="256"/>
      <c r="BX412" s="256"/>
      <c r="BY412" s="256"/>
      <c r="BZ412" s="257"/>
      <c r="CA412" s="175"/>
    </row>
    <row r="413" spans="1:81" s="258" customFormat="1" ht="14.25" customHeight="1">
      <c r="A413" s="466" t="s">
        <v>869</v>
      </c>
      <c r="B413" s="466"/>
      <c r="C413" s="466"/>
      <c r="D413" s="466"/>
      <c r="E413" s="158"/>
      <c r="F413" s="158"/>
      <c r="G413" s="157"/>
      <c r="H413" s="158"/>
      <c r="I413" s="158"/>
      <c r="J413" s="178">
        <f t="shared" si="76"/>
        <v>0</v>
      </c>
      <c r="K413" s="178">
        <f t="shared" si="77"/>
        <v>0</v>
      </c>
      <c r="L413" s="157">
        <f>SUM(L414,L421,L422)</f>
        <v>18.396000000000001</v>
      </c>
      <c r="M413" s="157"/>
      <c r="N413" s="157"/>
      <c r="O413" s="157"/>
      <c r="P413" s="157"/>
      <c r="Q413" s="157"/>
      <c r="R413" s="157"/>
      <c r="S413" s="157"/>
      <c r="T413" s="157"/>
      <c r="U413" s="157"/>
      <c r="V413" s="157"/>
      <c r="W413" s="157"/>
      <c r="X413" s="157"/>
      <c r="Y413" s="157"/>
      <c r="Z413" s="157"/>
      <c r="AA413" s="160"/>
      <c r="AB413" s="176">
        <f>SUM(AB414,AB421,AB422)</f>
        <v>5019.034499999997</v>
      </c>
      <c r="AC413" s="160">
        <f>SUM(AC414,AC421,AC422)</f>
        <v>2236.8959999999997</v>
      </c>
      <c r="AD413" s="157"/>
      <c r="AE413" s="157"/>
      <c r="AF413" s="157"/>
      <c r="AG413" s="157"/>
      <c r="AH413" s="157"/>
      <c r="AI413" s="161"/>
      <c r="AJ413" s="162"/>
      <c r="AK413" s="162"/>
      <c r="AL413" s="157"/>
      <c r="AM413" s="157"/>
      <c r="AN413" s="157"/>
      <c r="AO413" s="157"/>
      <c r="AP413" s="157"/>
      <c r="AQ413" s="157"/>
      <c r="AR413" s="157"/>
      <c r="AS413" s="157"/>
      <c r="AT413" s="157"/>
      <c r="AU413" s="157"/>
      <c r="AV413" s="157"/>
      <c r="AW413" s="157"/>
      <c r="AX413" s="157"/>
      <c r="AY413" s="157"/>
      <c r="AZ413" s="157"/>
      <c r="BA413" s="157"/>
      <c r="BB413" s="157"/>
      <c r="BC413" s="157"/>
      <c r="BD413" s="173"/>
      <c r="BE413" s="171"/>
      <c r="BF413" s="171"/>
      <c r="BG413" s="171"/>
      <c r="BH413" s="174"/>
      <c r="BI413" s="174"/>
      <c r="BJ413" s="174"/>
      <c r="BK413" s="175"/>
      <c r="BL413" s="175"/>
      <c r="BM413" s="175"/>
      <c r="BN413" s="175"/>
      <c r="BO413" s="175"/>
      <c r="BP413" s="175"/>
      <c r="BQ413" s="175" t="s">
        <v>820</v>
      </c>
      <c r="BR413" s="175">
        <v>2</v>
      </c>
      <c r="BS413" s="175"/>
      <c r="BT413" s="256"/>
      <c r="BU413" s="256"/>
      <c r="BV413" s="256"/>
      <c r="BW413" s="256"/>
      <c r="BX413" s="256"/>
      <c r="BY413" s="256"/>
      <c r="BZ413" s="257"/>
      <c r="CA413" s="175"/>
    </row>
    <row r="414" spans="1:81" s="258" customFormat="1">
      <c r="A414" s="466" t="s">
        <v>823</v>
      </c>
      <c r="B414" s="466"/>
      <c r="C414" s="466"/>
      <c r="D414" s="466"/>
      <c r="E414" s="158"/>
      <c r="F414" s="158"/>
      <c r="G414" s="157"/>
      <c r="H414" s="158"/>
      <c r="I414" s="158"/>
      <c r="J414" s="178">
        <f t="shared" si="76"/>
        <v>0</v>
      </c>
      <c r="K414" s="178">
        <f t="shared" si="77"/>
        <v>0</v>
      </c>
      <c r="L414" s="265">
        <f>SUM(L415:L420)</f>
        <v>13.396000000000001</v>
      </c>
      <c r="M414" s="157"/>
      <c r="N414" s="157"/>
      <c r="O414" s="157"/>
      <c r="P414" s="157"/>
      <c r="Q414" s="157"/>
      <c r="R414" s="157"/>
      <c r="S414" s="157"/>
      <c r="T414" s="157"/>
      <c r="U414" s="157"/>
      <c r="V414" s="157"/>
      <c r="W414" s="157"/>
      <c r="X414" s="157"/>
      <c r="Y414" s="157"/>
      <c r="Z414" s="157"/>
      <c r="AA414" s="160"/>
      <c r="AB414" s="176">
        <f>SUM(AB399:AB410)</f>
        <v>4859.6264999999967</v>
      </c>
      <c r="AC414" s="160">
        <f>SUM(AC415:AC420)</f>
        <v>2077.8959999999997</v>
      </c>
      <c r="AD414" s="157"/>
      <c r="AE414" s="157"/>
      <c r="AF414" s="157"/>
      <c r="AG414" s="157"/>
      <c r="AH414" s="157"/>
      <c r="AI414" s="161"/>
      <c r="AJ414" s="162"/>
      <c r="AK414" s="162"/>
      <c r="AL414" s="157"/>
      <c r="AM414" s="157"/>
      <c r="AN414" s="157"/>
      <c r="AO414" s="157"/>
      <c r="AP414" s="157"/>
      <c r="AQ414" s="157"/>
      <c r="AR414" s="157"/>
      <c r="AS414" s="157"/>
      <c r="AT414" s="157"/>
      <c r="AU414" s="157"/>
      <c r="AV414" s="157"/>
      <c r="AW414" s="157"/>
      <c r="AX414" s="157"/>
      <c r="AY414" s="157"/>
      <c r="AZ414" s="157"/>
      <c r="BA414" s="157"/>
      <c r="BB414" s="157"/>
      <c r="BC414" s="157"/>
      <c r="BD414" s="173"/>
      <c r="BE414" s="171"/>
      <c r="BF414" s="171"/>
      <c r="BG414" s="171"/>
      <c r="BH414" s="174"/>
      <c r="BI414" s="174"/>
      <c r="BJ414" s="174"/>
      <c r="BK414" s="175"/>
      <c r="BL414" s="175"/>
      <c r="BM414" s="175"/>
      <c r="BN414" s="175"/>
      <c r="BO414" s="175"/>
      <c r="BP414" s="175"/>
      <c r="BQ414" s="175" t="s">
        <v>820</v>
      </c>
      <c r="BR414" s="175">
        <v>2</v>
      </c>
      <c r="BS414" s="175"/>
      <c r="BT414" s="256"/>
      <c r="BU414" s="256"/>
      <c r="BV414" s="256"/>
      <c r="BW414" s="256"/>
      <c r="BX414" s="256"/>
      <c r="BY414" s="256"/>
      <c r="BZ414" s="257"/>
      <c r="CA414" s="175"/>
    </row>
    <row r="415" spans="1:81" s="256" customFormat="1" ht="24">
      <c r="A415" s="301"/>
      <c r="B415" s="301" t="s">
        <v>303</v>
      </c>
      <c r="C415" s="301" t="s">
        <v>2114</v>
      </c>
      <c r="D415" s="301" t="s">
        <v>2151</v>
      </c>
      <c r="E415" s="185">
        <v>196</v>
      </c>
      <c r="F415" s="185">
        <v>198</v>
      </c>
      <c r="G415" s="301" t="s">
        <v>670</v>
      </c>
      <c r="H415" s="185">
        <v>25.007999999999999</v>
      </c>
      <c r="I415" s="185">
        <v>23.007999999999999</v>
      </c>
      <c r="J415" s="178">
        <f t="shared" si="76"/>
        <v>2</v>
      </c>
      <c r="K415" s="178">
        <f t="shared" si="77"/>
        <v>-2</v>
      </c>
      <c r="L415" s="185">
        <v>2</v>
      </c>
      <c r="M415" s="253"/>
      <c r="N415" s="301" t="s">
        <v>871</v>
      </c>
      <c r="O415" s="301">
        <v>9</v>
      </c>
      <c r="P415" s="301" t="s">
        <v>828</v>
      </c>
      <c r="Q415" s="301">
        <v>9</v>
      </c>
      <c r="R415" s="253"/>
      <c r="S415" s="253"/>
      <c r="T415" s="301"/>
      <c r="U415" s="301" t="s">
        <v>830</v>
      </c>
      <c r="V415" s="301" t="s">
        <v>1367</v>
      </c>
      <c r="W415" s="301" t="s">
        <v>893</v>
      </c>
      <c r="X415" s="301" t="s">
        <v>831</v>
      </c>
      <c r="Y415" s="301" t="s">
        <v>832</v>
      </c>
      <c r="Z415" s="301"/>
      <c r="AA415" s="163" t="s">
        <v>1606</v>
      </c>
      <c r="AB415" s="186">
        <f t="shared" ref="AB415:AB420" si="80">L415*Q415*AA415*0.1</f>
        <v>378</v>
      </c>
      <c r="AC415" s="163">
        <f>IF(AL415="中修",AB415*AG415,IF(AL415="预防性养护",AB415,AB415*AE415))</f>
        <v>340.2</v>
      </c>
      <c r="AD415" s="301">
        <v>2010</v>
      </c>
      <c r="AE415" s="301">
        <v>0.9</v>
      </c>
      <c r="AF415" s="301"/>
      <c r="AG415" s="301"/>
      <c r="AH415" s="253"/>
      <c r="AI415" s="187" t="s">
        <v>2152</v>
      </c>
      <c r="AJ415" s="188"/>
      <c r="AK415" s="188"/>
      <c r="AL415" s="301" t="s">
        <v>837</v>
      </c>
      <c r="AM415" s="301" t="s">
        <v>828</v>
      </c>
      <c r="AN415" s="301" t="s">
        <v>2117</v>
      </c>
      <c r="AO415" s="400"/>
      <c r="AP415" s="257"/>
      <c r="AQ415" s="301"/>
      <c r="AR415" s="301"/>
      <c r="AS415" s="301"/>
      <c r="AT415" s="301"/>
      <c r="AU415" s="301"/>
      <c r="AV415" s="301"/>
      <c r="AW415" s="301"/>
      <c r="AX415" s="301"/>
      <c r="AY415" s="301"/>
      <c r="AZ415" s="301"/>
      <c r="BA415" s="301"/>
      <c r="BB415" s="301">
        <v>2</v>
      </c>
      <c r="BC415" s="301"/>
      <c r="BD415" s="174"/>
      <c r="BE415" s="174"/>
      <c r="BF415" s="174"/>
      <c r="BG415" s="174"/>
      <c r="BH415" s="174"/>
      <c r="BI415" s="174"/>
      <c r="BJ415" s="174"/>
      <c r="BK415" s="175"/>
      <c r="BL415" s="175"/>
      <c r="BM415" s="175"/>
      <c r="BN415" s="175"/>
      <c r="BO415" s="175"/>
      <c r="BP415" s="175"/>
      <c r="BQ415" s="175"/>
      <c r="BR415" s="175"/>
      <c r="BS415" s="175"/>
      <c r="BZ415" s="257"/>
      <c r="CA415" s="175"/>
    </row>
    <row r="416" spans="1:81" s="256" customFormat="1" ht="24">
      <c r="A416" s="301"/>
      <c r="B416" s="301" t="s">
        <v>303</v>
      </c>
      <c r="C416" s="301" t="s">
        <v>2114</v>
      </c>
      <c r="D416" s="301" t="s">
        <v>2151</v>
      </c>
      <c r="E416" s="185">
        <v>202.001</v>
      </c>
      <c r="F416" s="185">
        <v>203</v>
      </c>
      <c r="G416" s="301" t="s">
        <v>670</v>
      </c>
      <c r="H416" s="185">
        <v>19.007000000000001</v>
      </c>
      <c r="I416" s="185">
        <v>18.007999999999999</v>
      </c>
      <c r="J416" s="178">
        <f t="shared" si="76"/>
        <v>0.99899999999999523</v>
      </c>
      <c r="K416" s="178">
        <f t="shared" si="77"/>
        <v>-0.99900000000000233</v>
      </c>
      <c r="L416" s="185">
        <v>0.999</v>
      </c>
      <c r="M416" s="253"/>
      <c r="N416" s="301" t="s">
        <v>871</v>
      </c>
      <c r="O416" s="301">
        <v>9</v>
      </c>
      <c r="P416" s="177" t="s">
        <v>873</v>
      </c>
      <c r="Q416" s="301">
        <v>9</v>
      </c>
      <c r="R416" s="253"/>
      <c r="S416" s="253"/>
      <c r="T416" s="301">
        <v>20</v>
      </c>
      <c r="U416" s="301"/>
      <c r="V416" s="177" t="s">
        <v>829</v>
      </c>
      <c r="W416" s="177" t="s">
        <v>876</v>
      </c>
      <c r="X416" s="177" t="s">
        <v>831</v>
      </c>
      <c r="Y416" s="177" t="s">
        <v>832</v>
      </c>
      <c r="Z416" s="177"/>
      <c r="AA416" s="177" t="s">
        <v>877</v>
      </c>
      <c r="AB416" s="186">
        <f t="shared" si="80"/>
        <v>170.82900000000001</v>
      </c>
      <c r="AC416" s="163">
        <v>153</v>
      </c>
      <c r="AD416" s="317">
        <v>2010</v>
      </c>
      <c r="AE416" s="301">
        <v>0.9</v>
      </c>
      <c r="AF416" s="401"/>
      <c r="AG416" s="177"/>
      <c r="AH416" s="253"/>
      <c r="AI416" s="187" t="s">
        <v>2152</v>
      </c>
      <c r="AJ416" s="181"/>
      <c r="AK416" s="181"/>
      <c r="AL416" s="301" t="s">
        <v>837</v>
      </c>
      <c r="AM416" s="301" t="s">
        <v>873</v>
      </c>
      <c r="AN416" s="301" t="s">
        <v>2117</v>
      </c>
      <c r="AO416" s="400"/>
      <c r="AP416" s="257"/>
      <c r="AQ416" s="301"/>
      <c r="AR416" s="301"/>
      <c r="AS416" s="301"/>
      <c r="AT416" s="301"/>
      <c r="AU416" s="301"/>
      <c r="AV416" s="301"/>
      <c r="AW416" s="301"/>
      <c r="AX416" s="301"/>
      <c r="AY416" s="301"/>
      <c r="AZ416" s="301"/>
      <c r="BA416" s="301"/>
      <c r="BB416" s="301"/>
      <c r="BC416" s="301">
        <f>L416</f>
        <v>0.999</v>
      </c>
      <c r="BD416" s="174"/>
      <c r="BE416" s="174"/>
      <c r="BF416" s="174"/>
      <c r="BG416" s="174"/>
      <c r="BH416" s="174"/>
      <c r="BI416" s="174"/>
      <c r="BJ416" s="174"/>
      <c r="BK416" s="175"/>
      <c r="BL416" s="175"/>
      <c r="BM416" s="175"/>
      <c r="BN416" s="175"/>
      <c r="BO416" s="175"/>
      <c r="BP416" s="175"/>
      <c r="BQ416" s="175"/>
      <c r="BR416" s="175"/>
      <c r="BS416" s="175"/>
      <c r="BZ416" s="257"/>
      <c r="CA416" s="175"/>
    </row>
    <row r="417" spans="1:79" s="256" customFormat="1" ht="36">
      <c r="A417" s="177"/>
      <c r="B417" s="177" t="s">
        <v>303</v>
      </c>
      <c r="C417" s="402" t="s">
        <v>673</v>
      </c>
      <c r="D417" s="177" t="s">
        <v>604</v>
      </c>
      <c r="E417" s="240">
        <v>54.317999999999998</v>
      </c>
      <c r="F417" s="240">
        <v>56.317999999999998</v>
      </c>
      <c r="G417" s="177" t="s">
        <v>1675</v>
      </c>
      <c r="H417" s="177">
        <v>54</v>
      </c>
      <c r="I417" s="177">
        <v>56</v>
      </c>
      <c r="J417" s="178">
        <f t="shared" si="76"/>
        <v>2</v>
      </c>
      <c r="K417" s="178">
        <f t="shared" si="77"/>
        <v>2</v>
      </c>
      <c r="L417" s="177">
        <v>2</v>
      </c>
      <c r="M417" s="253"/>
      <c r="N417" s="177" t="s">
        <v>871</v>
      </c>
      <c r="O417" s="177">
        <v>7</v>
      </c>
      <c r="P417" s="177" t="s">
        <v>873</v>
      </c>
      <c r="Q417" s="177">
        <v>7</v>
      </c>
      <c r="R417" s="253"/>
      <c r="S417" s="253"/>
      <c r="T417" s="177" t="s">
        <v>876</v>
      </c>
      <c r="U417" s="177"/>
      <c r="V417" s="177" t="s">
        <v>829</v>
      </c>
      <c r="W417" s="177" t="s">
        <v>876</v>
      </c>
      <c r="X417" s="177" t="s">
        <v>831</v>
      </c>
      <c r="Y417" s="177" t="s">
        <v>832</v>
      </c>
      <c r="Z417" s="177"/>
      <c r="AA417" s="177" t="s">
        <v>877</v>
      </c>
      <c r="AB417" s="186">
        <f t="shared" si="80"/>
        <v>266</v>
      </c>
      <c r="AC417" s="163">
        <f>IF(AL417="中修",AB417*AG417,IF(AL417="预防性养护",AB417,AB417*AE417))</f>
        <v>212.8</v>
      </c>
      <c r="AD417" s="317"/>
      <c r="AE417" s="301">
        <v>0.8</v>
      </c>
      <c r="AF417" s="401"/>
      <c r="AG417" s="177"/>
      <c r="AH417" s="253"/>
      <c r="AI417" s="177"/>
      <c r="AJ417" s="188"/>
      <c r="AK417" s="188" t="s">
        <v>2153</v>
      </c>
      <c r="AL417" s="301" t="s">
        <v>837</v>
      </c>
      <c r="AM417" s="301" t="s">
        <v>873</v>
      </c>
      <c r="AN417" s="301" t="s">
        <v>2117</v>
      </c>
      <c r="AO417" s="177" t="s">
        <v>2154</v>
      </c>
      <c r="AP417" s="257"/>
      <c r="AQ417" s="301"/>
      <c r="AR417" s="301"/>
      <c r="AS417" s="301"/>
      <c r="AT417" s="301"/>
      <c r="AU417" s="301"/>
      <c r="AV417" s="301"/>
      <c r="AW417" s="301"/>
      <c r="AX417" s="301"/>
      <c r="AY417" s="301"/>
      <c r="AZ417" s="301"/>
      <c r="BA417" s="301">
        <v>0.1</v>
      </c>
      <c r="BB417" s="301"/>
      <c r="BC417" s="301">
        <v>1.9</v>
      </c>
      <c r="BD417" s="174"/>
      <c r="BE417" s="174"/>
      <c r="BF417" s="174"/>
      <c r="BG417" s="174"/>
      <c r="BH417" s="174"/>
      <c r="BI417" s="174"/>
      <c r="BJ417" s="174"/>
      <c r="BK417" s="175"/>
      <c r="BL417" s="175"/>
      <c r="BM417" s="175"/>
      <c r="BN417" s="175"/>
      <c r="BO417" s="175"/>
      <c r="BP417" s="175"/>
      <c r="BQ417" s="175"/>
      <c r="BR417" s="175"/>
      <c r="BS417" s="175"/>
      <c r="BZ417" s="257"/>
      <c r="CA417" s="175"/>
    </row>
    <row r="418" spans="1:79" s="256" customFormat="1" ht="24">
      <c r="A418" s="301"/>
      <c r="B418" s="301" t="s">
        <v>303</v>
      </c>
      <c r="C418" s="301" t="s">
        <v>667</v>
      </c>
      <c r="D418" s="301" t="s">
        <v>1310</v>
      </c>
      <c r="E418" s="185">
        <v>148</v>
      </c>
      <c r="F418" s="185">
        <v>149</v>
      </c>
      <c r="G418" s="301" t="s">
        <v>1675</v>
      </c>
      <c r="H418" s="403">
        <v>89</v>
      </c>
      <c r="I418" s="403">
        <v>90</v>
      </c>
      <c r="J418" s="178">
        <f t="shared" si="76"/>
        <v>1</v>
      </c>
      <c r="K418" s="178">
        <f t="shared" si="77"/>
        <v>1</v>
      </c>
      <c r="L418" s="185">
        <v>1</v>
      </c>
      <c r="M418" s="253"/>
      <c r="N418" s="301" t="s">
        <v>871</v>
      </c>
      <c r="O418" s="301">
        <v>8.5</v>
      </c>
      <c r="P418" s="177" t="s">
        <v>873</v>
      </c>
      <c r="Q418" s="301">
        <v>8.5</v>
      </c>
      <c r="R418" s="253"/>
      <c r="S418" s="253"/>
      <c r="T418" s="301">
        <v>20</v>
      </c>
      <c r="U418" s="301"/>
      <c r="V418" s="177" t="s">
        <v>829</v>
      </c>
      <c r="W418" s="177" t="s">
        <v>876</v>
      </c>
      <c r="X418" s="177" t="s">
        <v>831</v>
      </c>
      <c r="Y418" s="177" t="s">
        <v>832</v>
      </c>
      <c r="Z418" s="177"/>
      <c r="AA418" s="177">
        <v>190</v>
      </c>
      <c r="AB418" s="186">
        <f t="shared" si="80"/>
        <v>161.5</v>
      </c>
      <c r="AC418" s="163">
        <f>IF(AL418="中修",AB418*AG418,IF(AL418="预防性养护",AB418,AB418*AE418))</f>
        <v>129.20000000000002</v>
      </c>
      <c r="AD418" s="317">
        <v>2011</v>
      </c>
      <c r="AE418" s="301">
        <v>0.8</v>
      </c>
      <c r="AF418" s="401"/>
      <c r="AG418" s="177"/>
      <c r="AH418" s="253"/>
      <c r="AI418" s="177" t="s">
        <v>2155</v>
      </c>
      <c r="AJ418" s="181"/>
      <c r="AK418" s="181"/>
      <c r="AL418" s="301" t="s">
        <v>837</v>
      </c>
      <c r="AM418" s="301" t="s">
        <v>873</v>
      </c>
      <c r="AN418" s="301" t="s">
        <v>2117</v>
      </c>
      <c r="AO418" s="400"/>
      <c r="AP418" s="257"/>
      <c r="AQ418" s="301"/>
      <c r="AR418" s="301"/>
      <c r="AS418" s="301"/>
      <c r="AT418" s="301"/>
      <c r="AU418" s="301"/>
      <c r="AV418" s="301"/>
      <c r="AW418" s="301"/>
      <c r="AX418" s="301"/>
      <c r="AY418" s="301"/>
      <c r="AZ418" s="301"/>
      <c r="BA418" s="301"/>
      <c r="BB418" s="301">
        <v>1</v>
      </c>
      <c r="BC418" s="301"/>
      <c r="BD418" s="174"/>
      <c r="BE418" s="174"/>
      <c r="BF418" s="174"/>
      <c r="BG418" s="174"/>
      <c r="BH418" s="174"/>
      <c r="BI418" s="174"/>
      <c r="BJ418" s="174"/>
      <c r="BK418" s="175"/>
      <c r="BL418" s="175"/>
      <c r="BM418" s="175"/>
      <c r="BN418" s="175"/>
      <c r="BO418" s="175"/>
      <c r="BP418" s="175"/>
      <c r="BQ418" s="175"/>
      <c r="BR418" s="175"/>
      <c r="BS418" s="175"/>
      <c r="BZ418" s="257"/>
      <c r="CA418" s="175"/>
    </row>
    <row r="419" spans="1:79" s="256" customFormat="1" ht="24">
      <c r="A419" s="301"/>
      <c r="B419" s="301" t="s">
        <v>303</v>
      </c>
      <c r="C419" s="301" t="s">
        <v>2114</v>
      </c>
      <c r="D419" s="301" t="s">
        <v>1935</v>
      </c>
      <c r="E419" s="185">
        <v>31.603000000000002</v>
      </c>
      <c r="F419" s="185">
        <v>32.869999999999997</v>
      </c>
      <c r="G419" s="301" t="s">
        <v>2156</v>
      </c>
      <c r="H419" s="185">
        <v>4.8179999999999996</v>
      </c>
      <c r="I419" s="185">
        <v>6.085</v>
      </c>
      <c r="J419" s="178">
        <f t="shared" si="76"/>
        <v>1.2669999999999959</v>
      </c>
      <c r="K419" s="178">
        <f t="shared" si="77"/>
        <v>1.2670000000000003</v>
      </c>
      <c r="L419" s="185">
        <v>1.2669999999999999</v>
      </c>
      <c r="M419" s="253"/>
      <c r="N419" s="301" t="s">
        <v>871</v>
      </c>
      <c r="O419" s="301">
        <v>6</v>
      </c>
      <c r="P419" s="301" t="s">
        <v>828</v>
      </c>
      <c r="Q419" s="301">
        <v>8</v>
      </c>
      <c r="R419" s="253"/>
      <c r="S419" s="253"/>
      <c r="T419" s="301"/>
      <c r="U419" s="301" t="s">
        <v>830</v>
      </c>
      <c r="V419" s="301" t="s">
        <v>1367</v>
      </c>
      <c r="W419" s="301" t="s">
        <v>893</v>
      </c>
      <c r="X419" s="301" t="s">
        <v>831</v>
      </c>
      <c r="Y419" s="301" t="s">
        <v>832</v>
      </c>
      <c r="Z419" s="301"/>
      <c r="AA419" s="163" t="s">
        <v>1606</v>
      </c>
      <c r="AB419" s="186">
        <f t="shared" si="80"/>
        <v>212.85599999999999</v>
      </c>
      <c r="AC419" s="163">
        <f>IF(AL419="中修",AB419*AG419,IF(AL419="预防性养护",AB419,AB419*AE419))</f>
        <v>212.85599999999999</v>
      </c>
      <c r="AD419" s="301">
        <v>2009</v>
      </c>
      <c r="AE419" s="301">
        <v>1</v>
      </c>
      <c r="AF419" s="301"/>
      <c r="AG419" s="301"/>
      <c r="AH419" s="253"/>
      <c r="AI419" s="187" t="s">
        <v>1194</v>
      </c>
      <c r="AJ419" s="188"/>
      <c r="AK419" s="188"/>
      <c r="AL419" s="301" t="s">
        <v>837</v>
      </c>
      <c r="AM419" s="301" t="s">
        <v>828</v>
      </c>
      <c r="AN419" s="301" t="s">
        <v>2117</v>
      </c>
      <c r="AO419" s="400" t="s">
        <v>2157</v>
      </c>
      <c r="AP419" s="257" t="s">
        <v>2158</v>
      </c>
      <c r="AQ419" s="301"/>
      <c r="AR419" s="301"/>
      <c r="AS419" s="301"/>
      <c r="AT419" s="301"/>
      <c r="AU419" s="301"/>
      <c r="AV419" s="301"/>
      <c r="AW419" s="301"/>
      <c r="AX419" s="301"/>
      <c r="AY419" s="301"/>
      <c r="AZ419" s="301"/>
      <c r="BA419" s="301"/>
      <c r="BB419" s="301">
        <f>L419</f>
        <v>1.2669999999999999</v>
      </c>
      <c r="BC419" s="301"/>
      <c r="BD419" s="174"/>
      <c r="BE419" s="174"/>
      <c r="BF419" s="174"/>
      <c r="BG419" s="174"/>
      <c r="BH419" s="174"/>
      <c r="BI419" s="174"/>
      <c r="BJ419" s="174"/>
      <c r="BK419" s="175"/>
      <c r="BL419" s="175"/>
      <c r="BM419" s="175"/>
      <c r="BN419" s="175"/>
      <c r="BO419" s="175"/>
      <c r="BP419" s="175"/>
      <c r="BQ419" s="175"/>
      <c r="BR419" s="175"/>
      <c r="BS419" s="175"/>
      <c r="BZ419" s="257"/>
      <c r="CA419" s="175"/>
    </row>
    <row r="420" spans="1:79" s="256" customFormat="1" ht="14.25" customHeight="1">
      <c r="A420" s="301"/>
      <c r="B420" s="301" t="s">
        <v>303</v>
      </c>
      <c r="C420" s="301" t="s">
        <v>2114</v>
      </c>
      <c r="D420" s="301" t="s">
        <v>1935</v>
      </c>
      <c r="E420" s="185">
        <v>32.869999999999997</v>
      </c>
      <c r="F420" s="185">
        <v>39</v>
      </c>
      <c r="G420" s="301" t="s">
        <v>2156</v>
      </c>
      <c r="H420" s="185">
        <v>6.085</v>
      </c>
      <c r="I420" s="185">
        <v>12.215</v>
      </c>
      <c r="J420" s="178">
        <f t="shared" si="76"/>
        <v>6.1300000000000026</v>
      </c>
      <c r="K420" s="178">
        <f t="shared" si="77"/>
        <v>6.13</v>
      </c>
      <c r="L420" s="185">
        <v>6.13</v>
      </c>
      <c r="M420" s="253"/>
      <c r="N420" s="301" t="s">
        <v>871</v>
      </c>
      <c r="O420" s="301">
        <v>6</v>
      </c>
      <c r="P420" s="301" t="s">
        <v>828</v>
      </c>
      <c r="Q420" s="301">
        <v>8</v>
      </c>
      <c r="R420" s="253"/>
      <c r="S420" s="253"/>
      <c r="T420" s="301"/>
      <c r="U420" s="301" t="s">
        <v>830</v>
      </c>
      <c r="V420" s="301" t="s">
        <v>1367</v>
      </c>
      <c r="W420" s="301" t="s">
        <v>893</v>
      </c>
      <c r="X420" s="301" t="s">
        <v>831</v>
      </c>
      <c r="Y420" s="301" t="s">
        <v>832</v>
      </c>
      <c r="Z420" s="301"/>
      <c r="AA420" s="163" t="s">
        <v>1606</v>
      </c>
      <c r="AB420" s="186">
        <f t="shared" si="80"/>
        <v>1029.8399999999999</v>
      </c>
      <c r="AC420" s="163">
        <f>IF(AL420="中修",AB420*AG420,IF(AL420="预防性养护",AB420,AB420*AE420))</f>
        <v>1029.8399999999999</v>
      </c>
      <c r="AD420" s="301">
        <v>2009</v>
      </c>
      <c r="AE420" s="301">
        <v>1</v>
      </c>
      <c r="AF420" s="301"/>
      <c r="AG420" s="301"/>
      <c r="AH420" s="253"/>
      <c r="AI420" s="187" t="s">
        <v>1194</v>
      </c>
      <c r="AJ420" s="188"/>
      <c r="AK420" s="188"/>
      <c r="AL420" s="301" t="s">
        <v>837</v>
      </c>
      <c r="AM420" s="301" t="s">
        <v>828</v>
      </c>
      <c r="AN420" s="301" t="s">
        <v>2117</v>
      </c>
      <c r="AO420" s="400" t="s">
        <v>2157</v>
      </c>
      <c r="AP420" s="257" t="s">
        <v>2158</v>
      </c>
      <c r="AQ420" s="301"/>
      <c r="AR420" s="301"/>
      <c r="AS420" s="301"/>
      <c r="AT420" s="301"/>
      <c r="AU420" s="301"/>
      <c r="AV420" s="301"/>
      <c r="AW420" s="301"/>
      <c r="AX420" s="301"/>
      <c r="AY420" s="301"/>
      <c r="AZ420" s="301"/>
      <c r="BA420" s="301"/>
      <c r="BB420" s="301"/>
      <c r="BC420" s="301">
        <f>L420</f>
        <v>6.13</v>
      </c>
      <c r="BD420" s="174"/>
      <c r="BE420" s="174"/>
      <c r="BF420" s="174"/>
      <c r="BG420" s="174"/>
      <c r="BH420" s="174"/>
      <c r="BI420" s="174"/>
      <c r="BJ420" s="174"/>
      <c r="BK420" s="175"/>
      <c r="BL420" s="175"/>
      <c r="BM420" s="175"/>
      <c r="BN420" s="175"/>
      <c r="BO420" s="175"/>
      <c r="BP420" s="175"/>
      <c r="BQ420" s="175"/>
      <c r="BR420" s="175"/>
      <c r="BS420" s="175"/>
      <c r="BZ420" s="257"/>
      <c r="CA420" s="175"/>
    </row>
    <row r="421" spans="1:79" s="258" customFormat="1" ht="14.25" customHeight="1">
      <c r="A421" s="466" t="s">
        <v>868</v>
      </c>
      <c r="B421" s="466"/>
      <c r="C421" s="466"/>
      <c r="D421" s="466"/>
      <c r="E421" s="158"/>
      <c r="F421" s="158"/>
      <c r="G421" s="157"/>
      <c r="H421" s="158"/>
      <c r="I421" s="158"/>
      <c r="J421" s="178">
        <f t="shared" si="76"/>
        <v>0</v>
      </c>
      <c r="K421" s="178">
        <f t="shared" si="77"/>
        <v>0</v>
      </c>
      <c r="L421" s="157"/>
      <c r="M421" s="157"/>
      <c r="N421" s="157"/>
      <c r="O421" s="157"/>
      <c r="P421" s="157"/>
      <c r="Q421" s="157"/>
      <c r="R421" s="157"/>
      <c r="S421" s="157"/>
      <c r="T421" s="157"/>
      <c r="U421" s="157"/>
      <c r="V421" s="157"/>
      <c r="W421" s="157"/>
      <c r="X421" s="157"/>
      <c r="Y421" s="157"/>
      <c r="Z421" s="157"/>
      <c r="AA421" s="160"/>
      <c r="AB421" s="176"/>
      <c r="AC421" s="160"/>
      <c r="AD421" s="157"/>
      <c r="AE421" s="157"/>
      <c r="AF421" s="157"/>
      <c r="AG421" s="157"/>
      <c r="AH421" s="157"/>
      <c r="AI421" s="161"/>
      <c r="AJ421" s="162"/>
      <c r="AK421" s="162"/>
      <c r="AL421" s="157"/>
      <c r="AM421" s="157"/>
      <c r="AN421" s="157"/>
      <c r="AO421" s="157"/>
      <c r="AP421" s="157"/>
      <c r="AQ421" s="157"/>
      <c r="AR421" s="157"/>
      <c r="AS421" s="157"/>
      <c r="AT421" s="157"/>
      <c r="AU421" s="157"/>
      <c r="AV421" s="157"/>
      <c r="AW421" s="157"/>
      <c r="AX421" s="157"/>
      <c r="AY421" s="157"/>
      <c r="AZ421" s="157"/>
      <c r="BA421" s="157"/>
      <c r="BB421" s="157"/>
      <c r="BC421" s="157"/>
      <c r="BD421" s="173"/>
      <c r="BE421" s="171"/>
      <c r="BF421" s="171"/>
      <c r="BG421" s="171"/>
      <c r="BH421" s="174"/>
      <c r="BI421" s="174"/>
      <c r="BJ421" s="174"/>
      <c r="BK421" s="175"/>
      <c r="BL421" s="175"/>
      <c r="BM421" s="175"/>
      <c r="BN421" s="175"/>
      <c r="BO421" s="175"/>
      <c r="BP421" s="175"/>
      <c r="BQ421" s="175" t="s">
        <v>820</v>
      </c>
      <c r="BR421" s="175">
        <v>2</v>
      </c>
      <c r="BS421" s="175"/>
      <c r="BT421" s="256"/>
      <c r="BU421" s="256"/>
      <c r="BV421" s="256"/>
      <c r="BW421" s="256"/>
      <c r="BX421" s="256"/>
      <c r="BY421" s="256"/>
      <c r="BZ421" s="257"/>
      <c r="CA421" s="175"/>
    </row>
    <row r="422" spans="1:79" s="258" customFormat="1">
      <c r="A422" s="466" t="s">
        <v>978</v>
      </c>
      <c r="B422" s="466"/>
      <c r="C422" s="466"/>
      <c r="D422" s="466"/>
      <c r="E422" s="158"/>
      <c r="F422" s="158"/>
      <c r="G422" s="157"/>
      <c r="H422" s="158"/>
      <c r="I422" s="158"/>
      <c r="J422" s="178">
        <f t="shared" si="76"/>
        <v>0</v>
      </c>
      <c r="K422" s="178">
        <f t="shared" si="77"/>
        <v>0</v>
      </c>
      <c r="L422" s="265">
        <f>SUM(L423:L425)</f>
        <v>5</v>
      </c>
      <c r="M422" s="157"/>
      <c r="N422" s="157"/>
      <c r="O422" s="157"/>
      <c r="P422" s="157"/>
      <c r="Q422" s="157"/>
      <c r="R422" s="157"/>
      <c r="S422" s="157"/>
      <c r="T422" s="157"/>
      <c r="U422" s="157"/>
      <c r="V422" s="157"/>
      <c r="W422" s="157"/>
      <c r="X422" s="157"/>
      <c r="Y422" s="157"/>
      <c r="Z422" s="157"/>
      <c r="AA422" s="160"/>
      <c r="AB422" s="157">
        <f>SUM(AB423:AB425)</f>
        <v>159.40800000000002</v>
      </c>
      <c r="AC422" s="160">
        <f>ROUND(SUM(AC423:AC425),0)</f>
        <v>159</v>
      </c>
      <c r="AD422" s="157"/>
      <c r="AE422" s="157"/>
      <c r="AF422" s="157"/>
      <c r="AG422" s="157"/>
      <c r="AH422" s="157"/>
      <c r="AI422" s="161"/>
      <c r="AJ422" s="162"/>
      <c r="AK422" s="162"/>
      <c r="AL422" s="157"/>
      <c r="AM422" s="157"/>
      <c r="AN422" s="157"/>
      <c r="AO422" s="157"/>
      <c r="AP422" s="157"/>
      <c r="AQ422" s="157"/>
      <c r="AR422" s="157"/>
      <c r="AS422" s="157"/>
      <c r="AT422" s="157"/>
      <c r="AU422" s="157"/>
      <c r="AV422" s="157"/>
      <c r="AW422" s="157"/>
      <c r="AX422" s="157"/>
      <c r="AY422" s="157"/>
      <c r="AZ422" s="157"/>
      <c r="BA422" s="157"/>
      <c r="BB422" s="157"/>
      <c r="BC422" s="157"/>
      <c r="BD422" s="173"/>
      <c r="BE422" s="171"/>
      <c r="BF422" s="171"/>
      <c r="BG422" s="171"/>
      <c r="BH422" s="174"/>
      <c r="BI422" s="174"/>
      <c r="BJ422" s="174"/>
      <c r="BK422" s="175"/>
      <c r="BL422" s="175"/>
      <c r="BM422" s="175"/>
      <c r="BN422" s="175"/>
      <c r="BO422" s="175"/>
      <c r="BP422" s="175"/>
      <c r="BQ422" s="175" t="s">
        <v>820</v>
      </c>
      <c r="BR422" s="175">
        <v>2</v>
      </c>
      <c r="BS422" s="175"/>
      <c r="BT422" s="256"/>
      <c r="BU422" s="256"/>
      <c r="BV422" s="256"/>
      <c r="BW422" s="256"/>
      <c r="BX422" s="256"/>
      <c r="BY422" s="256"/>
      <c r="BZ422" s="257"/>
      <c r="CA422" s="175"/>
    </row>
    <row r="423" spans="1:79" s="259" customFormat="1" ht="348">
      <c r="A423" s="301" t="s">
        <v>1084</v>
      </c>
      <c r="B423" s="301" t="s">
        <v>303</v>
      </c>
      <c r="C423" s="301" t="s">
        <v>661</v>
      </c>
      <c r="D423" s="301" t="s">
        <v>638</v>
      </c>
      <c r="E423" s="185">
        <v>556.25900000000001</v>
      </c>
      <c r="F423" s="185">
        <v>558.85500000000002</v>
      </c>
      <c r="G423" s="301" t="s">
        <v>1232</v>
      </c>
      <c r="H423" s="185">
        <v>49.204999999999998</v>
      </c>
      <c r="I423" s="185">
        <v>51.801000000000002</v>
      </c>
      <c r="J423" s="178">
        <f t="shared" si="76"/>
        <v>2.5960000000000036</v>
      </c>
      <c r="K423" s="178">
        <f t="shared" si="77"/>
        <v>2.5960000000000036</v>
      </c>
      <c r="L423" s="192">
        <v>2.5960000000000001</v>
      </c>
      <c r="M423" s="301"/>
      <c r="N423" s="301" t="s">
        <v>871</v>
      </c>
      <c r="O423" s="301">
        <v>9</v>
      </c>
      <c r="P423" s="301" t="s">
        <v>873</v>
      </c>
      <c r="Q423" s="301">
        <v>9</v>
      </c>
      <c r="R423" s="301"/>
      <c r="S423" s="301">
        <v>12</v>
      </c>
      <c r="T423" s="301"/>
      <c r="U423" s="301"/>
      <c r="V423" s="301"/>
      <c r="W423" s="301"/>
      <c r="X423" s="301"/>
      <c r="Y423" s="301"/>
      <c r="Z423" s="331" t="s">
        <v>2319</v>
      </c>
      <c r="AA423" s="163">
        <v>24</v>
      </c>
      <c r="AB423" s="186">
        <f t="shared" ref="AB423:AB425" si="81">L423*Q423*AA423*0.1</f>
        <v>56.073599999999999</v>
      </c>
      <c r="AC423" s="163">
        <f>IF(AL423="中修",AB423*AG423,IF(AL423="预防性养护",AB423,AB423*AE423))</f>
        <v>56.073599999999999</v>
      </c>
      <c r="AD423" s="301"/>
      <c r="AE423" s="301"/>
      <c r="AF423" s="301"/>
      <c r="AG423" s="301"/>
      <c r="AH423" s="301"/>
      <c r="AI423" s="187" t="s">
        <v>1190</v>
      </c>
      <c r="AJ423" s="188" t="s">
        <v>2159</v>
      </c>
      <c r="AK423" s="188"/>
      <c r="AL423" s="301" t="s">
        <v>814</v>
      </c>
      <c r="AM423" s="301"/>
      <c r="AN423" s="301" t="s">
        <v>2117</v>
      </c>
      <c r="AO423" s="301" t="s">
        <v>2160</v>
      </c>
      <c r="AP423" s="301" t="s">
        <v>2161</v>
      </c>
      <c r="AQ423" s="301" t="s">
        <v>2162</v>
      </c>
      <c r="AR423" s="301" t="s">
        <v>2163</v>
      </c>
      <c r="AS423" s="301" t="s">
        <v>2164</v>
      </c>
      <c r="AT423" s="301" t="s">
        <v>2165</v>
      </c>
      <c r="AU423" s="301" t="s">
        <v>2166</v>
      </c>
      <c r="AV423" s="301" t="s">
        <v>2166</v>
      </c>
      <c r="AW423" s="301" t="s">
        <v>2167</v>
      </c>
      <c r="AX423" s="301" t="s">
        <v>844</v>
      </c>
      <c r="AY423" s="301" t="s">
        <v>1014</v>
      </c>
      <c r="AZ423" s="301"/>
      <c r="BA423" s="301">
        <f>L423</f>
        <v>2.5960000000000001</v>
      </c>
      <c r="BB423" s="301"/>
      <c r="BC423" s="301"/>
      <c r="BD423" s="174"/>
      <c r="BE423" s="174"/>
      <c r="BF423" s="174"/>
      <c r="BG423" s="174"/>
      <c r="BH423" s="174"/>
      <c r="BI423" s="174"/>
      <c r="BJ423" s="174"/>
      <c r="BK423" s="175"/>
      <c r="BL423" s="175">
        <v>1</v>
      </c>
      <c r="BM423" s="175"/>
      <c r="BN423" s="175"/>
      <c r="BO423" s="175"/>
      <c r="BP423" s="175">
        <v>1</v>
      </c>
      <c r="BQ423" s="175" t="s">
        <v>904</v>
      </c>
      <c r="BR423" s="175">
        <v>1</v>
      </c>
      <c r="BS423" s="175"/>
      <c r="BT423" s="256"/>
      <c r="BU423" s="256"/>
      <c r="BV423" s="256">
        <v>1</v>
      </c>
      <c r="BW423" s="256"/>
      <c r="BX423" s="256"/>
      <c r="BY423" s="256"/>
      <c r="BZ423" s="257"/>
      <c r="CA423" s="175"/>
    </row>
    <row r="424" spans="1:79" s="259" customFormat="1" ht="348">
      <c r="A424" s="301" t="s">
        <v>1084</v>
      </c>
      <c r="B424" s="301" t="s">
        <v>303</v>
      </c>
      <c r="C424" s="301" t="s">
        <v>661</v>
      </c>
      <c r="D424" s="301" t="s">
        <v>638</v>
      </c>
      <c r="E424" s="185">
        <v>558.85500000000002</v>
      </c>
      <c r="F424" s="185">
        <v>561.20500000000004</v>
      </c>
      <c r="G424" s="301" t="s">
        <v>1232</v>
      </c>
      <c r="H424" s="185">
        <v>51.801000000000002</v>
      </c>
      <c r="I424" s="185">
        <v>54.151000000000003</v>
      </c>
      <c r="J424" s="178">
        <f t="shared" si="76"/>
        <v>2.3500000000000227</v>
      </c>
      <c r="K424" s="178">
        <f t="shared" si="77"/>
        <v>2.3500000000000014</v>
      </c>
      <c r="L424" s="192">
        <v>2.35</v>
      </c>
      <c r="M424" s="301"/>
      <c r="N424" s="301" t="s">
        <v>1022</v>
      </c>
      <c r="O424" s="301">
        <v>18</v>
      </c>
      <c r="P424" s="301" t="s">
        <v>873</v>
      </c>
      <c r="Q424" s="301">
        <v>18</v>
      </c>
      <c r="R424" s="301"/>
      <c r="S424" s="301">
        <v>24.5</v>
      </c>
      <c r="T424" s="301"/>
      <c r="U424" s="301"/>
      <c r="V424" s="301"/>
      <c r="W424" s="301"/>
      <c r="X424" s="301"/>
      <c r="Y424" s="301"/>
      <c r="Z424" s="331" t="s">
        <v>2317</v>
      </c>
      <c r="AA424" s="163" t="s">
        <v>999</v>
      </c>
      <c r="AB424" s="186">
        <f t="shared" si="81"/>
        <v>101.52000000000001</v>
      </c>
      <c r="AC424" s="163">
        <f>IF(AL424="中修",AB424*AG424,IF(AL424="预防性养护",AB424,AB424*AE424))</f>
        <v>101.52000000000001</v>
      </c>
      <c r="AD424" s="301"/>
      <c r="AE424" s="301"/>
      <c r="AF424" s="301"/>
      <c r="AG424" s="301"/>
      <c r="AH424" s="301"/>
      <c r="AI424" s="187" t="s">
        <v>1190</v>
      </c>
      <c r="AJ424" s="188" t="s">
        <v>2159</v>
      </c>
      <c r="AK424" s="188"/>
      <c r="AL424" s="301" t="s">
        <v>814</v>
      </c>
      <c r="AM424" s="301"/>
      <c r="AN424" s="301" t="s">
        <v>2117</v>
      </c>
      <c r="AO424" s="301" t="s">
        <v>2160</v>
      </c>
      <c r="AP424" s="301" t="s">
        <v>2161</v>
      </c>
      <c r="AQ424" s="301" t="s">
        <v>2162</v>
      </c>
      <c r="AR424" s="301" t="s">
        <v>2163</v>
      </c>
      <c r="AS424" s="301" t="s">
        <v>2164</v>
      </c>
      <c r="AT424" s="301" t="s">
        <v>2165</v>
      </c>
      <c r="AU424" s="301" t="s">
        <v>2166</v>
      </c>
      <c r="AV424" s="301" t="s">
        <v>2166</v>
      </c>
      <c r="AW424" s="301" t="s">
        <v>2167</v>
      </c>
      <c r="AX424" s="301" t="s">
        <v>844</v>
      </c>
      <c r="AY424" s="301" t="s">
        <v>1014</v>
      </c>
      <c r="AZ424" s="301"/>
      <c r="BA424" s="301">
        <f>L424</f>
        <v>2.35</v>
      </c>
      <c r="BB424" s="301"/>
      <c r="BC424" s="301"/>
      <c r="BD424" s="174"/>
      <c r="BE424" s="174"/>
      <c r="BF424" s="174"/>
      <c r="BG424" s="174"/>
      <c r="BH424" s="174"/>
      <c r="BI424" s="174"/>
      <c r="BJ424" s="174"/>
      <c r="BK424" s="175"/>
      <c r="BL424" s="175">
        <v>1</v>
      </c>
      <c r="BM424" s="175"/>
      <c r="BN424" s="175"/>
      <c r="BO424" s="175"/>
      <c r="BP424" s="175">
        <v>1</v>
      </c>
      <c r="BQ424" s="175" t="s">
        <v>904</v>
      </c>
      <c r="BR424" s="175">
        <v>1</v>
      </c>
      <c r="BS424" s="175"/>
      <c r="BT424" s="256"/>
      <c r="BU424" s="256"/>
      <c r="BV424" s="256">
        <v>1</v>
      </c>
      <c r="BW424" s="256"/>
      <c r="BX424" s="256"/>
      <c r="BY424" s="256"/>
      <c r="BZ424" s="257"/>
      <c r="CA424" s="175"/>
    </row>
    <row r="425" spans="1:79" s="259" customFormat="1" ht="14.25" customHeight="1">
      <c r="A425" s="301" t="s">
        <v>1084</v>
      </c>
      <c r="B425" s="301" t="s">
        <v>303</v>
      </c>
      <c r="C425" s="301" t="s">
        <v>661</v>
      </c>
      <c r="D425" s="301" t="s">
        <v>638</v>
      </c>
      <c r="E425" s="185">
        <v>561.20500000000004</v>
      </c>
      <c r="F425" s="185">
        <v>561.25900000000001</v>
      </c>
      <c r="G425" s="301" t="s">
        <v>1232</v>
      </c>
      <c r="H425" s="185">
        <v>54.151000000000003</v>
      </c>
      <c r="I425" s="185">
        <v>54.204999999999998</v>
      </c>
      <c r="J425" s="178">
        <f t="shared" si="76"/>
        <v>5.3999999999973625E-2</v>
      </c>
      <c r="K425" s="178">
        <f t="shared" si="77"/>
        <v>5.3999999999994941E-2</v>
      </c>
      <c r="L425" s="192">
        <v>5.3999999999999999E-2</v>
      </c>
      <c r="M425" s="301"/>
      <c r="N425" s="301" t="s">
        <v>871</v>
      </c>
      <c r="O425" s="301">
        <v>14</v>
      </c>
      <c r="P425" s="301" t="s">
        <v>873</v>
      </c>
      <c r="Q425" s="301">
        <v>14</v>
      </c>
      <c r="R425" s="301"/>
      <c r="S425" s="301">
        <v>15</v>
      </c>
      <c r="T425" s="301"/>
      <c r="U425" s="301"/>
      <c r="V425" s="301"/>
      <c r="W425" s="301"/>
      <c r="X425" s="301"/>
      <c r="Y425" s="301"/>
      <c r="Z425" s="331" t="s">
        <v>2320</v>
      </c>
      <c r="AA425" s="163" t="s">
        <v>999</v>
      </c>
      <c r="AB425" s="186">
        <f t="shared" si="81"/>
        <v>1.8144</v>
      </c>
      <c r="AC425" s="163">
        <f>IF(AL425="中修",AB425*AG425,IF(AL425="预防性养护",AB425,AB425*AE425))</f>
        <v>1.8144</v>
      </c>
      <c r="AD425" s="301"/>
      <c r="AE425" s="301"/>
      <c r="AF425" s="301"/>
      <c r="AG425" s="301"/>
      <c r="AH425" s="301"/>
      <c r="AI425" s="187" t="s">
        <v>1190</v>
      </c>
      <c r="AJ425" s="188" t="s">
        <v>2159</v>
      </c>
      <c r="AK425" s="188"/>
      <c r="AL425" s="301" t="s">
        <v>814</v>
      </c>
      <c r="AM425" s="301"/>
      <c r="AN425" s="301" t="s">
        <v>2117</v>
      </c>
      <c r="AO425" s="301" t="s">
        <v>2160</v>
      </c>
      <c r="AP425" s="301" t="s">
        <v>2161</v>
      </c>
      <c r="AQ425" s="301" t="s">
        <v>2162</v>
      </c>
      <c r="AR425" s="301" t="s">
        <v>2163</v>
      </c>
      <c r="AS425" s="301" t="s">
        <v>2164</v>
      </c>
      <c r="AT425" s="301" t="s">
        <v>2165</v>
      </c>
      <c r="AU425" s="301" t="s">
        <v>2166</v>
      </c>
      <c r="AV425" s="301" t="s">
        <v>2166</v>
      </c>
      <c r="AW425" s="301" t="s">
        <v>2167</v>
      </c>
      <c r="AX425" s="301" t="s">
        <v>844</v>
      </c>
      <c r="AY425" s="301" t="s">
        <v>1014</v>
      </c>
      <c r="AZ425" s="301"/>
      <c r="BA425" s="301">
        <v>5.3999999999999999E-2</v>
      </c>
      <c r="BB425" s="301"/>
      <c r="BC425" s="301"/>
      <c r="BD425" s="174"/>
      <c r="BE425" s="174"/>
      <c r="BF425" s="174"/>
      <c r="BG425" s="174"/>
      <c r="BH425" s="174"/>
      <c r="BI425" s="174"/>
      <c r="BJ425" s="174"/>
      <c r="BK425" s="175"/>
      <c r="BL425" s="175">
        <v>1</v>
      </c>
      <c r="BM425" s="175"/>
      <c r="BN425" s="175"/>
      <c r="BO425" s="175"/>
      <c r="BP425" s="175">
        <v>1</v>
      </c>
      <c r="BQ425" s="175" t="s">
        <v>904</v>
      </c>
      <c r="BR425" s="175">
        <v>1</v>
      </c>
      <c r="BS425" s="175"/>
      <c r="BT425" s="256"/>
      <c r="BU425" s="256"/>
      <c r="BV425" s="256">
        <v>1</v>
      </c>
      <c r="BW425" s="256"/>
      <c r="BX425" s="256"/>
      <c r="BY425" s="256"/>
      <c r="BZ425" s="257"/>
      <c r="CA425" s="175"/>
    </row>
    <row r="426" spans="1:79" s="258" customFormat="1" ht="14.25" customHeight="1">
      <c r="A426" s="466" t="s">
        <v>2168</v>
      </c>
      <c r="B426" s="466"/>
      <c r="C426" s="466"/>
      <c r="D426" s="466"/>
      <c r="E426" s="158"/>
      <c r="F426" s="158"/>
      <c r="G426" s="157"/>
      <c r="H426" s="158"/>
      <c r="I426" s="158"/>
      <c r="J426" s="178">
        <f t="shared" si="76"/>
        <v>0</v>
      </c>
      <c r="K426" s="178">
        <f t="shared" si="77"/>
        <v>0</v>
      </c>
      <c r="L426" s="158">
        <f>SUM(L427,L436,L437)</f>
        <v>29.357999999999997</v>
      </c>
      <c r="M426" s="157"/>
      <c r="N426" s="157"/>
      <c r="O426" s="157"/>
      <c r="P426" s="157"/>
      <c r="Q426" s="157"/>
      <c r="R426" s="157"/>
      <c r="S426" s="157"/>
      <c r="T426" s="157"/>
      <c r="U426" s="157"/>
      <c r="V426" s="157"/>
      <c r="W426" s="157"/>
      <c r="X426" s="157"/>
      <c r="Y426" s="157"/>
      <c r="Z426" s="157"/>
      <c r="AA426" s="160"/>
      <c r="AB426" s="160">
        <f>SUM(AB427,AB436,AB437)</f>
        <v>4843.8777499999997</v>
      </c>
      <c r="AC426" s="160">
        <f>SUM(AC427,AC436,AC437)</f>
        <v>4811</v>
      </c>
      <c r="AD426" s="157"/>
      <c r="AE426" s="157"/>
      <c r="AF426" s="157"/>
      <c r="AG426" s="157"/>
      <c r="AH426" s="157"/>
      <c r="AI426" s="161"/>
      <c r="AJ426" s="162"/>
      <c r="AK426" s="162"/>
      <c r="AL426" s="157"/>
      <c r="AM426" s="157"/>
      <c r="AN426" s="157"/>
      <c r="AO426" s="157"/>
      <c r="AP426" s="157"/>
      <c r="AQ426" s="157"/>
      <c r="AR426" s="157"/>
      <c r="AS426" s="157"/>
      <c r="AT426" s="157"/>
      <c r="AU426" s="157"/>
      <c r="AV426" s="157"/>
      <c r="AW426" s="157"/>
      <c r="AX426" s="157"/>
      <c r="AY426" s="157"/>
      <c r="AZ426" s="157"/>
      <c r="BA426" s="157"/>
      <c r="BB426" s="157"/>
      <c r="BC426" s="157"/>
      <c r="BD426" s="173"/>
      <c r="BE426" s="171"/>
      <c r="BF426" s="171"/>
      <c r="BG426" s="171"/>
      <c r="BH426" s="174"/>
      <c r="BI426" s="174"/>
      <c r="BJ426" s="174"/>
      <c r="BK426" s="175"/>
      <c r="BL426" s="175"/>
      <c r="BM426" s="175"/>
      <c r="BN426" s="175"/>
      <c r="BO426" s="175"/>
      <c r="BP426" s="175"/>
      <c r="BQ426" s="175" t="s">
        <v>820</v>
      </c>
      <c r="BR426" s="175">
        <v>2</v>
      </c>
      <c r="BS426" s="175"/>
      <c r="BT426" s="256"/>
      <c r="BU426" s="256"/>
      <c r="BV426" s="256"/>
      <c r="BW426" s="256"/>
      <c r="BX426" s="256"/>
      <c r="BY426" s="256"/>
      <c r="BZ426" s="257"/>
      <c r="CA426" s="175"/>
    </row>
    <row r="427" spans="1:79" s="258" customFormat="1" ht="14.25" customHeight="1">
      <c r="A427" s="466" t="s">
        <v>821</v>
      </c>
      <c r="B427" s="466"/>
      <c r="C427" s="466"/>
      <c r="D427" s="466"/>
      <c r="E427" s="158"/>
      <c r="F427" s="158"/>
      <c r="G427" s="157"/>
      <c r="H427" s="158"/>
      <c r="I427" s="158"/>
      <c r="J427" s="178">
        <f t="shared" si="76"/>
        <v>0</v>
      </c>
      <c r="K427" s="178">
        <f t="shared" si="77"/>
        <v>0</v>
      </c>
      <c r="L427" s="157">
        <f>SUM(L428,L435)</f>
        <v>8.9960000000000004</v>
      </c>
      <c r="M427" s="157"/>
      <c r="N427" s="157"/>
      <c r="O427" s="157"/>
      <c r="P427" s="157"/>
      <c r="Q427" s="157"/>
      <c r="R427" s="157"/>
      <c r="S427" s="157"/>
      <c r="T427" s="157"/>
      <c r="U427" s="157"/>
      <c r="V427" s="157"/>
      <c r="W427" s="157"/>
      <c r="X427" s="157"/>
      <c r="Y427" s="157"/>
      <c r="Z427" s="157"/>
      <c r="AA427" s="160"/>
      <c r="AB427" s="157">
        <f>SUM(AB428,AB435)</f>
        <v>1499.9265</v>
      </c>
      <c r="AC427" s="160">
        <f>SUM(AC428,AC435)</f>
        <v>1500</v>
      </c>
      <c r="AD427" s="157"/>
      <c r="AE427" s="157"/>
      <c r="AF427" s="157"/>
      <c r="AG427" s="157"/>
      <c r="AH427" s="157"/>
      <c r="AI427" s="161"/>
      <c r="AJ427" s="162"/>
      <c r="AK427" s="162"/>
      <c r="AL427" s="157"/>
      <c r="AM427" s="157"/>
      <c r="AN427" s="157"/>
      <c r="AO427" s="157"/>
      <c r="AP427" s="157"/>
      <c r="AQ427" s="157"/>
      <c r="AR427" s="157"/>
      <c r="AS427" s="157"/>
      <c r="AT427" s="157"/>
      <c r="AU427" s="157"/>
      <c r="AV427" s="157"/>
      <c r="AW427" s="157"/>
      <c r="AX427" s="157"/>
      <c r="AY427" s="157"/>
      <c r="AZ427" s="157"/>
      <c r="BA427" s="157"/>
      <c r="BB427" s="157"/>
      <c r="BC427" s="157"/>
      <c r="BD427" s="173"/>
      <c r="BE427" s="171"/>
      <c r="BF427" s="171"/>
      <c r="BG427" s="171"/>
      <c r="BH427" s="174"/>
      <c r="BI427" s="174"/>
      <c r="BJ427" s="174"/>
      <c r="BK427" s="175"/>
      <c r="BL427" s="175"/>
      <c r="BM427" s="175"/>
      <c r="BN427" s="175"/>
      <c r="BO427" s="175"/>
      <c r="BP427" s="175"/>
      <c r="BQ427" s="175" t="s">
        <v>820</v>
      </c>
      <c r="BR427" s="175">
        <v>2</v>
      </c>
      <c r="BS427" s="175"/>
      <c r="BT427" s="256"/>
      <c r="BU427" s="256"/>
      <c r="BV427" s="256"/>
      <c r="BW427" s="256"/>
      <c r="BX427" s="256"/>
      <c r="BY427" s="256"/>
      <c r="BZ427" s="257"/>
      <c r="CA427" s="175"/>
    </row>
    <row r="428" spans="1:79" s="258" customFormat="1">
      <c r="A428" s="466" t="s">
        <v>823</v>
      </c>
      <c r="B428" s="466"/>
      <c r="C428" s="466"/>
      <c r="D428" s="466"/>
      <c r="E428" s="158"/>
      <c r="F428" s="158"/>
      <c r="G428" s="157"/>
      <c r="H428" s="158"/>
      <c r="I428" s="158"/>
      <c r="J428" s="178">
        <f t="shared" si="76"/>
        <v>0</v>
      </c>
      <c r="K428" s="178">
        <f t="shared" si="77"/>
        <v>0</v>
      </c>
      <c r="L428" s="157">
        <f>SUM(L429:L434)</f>
        <v>8.9960000000000004</v>
      </c>
      <c r="M428" s="157"/>
      <c r="N428" s="157"/>
      <c r="O428" s="157"/>
      <c r="P428" s="157"/>
      <c r="Q428" s="157"/>
      <c r="R428" s="157"/>
      <c r="S428" s="157"/>
      <c r="T428" s="157"/>
      <c r="U428" s="157"/>
      <c r="V428" s="157"/>
      <c r="W428" s="157"/>
      <c r="X428" s="157"/>
      <c r="Y428" s="157"/>
      <c r="Z428" s="157"/>
      <c r="AA428" s="160"/>
      <c r="AB428" s="157">
        <f>SUM(AB429:AB434)</f>
        <v>1499.9265</v>
      </c>
      <c r="AC428" s="160">
        <f>ROUND(SUM(AC429:AC434),0)</f>
        <v>1500</v>
      </c>
      <c r="AD428" s="157"/>
      <c r="AE428" s="157"/>
      <c r="AF428" s="157"/>
      <c r="AG428" s="157"/>
      <c r="AH428" s="157"/>
      <c r="AI428" s="161"/>
      <c r="AJ428" s="162"/>
      <c r="AK428" s="162"/>
      <c r="AL428" s="157"/>
      <c r="AM428" s="157"/>
      <c r="AN428" s="157"/>
      <c r="AO428" s="157"/>
      <c r="AP428" s="157"/>
      <c r="AQ428" s="157"/>
      <c r="AR428" s="157"/>
      <c r="AS428" s="157"/>
      <c r="AT428" s="157"/>
      <c r="AU428" s="157"/>
      <c r="AV428" s="157"/>
      <c r="AW428" s="157"/>
      <c r="AX428" s="157"/>
      <c r="AY428" s="157"/>
      <c r="AZ428" s="157"/>
      <c r="BA428" s="157"/>
      <c r="BB428" s="157"/>
      <c r="BC428" s="157"/>
      <c r="BD428" s="173"/>
      <c r="BE428" s="171"/>
      <c r="BF428" s="171"/>
      <c r="BG428" s="171"/>
      <c r="BH428" s="174"/>
      <c r="BI428" s="174"/>
      <c r="BJ428" s="174"/>
      <c r="BK428" s="175"/>
      <c r="BL428" s="175"/>
      <c r="BM428" s="175"/>
      <c r="BN428" s="175"/>
      <c r="BO428" s="175"/>
      <c r="BP428" s="175"/>
      <c r="BQ428" s="175" t="s">
        <v>820</v>
      </c>
      <c r="BR428" s="175">
        <v>2</v>
      </c>
      <c r="BS428" s="175"/>
      <c r="BT428" s="256"/>
      <c r="BU428" s="256"/>
      <c r="BV428" s="256"/>
      <c r="BW428" s="256"/>
      <c r="BX428" s="256"/>
      <c r="BY428" s="256"/>
      <c r="BZ428" s="257"/>
      <c r="CA428" s="175"/>
    </row>
    <row r="429" spans="1:79" s="259" customFormat="1" ht="72">
      <c r="A429" s="301" t="s">
        <v>2169</v>
      </c>
      <c r="B429" s="301" t="s">
        <v>2170</v>
      </c>
      <c r="C429" s="301" t="s">
        <v>395</v>
      </c>
      <c r="D429" s="301" t="s">
        <v>545</v>
      </c>
      <c r="E429" s="185">
        <v>102</v>
      </c>
      <c r="F429" s="185">
        <v>102.738</v>
      </c>
      <c r="G429" s="301" t="s">
        <v>1964</v>
      </c>
      <c r="H429" s="185">
        <v>60.262</v>
      </c>
      <c r="I429" s="185">
        <v>61</v>
      </c>
      <c r="J429" s="178">
        <f t="shared" si="76"/>
        <v>0.73799999999999955</v>
      </c>
      <c r="K429" s="178">
        <f t="shared" si="77"/>
        <v>0.73799999999999955</v>
      </c>
      <c r="L429" s="301">
        <v>0.73799999999999999</v>
      </c>
      <c r="M429" s="301"/>
      <c r="N429" s="301" t="s">
        <v>871</v>
      </c>
      <c r="O429" s="301" t="s">
        <v>979</v>
      </c>
      <c r="P429" s="301" t="s">
        <v>873</v>
      </c>
      <c r="Q429" s="301" t="s">
        <v>979</v>
      </c>
      <c r="R429" s="301"/>
      <c r="S429" s="301">
        <v>12</v>
      </c>
      <c r="T429" s="301" t="s">
        <v>876</v>
      </c>
      <c r="U429" s="301"/>
      <c r="V429" s="301" t="s">
        <v>829</v>
      </c>
      <c r="W429" s="301" t="s">
        <v>876</v>
      </c>
      <c r="X429" s="301" t="s">
        <v>831</v>
      </c>
      <c r="Y429" s="301" t="s">
        <v>832</v>
      </c>
      <c r="Z429" s="301"/>
      <c r="AA429" s="163" t="s">
        <v>877</v>
      </c>
      <c r="AB429" s="186">
        <f t="shared" ref="AB429:AB434" si="82">L429*Q429*AA429*0.1</f>
        <v>154.24200000000002</v>
      </c>
      <c r="AC429" s="163">
        <f t="shared" ref="AC429:AC434" si="83">IF(AL429="中修",AB429*AG429,IF(AL429="预防性养护",AB429,AB429*AE429))</f>
        <v>154.24200000000002</v>
      </c>
      <c r="AD429" s="301" t="s">
        <v>1192</v>
      </c>
      <c r="AE429" s="301">
        <v>1</v>
      </c>
      <c r="AF429" s="301"/>
      <c r="AG429" s="301"/>
      <c r="AH429" s="301"/>
      <c r="AI429" s="187" t="s">
        <v>1099</v>
      </c>
      <c r="AJ429" s="188" t="s">
        <v>2171</v>
      </c>
      <c r="AK429" s="188"/>
      <c r="AL429" s="301" t="s">
        <v>837</v>
      </c>
      <c r="AM429" s="301" t="s">
        <v>873</v>
      </c>
      <c r="AN429" s="301" t="s">
        <v>2172</v>
      </c>
      <c r="AO429" s="301" t="s">
        <v>2173</v>
      </c>
      <c r="AP429" s="301"/>
      <c r="AQ429" s="301"/>
      <c r="AR429" s="301"/>
      <c r="AS429" s="301" t="s">
        <v>2174</v>
      </c>
      <c r="AT429" s="301" t="s">
        <v>2175</v>
      </c>
      <c r="AU429" s="301" t="s">
        <v>2176</v>
      </c>
      <c r="AV429" s="301" t="s">
        <v>2177</v>
      </c>
      <c r="AW429" s="301" t="s">
        <v>2177</v>
      </c>
      <c r="AX429" s="301" t="s">
        <v>844</v>
      </c>
      <c r="AY429" s="301" t="s">
        <v>2178</v>
      </c>
      <c r="AZ429" s="301" t="s">
        <v>887</v>
      </c>
      <c r="BA429" s="257"/>
      <c r="BB429" s="301">
        <f>L429</f>
        <v>0.73799999999999999</v>
      </c>
      <c r="BC429" s="301"/>
      <c r="BD429" s="174"/>
      <c r="BE429" s="174" t="s">
        <v>915</v>
      </c>
      <c r="BF429" s="174"/>
      <c r="BG429" s="174"/>
      <c r="BH429" s="174"/>
      <c r="BI429" s="174"/>
      <c r="BJ429" s="174"/>
      <c r="BK429" s="175"/>
      <c r="BL429" s="175">
        <v>1</v>
      </c>
      <c r="BM429" s="175"/>
      <c r="BN429" s="175"/>
      <c r="BO429" s="175"/>
      <c r="BP429" s="175"/>
      <c r="BQ429" s="175" t="s">
        <v>1494</v>
      </c>
      <c r="BR429" s="175">
        <v>1</v>
      </c>
      <c r="BS429" s="175"/>
      <c r="BT429" s="256"/>
      <c r="BU429" s="256"/>
      <c r="BV429" s="256"/>
      <c r="BW429" s="256"/>
      <c r="BX429" s="256">
        <v>1</v>
      </c>
      <c r="BY429" s="256"/>
      <c r="BZ429" s="257"/>
      <c r="CA429" s="175"/>
    </row>
    <row r="430" spans="1:79" s="259" customFormat="1" ht="48">
      <c r="A430" s="301" t="s">
        <v>2179</v>
      </c>
      <c r="B430" s="301" t="s">
        <v>2170</v>
      </c>
      <c r="C430" s="301" t="s">
        <v>395</v>
      </c>
      <c r="D430" s="301" t="s">
        <v>545</v>
      </c>
      <c r="E430" s="185">
        <v>106.268</v>
      </c>
      <c r="F430" s="185">
        <v>106.521</v>
      </c>
      <c r="G430" s="301" t="s">
        <v>1964</v>
      </c>
      <c r="H430" s="185">
        <v>64.53</v>
      </c>
      <c r="I430" s="185">
        <v>64.783000000000001</v>
      </c>
      <c r="J430" s="178">
        <f t="shared" si="76"/>
        <v>0.25300000000000011</v>
      </c>
      <c r="K430" s="178">
        <f t="shared" si="77"/>
        <v>0.25300000000000011</v>
      </c>
      <c r="L430" s="301">
        <v>0.253</v>
      </c>
      <c r="M430" s="301"/>
      <c r="N430" s="301" t="s">
        <v>871</v>
      </c>
      <c r="O430" s="301" t="s">
        <v>979</v>
      </c>
      <c r="P430" s="301" t="s">
        <v>873</v>
      </c>
      <c r="Q430" s="301" t="s">
        <v>979</v>
      </c>
      <c r="R430" s="301"/>
      <c r="S430" s="301">
        <v>12</v>
      </c>
      <c r="T430" s="301" t="s">
        <v>876</v>
      </c>
      <c r="U430" s="301"/>
      <c r="V430" s="301" t="s">
        <v>829</v>
      </c>
      <c r="W430" s="301" t="s">
        <v>876</v>
      </c>
      <c r="X430" s="301" t="s">
        <v>831</v>
      </c>
      <c r="Y430" s="301" t="s">
        <v>832</v>
      </c>
      <c r="Z430" s="301"/>
      <c r="AA430" s="163" t="s">
        <v>877</v>
      </c>
      <c r="AB430" s="186">
        <f t="shared" si="82"/>
        <v>52.877000000000002</v>
      </c>
      <c r="AC430" s="163">
        <f t="shared" si="83"/>
        <v>52.877000000000002</v>
      </c>
      <c r="AD430" s="301">
        <v>2002</v>
      </c>
      <c r="AE430" s="301">
        <v>1</v>
      </c>
      <c r="AF430" s="301"/>
      <c r="AG430" s="301"/>
      <c r="AH430" s="301"/>
      <c r="AI430" s="187" t="s">
        <v>1165</v>
      </c>
      <c r="AJ430" s="188" t="s">
        <v>2180</v>
      </c>
      <c r="AK430" s="188"/>
      <c r="AL430" s="301" t="s">
        <v>837</v>
      </c>
      <c r="AM430" s="301" t="s">
        <v>873</v>
      </c>
      <c r="AN430" s="301" t="s">
        <v>2172</v>
      </c>
      <c r="AO430" s="301" t="s">
        <v>2181</v>
      </c>
      <c r="AP430" s="301"/>
      <c r="AQ430" s="301"/>
      <c r="AR430" s="301"/>
      <c r="AS430" s="301"/>
      <c r="AT430" s="301" t="s">
        <v>2182</v>
      </c>
      <c r="AU430" s="301" t="s">
        <v>2183</v>
      </c>
      <c r="AV430" s="301" t="s">
        <v>2183</v>
      </c>
      <c r="AW430" s="301" t="s">
        <v>2183</v>
      </c>
      <c r="AX430" s="301" t="s">
        <v>844</v>
      </c>
      <c r="AY430" s="301" t="s">
        <v>2178</v>
      </c>
      <c r="AZ430" s="301" t="s">
        <v>887</v>
      </c>
      <c r="BA430" s="257"/>
      <c r="BB430" s="301">
        <f>L430</f>
        <v>0.253</v>
      </c>
      <c r="BC430" s="301"/>
      <c r="BD430" s="174" t="s">
        <v>1457</v>
      </c>
      <c r="BE430" s="174" t="s">
        <v>915</v>
      </c>
      <c r="BF430" s="174"/>
      <c r="BG430" s="174"/>
      <c r="BH430" s="174"/>
      <c r="BI430" s="174"/>
      <c r="BJ430" s="174"/>
      <c r="BK430" s="175"/>
      <c r="BL430" s="175">
        <v>1</v>
      </c>
      <c r="BM430" s="175"/>
      <c r="BN430" s="175"/>
      <c r="BO430" s="175"/>
      <c r="BP430" s="175"/>
      <c r="BQ430" s="175" t="s">
        <v>1494</v>
      </c>
      <c r="BR430" s="175">
        <v>1</v>
      </c>
      <c r="BS430" s="175"/>
      <c r="BT430" s="256"/>
      <c r="BU430" s="256"/>
      <c r="BV430" s="256"/>
      <c r="BW430" s="256"/>
      <c r="BX430" s="256">
        <v>1</v>
      </c>
      <c r="BY430" s="256"/>
      <c r="BZ430" s="257"/>
      <c r="CA430" s="175"/>
    </row>
    <row r="431" spans="1:79" s="259" customFormat="1" ht="48">
      <c r="A431" s="301" t="s">
        <v>2184</v>
      </c>
      <c r="B431" s="301" t="s">
        <v>2170</v>
      </c>
      <c r="C431" s="301" t="s">
        <v>395</v>
      </c>
      <c r="D431" s="301" t="s">
        <v>545</v>
      </c>
      <c r="E431" s="185">
        <v>106.521</v>
      </c>
      <c r="F431" s="185">
        <v>107.139</v>
      </c>
      <c r="G431" s="301" t="s">
        <v>1964</v>
      </c>
      <c r="H431" s="404">
        <v>64.835999999999999</v>
      </c>
      <c r="I431" s="404">
        <v>65.453999999999994</v>
      </c>
      <c r="J431" s="178">
        <f t="shared" si="76"/>
        <v>0.617999999999995</v>
      </c>
      <c r="K431" s="178">
        <f t="shared" si="77"/>
        <v>0.617999999999995</v>
      </c>
      <c r="L431" s="301">
        <v>0.61799999999999999</v>
      </c>
      <c r="M431" s="301"/>
      <c r="N431" s="301" t="s">
        <v>871</v>
      </c>
      <c r="O431" s="301" t="s">
        <v>1051</v>
      </c>
      <c r="P431" s="301" t="s">
        <v>873</v>
      </c>
      <c r="Q431" s="301" t="s">
        <v>1051</v>
      </c>
      <c r="R431" s="301"/>
      <c r="S431" s="301">
        <v>10</v>
      </c>
      <c r="T431" s="301" t="s">
        <v>876</v>
      </c>
      <c r="U431" s="301"/>
      <c r="V431" s="301" t="s">
        <v>829</v>
      </c>
      <c r="W431" s="301" t="s">
        <v>876</v>
      </c>
      <c r="X431" s="301" t="s">
        <v>831</v>
      </c>
      <c r="Y431" s="301" t="s">
        <v>832</v>
      </c>
      <c r="Z431" s="301"/>
      <c r="AA431" s="163" t="s">
        <v>877</v>
      </c>
      <c r="AB431" s="186">
        <f t="shared" si="82"/>
        <v>99.807000000000016</v>
      </c>
      <c r="AC431" s="163">
        <f t="shared" si="83"/>
        <v>99.807000000000016</v>
      </c>
      <c r="AD431" s="301">
        <v>2002</v>
      </c>
      <c r="AE431" s="301">
        <v>1</v>
      </c>
      <c r="AF431" s="301"/>
      <c r="AG431" s="301"/>
      <c r="AH431" s="301"/>
      <c r="AI431" s="187" t="s">
        <v>2185</v>
      </c>
      <c r="AJ431" s="188" t="s">
        <v>2171</v>
      </c>
      <c r="AK431" s="188"/>
      <c r="AL431" s="301" t="s">
        <v>837</v>
      </c>
      <c r="AM431" s="301" t="s">
        <v>873</v>
      </c>
      <c r="AN431" s="301" t="s">
        <v>2172</v>
      </c>
      <c r="AO431" s="301" t="s">
        <v>2186</v>
      </c>
      <c r="AP431" s="301"/>
      <c r="AQ431" s="301"/>
      <c r="AR431" s="301"/>
      <c r="AS431" s="301" t="s">
        <v>2187</v>
      </c>
      <c r="AT431" s="301" t="s">
        <v>2188</v>
      </c>
      <c r="AU431" s="301" t="s">
        <v>2189</v>
      </c>
      <c r="AV431" s="301" t="s">
        <v>2189</v>
      </c>
      <c r="AW431" s="301" t="s">
        <v>2189</v>
      </c>
      <c r="AX431" s="301" t="s">
        <v>844</v>
      </c>
      <c r="AY431" s="301" t="s">
        <v>2178</v>
      </c>
      <c r="AZ431" s="301" t="s">
        <v>887</v>
      </c>
      <c r="BA431" s="257"/>
      <c r="BB431" s="301">
        <f>L431</f>
        <v>0.61799999999999999</v>
      </c>
      <c r="BC431" s="301"/>
      <c r="BD431" s="174"/>
      <c r="BE431" s="174" t="s">
        <v>915</v>
      </c>
      <c r="BF431" s="174"/>
      <c r="BG431" s="174"/>
      <c r="BH431" s="174"/>
      <c r="BI431" s="174"/>
      <c r="BJ431" s="174"/>
      <c r="BK431" s="175"/>
      <c r="BL431" s="175">
        <v>1</v>
      </c>
      <c r="BM431" s="175"/>
      <c r="BN431" s="175"/>
      <c r="BO431" s="175"/>
      <c r="BP431" s="175"/>
      <c r="BQ431" s="175" t="s">
        <v>1494</v>
      </c>
      <c r="BR431" s="175">
        <v>1</v>
      </c>
      <c r="BS431" s="175"/>
      <c r="BT431" s="256"/>
      <c r="BU431" s="256"/>
      <c r="BV431" s="256"/>
      <c r="BW431" s="256"/>
      <c r="BX431" s="256">
        <v>1</v>
      </c>
      <c r="BY431" s="256"/>
      <c r="BZ431" s="257"/>
      <c r="CA431" s="175"/>
    </row>
    <row r="432" spans="1:79" s="259" customFormat="1" ht="108">
      <c r="A432" s="301" t="s">
        <v>2190</v>
      </c>
      <c r="B432" s="301" t="s">
        <v>2170</v>
      </c>
      <c r="C432" s="301" t="s">
        <v>395</v>
      </c>
      <c r="D432" s="301" t="s">
        <v>545</v>
      </c>
      <c r="E432" s="185">
        <v>112.139</v>
      </c>
      <c r="F432" s="185">
        <f>E432+L432</f>
        <v>115.685</v>
      </c>
      <c r="G432" s="301" t="s">
        <v>1964</v>
      </c>
      <c r="H432" s="404">
        <v>70.453999999999994</v>
      </c>
      <c r="I432" s="404">
        <v>74</v>
      </c>
      <c r="J432" s="178">
        <f t="shared" si="76"/>
        <v>3.5460000000000065</v>
      </c>
      <c r="K432" s="178">
        <f t="shared" si="77"/>
        <v>3.5460000000000065</v>
      </c>
      <c r="L432" s="185">
        <v>3.5459999999999998</v>
      </c>
      <c r="M432" s="301"/>
      <c r="N432" s="301" t="s">
        <v>871</v>
      </c>
      <c r="O432" s="301" t="s">
        <v>1051</v>
      </c>
      <c r="P432" s="301" t="s">
        <v>873</v>
      </c>
      <c r="Q432" s="301" t="s">
        <v>1051</v>
      </c>
      <c r="R432" s="301"/>
      <c r="S432" s="301">
        <v>10</v>
      </c>
      <c r="T432" s="301" t="s">
        <v>876</v>
      </c>
      <c r="U432" s="301"/>
      <c r="V432" s="301" t="s">
        <v>829</v>
      </c>
      <c r="W432" s="301" t="s">
        <v>876</v>
      </c>
      <c r="X432" s="301" t="s">
        <v>831</v>
      </c>
      <c r="Y432" s="301" t="s">
        <v>832</v>
      </c>
      <c r="Z432" s="301"/>
      <c r="AA432" s="163" t="s">
        <v>877</v>
      </c>
      <c r="AB432" s="186">
        <f t="shared" si="82"/>
        <v>572.67899999999997</v>
      </c>
      <c r="AC432" s="163">
        <f t="shared" si="83"/>
        <v>572.67899999999997</v>
      </c>
      <c r="AD432" s="301">
        <v>2002</v>
      </c>
      <c r="AE432" s="301">
        <v>1</v>
      </c>
      <c r="AF432" s="301"/>
      <c r="AG432" s="301"/>
      <c r="AH432" s="301"/>
      <c r="AI432" s="187" t="s">
        <v>2191</v>
      </c>
      <c r="AJ432" s="188" t="s">
        <v>2192</v>
      </c>
      <c r="AK432" s="188"/>
      <c r="AL432" s="301" t="s">
        <v>837</v>
      </c>
      <c r="AM432" s="301" t="s">
        <v>873</v>
      </c>
      <c r="AN432" s="301" t="s">
        <v>2172</v>
      </c>
      <c r="AO432" s="301" t="s">
        <v>2193</v>
      </c>
      <c r="AP432" s="301"/>
      <c r="AQ432" s="301"/>
      <c r="AR432" s="301"/>
      <c r="AS432" s="301" t="s">
        <v>2194</v>
      </c>
      <c r="AT432" s="301" t="s">
        <v>2195</v>
      </c>
      <c r="AU432" s="301" t="s">
        <v>2196</v>
      </c>
      <c r="AV432" s="301" t="s">
        <v>2197</v>
      </c>
      <c r="AW432" s="301" t="s">
        <v>2196</v>
      </c>
      <c r="AX432" s="301" t="s">
        <v>844</v>
      </c>
      <c r="AY432" s="301" t="s">
        <v>2178</v>
      </c>
      <c r="AZ432" s="301" t="s">
        <v>887</v>
      </c>
      <c r="BA432" s="257"/>
      <c r="BB432" s="301">
        <f>L432</f>
        <v>3.5459999999999998</v>
      </c>
      <c r="BC432" s="301"/>
      <c r="BD432" s="174"/>
      <c r="BE432" s="174" t="s">
        <v>915</v>
      </c>
      <c r="BF432" s="174"/>
      <c r="BG432" s="174"/>
      <c r="BH432" s="174"/>
      <c r="BI432" s="174"/>
      <c r="BJ432" s="174"/>
      <c r="BK432" s="175"/>
      <c r="BL432" s="175">
        <v>1</v>
      </c>
      <c r="BM432" s="175"/>
      <c r="BN432" s="175"/>
      <c r="BO432" s="175"/>
      <c r="BP432" s="175"/>
      <c r="BQ432" s="175" t="s">
        <v>1494</v>
      </c>
      <c r="BR432" s="175">
        <v>1</v>
      </c>
      <c r="BS432" s="175"/>
      <c r="BT432" s="256"/>
      <c r="BU432" s="256"/>
      <c r="BV432" s="256"/>
      <c r="BW432" s="256"/>
      <c r="BX432" s="256">
        <v>1</v>
      </c>
      <c r="BY432" s="256"/>
      <c r="BZ432" s="257"/>
      <c r="CA432" s="175"/>
    </row>
    <row r="433" spans="1:79" s="259" customFormat="1" ht="60">
      <c r="A433" s="301" t="s">
        <v>2198</v>
      </c>
      <c r="B433" s="301" t="s">
        <v>2170</v>
      </c>
      <c r="C433" s="301" t="s">
        <v>395</v>
      </c>
      <c r="D433" s="301" t="s">
        <v>545</v>
      </c>
      <c r="E433" s="185">
        <v>117.139</v>
      </c>
      <c r="F433" s="185">
        <f>E433+L433</f>
        <v>120.526</v>
      </c>
      <c r="G433" s="301" t="s">
        <v>1964</v>
      </c>
      <c r="H433" s="404">
        <v>75.453999999999994</v>
      </c>
      <c r="I433" s="404">
        <f>H433+L433</f>
        <v>78.840999999999994</v>
      </c>
      <c r="J433" s="178">
        <f t="shared" si="76"/>
        <v>3.3870000000000005</v>
      </c>
      <c r="K433" s="178">
        <f t="shared" si="77"/>
        <v>3.3870000000000005</v>
      </c>
      <c r="L433" s="301">
        <v>3.387</v>
      </c>
      <c r="M433" s="301"/>
      <c r="N433" s="301" t="s">
        <v>871</v>
      </c>
      <c r="O433" s="301" t="s">
        <v>1051</v>
      </c>
      <c r="P433" s="301" t="s">
        <v>873</v>
      </c>
      <c r="Q433" s="301" t="s">
        <v>1051</v>
      </c>
      <c r="R433" s="301"/>
      <c r="S433" s="301">
        <v>10</v>
      </c>
      <c r="T433" s="301" t="s">
        <v>876</v>
      </c>
      <c r="U433" s="301"/>
      <c r="V433" s="301" t="s">
        <v>829</v>
      </c>
      <c r="W433" s="301" t="s">
        <v>876</v>
      </c>
      <c r="X433" s="301" t="s">
        <v>831</v>
      </c>
      <c r="Y433" s="301" t="s">
        <v>832</v>
      </c>
      <c r="Z433" s="301"/>
      <c r="AA433" s="163" t="s">
        <v>877</v>
      </c>
      <c r="AB433" s="186">
        <f t="shared" si="82"/>
        <v>547.00049999999999</v>
      </c>
      <c r="AC433" s="163">
        <f t="shared" si="83"/>
        <v>547.00049999999999</v>
      </c>
      <c r="AD433" s="301">
        <v>2002</v>
      </c>
      <c r="AE433" s="301">
        <v>1</v>
      </c>
      <c r="AF433" s="301"/>
      <c r="AG433" s="301"/>
      <c r="AH433" s="301"/>
      <c r="AI433" s="187" t="s">
        <v>2199</v>
      </c>
      <c r="AJ433" s="188" t="s">
        <v>2200</v>
      </c>
      <c r="AK433" s="188"/>
      <c r="AL433" s="301" t="s">
        <v>837</v>
      </c>
      <c r="AM433" s="301" t="s">
        <v>873</v>
      </c>
      <c r="AN433" s="301" t="s">
        <v>2172</v>
      </c>
      <c r="AO433" s="301" t="s">
        <v>2201</v>
      </c>
      <c r="AP433" s="301"/>
      <c r="AQ433" s="301"/>
      <c r="AR433" s="301"/>
      <c r="AS433" s="301" t="s">
        <v>2202</v>
      </c>
      <c r="AT433" s="301" t="s">
        <v>2203</v>
      </c>
      <c r="AU433" s="301" t="s">
        <v>2204</v>
      </c>
      <c r="AV433" s="301" t="s">
        <v>2205</v>
      </c>
      <c r="AW433" s="301" t="s">
        <v>2204</v>
      </c>
      <c r="AX433" s="301" t="s">
        <v>844</v>
      </c>
      <c r="AY433" s="301" t="s">
        <v>2178</v>
      </c>
      <c r="AZ433" s="301" t="s">
        <v>887</v>
      </c>
      <c r="BA433" s="257"/>
      <c r="BB433" s="301">
        <f>L433</f>
        <v>3.387</v>
      </c>
      <c r="BC433" s="301"/>
      <c r="BD433" s="174"/>
      <c r="BE433" s="174" t="s">
        <v>915</v>
      </c>
      <c r="BF433" s="174"/>
      <c r="BG433" s="174"/>
      <c r="BH433" s="174"/>
      <c r="BI433" s="174"/>
      <c r="BJ433" s="174"/>
      <c r="BK433" s="175"/>
      <c r="BL433" s="175">
        <v>1</v>
      </c>
      <c r="BM433" s="175"/>
      <c r="BN433" s="175"/>
      <c r="BO433" s="175"/>
      <c r="BP433" s="175"/>
      <c r="BQ433" s="175" t="s">
        <v>1494</v>
      </c>
      <c r="BR433" s="175">
        <v>1</v>
      </c>
      <c r="BS433" s="175"/>
      <c r="BT433" s="256"/>
      <c r="BU433" s="256"/>
      <c r="BV433" s="256"/>
      <c r="BW433" s="256"/>
      <c r="BX433" s="256">
        <v>1</v>
      </c>
      <c r="BY433" s="256"/>
      <c r="BZ433" s="257"/>
      <c r="CA433" s="175"/>
    </row>
    <row r="434" spans="1:79" s="259" customFormat="1" ht="14.25" customHeight="1">
      <c r="A434" s="301">
        <v>55</v>
      </c>
      <c r="B434" s="301" t="s">
        <v>2170</v>
      </c>
      <c r="C434" s="301" t="s">
        <v>395</v>
      </c>
      <c r="D434" s="301" t="s">
        <v>545</v>
      </c>
      <c r="E434" s="185">
        <v>83.891999999999996</v>
      </c>
      <c r="F434" s="185">
        <f>E434+L434</f>
        <v>84.345999999999989</v>
      </c>
      <c r="G434" s="301" t="s">
        <v>1964</v>
      </c>
      <c r="H434" s="185">
        <v>42.231000000000002</v>
      </c>
      <c r="I434" s="404">
        <f>H434+L434</f>
        <v>42.685000000000002</v>
      </c>
      <c r="J434" s="178">
        <f t="shared" si="76"/>
        <v>0.45399999999999352</v>
      </c>
      <c r="K434" s="178">
        <f t="shared" si="77"/>
        <v>0.45400000000000063</v>
      </c>
      <c r="L434" s="185">
        <v>0.45400000000000001</v>
      </c>
      <c r="M434" s="301"/>
      <c r="N434" s="301" t="s">
        <v>871</v>
      </c>
      <c r="O434" s="301" t="s">
        <v>1051</v>
      </c>
      <c r="P434" s="301" t="s">
        <v>873</v>
      </c>
      <c r="Q434" s="301" t="s">
        <v>1051</v>
      </c>
      <c r="R434" s="301"/>
      <c r="S434" s="301">
        <v>10</v>
      </c>
      <c r="T434" s="301" t="s">
        <v>876</v>
      </c>
      <c r="U434" s="301"/>
      <c r="V434" s="301" t="s">
        <v>829</v>
      </c>
      <c r="W434" s="301" t="s">
        <v>876</v>
      </c>
      <c r="X434" s="301" t="s">
        <v>831</v>
      </c>
      <c r="Y434" s="301" t="s">
        <v>832</v>
      </c>
      <c r="Z434" s="301"/>
      <c r="AA434" s="163" t="s">
        <v>877</v>
      </c>
      <c r="AB434" s="186">
        <f t="shared" si="82"/>
        <v>73.321000000000012</v>
      </c>
      <c r="AC434" s="163">
        <f t="shared" si="83"/>
        <v>73.321000000000012</v>
      </c>
      <c r="AD434" s="301">
        <v>2002</v>
      </c>
      <c r="AE434" s="301">
        <v>1</v>
      </c>
      <c r="AF434" s="301"/>
      <c r="AG434" s="301"/>
      <c r="AH434" s="301"/>
      <c r="AI434" s="187" t="s">
        <v>2206</v>
      </c>
      <c r="AJ434" s="188"/>
      <c r="AK434" s="188"/>
      <c r="AL434" s="301" t="s">
        <v>837</v>
      </c>
      <c r="AM434" s="301" t="s">
        <v>873</v>
      </c>
      <c r="AN434" s="301" t="s">
        <v>2172</v>
      </c>
      <c r="AO434" s="301" t="s">
        <v>2207</v>
      </c>
      <c r="AP434" s="301"/>
      <c r="AQ434" s="301"/>
      <c r="AR434" s="301"/>
      <c r="AS434" s="301" t="s">
        <v>2208</v>
      </c>
      <c r="AT434" s="301" t="s">
        <v>2209</v>
      </c>
      <c r="AU434" s="301" t="s">
        <v>2210</v>
      </c>
      <c r="AV434" s="301" t="s">
        <v>2211</v>
      </c>
      <c r="AW434" s="301" t="s">
        <v>2210</v>
      </c>
      <c r="AX434" s="301" t="s">
        <v>844</v>
      </c>
      <c r="AY434" s="301" t="s">
        <v>2212</v>
      </c>
      <c r="AZ434" s="301" t="s">
        <v>887</v>
      </c>
      <c r="BA434" s="301"/>
      <c r="BB434" s="301">
        <v>0.45400000000000001</v>
      </c>
      <c r="BC434" s="301"/>
      <c r="BD434" s="174"/>
      <c r="BE434" s="174" t="s">
        <v>887</v>
      </c>
      <c r="BF434" s="174"/>
      <c r="BG434" s="174"/>
      <c r="BH434" s="174"/>
      <c r="BI434" s="174"/>
      <c r="BJ434" s="174"/>
      <c r="BK434" s="175">
        <v>1</v>
      </c>
      <c r="BL434" s="175"/>
      <c r="BM434" s="175"/>
      <c r="BN434" s="175"/>
      <c r="BO434" s="175"/>
      <c r="BP434" s="175"/>
      <c r="BQ434" s="175" t="s">
        <v>1494</v>
      </c>
      <c r="BR434" s="175">
        <v>1</v>
      </c>
      <c r="BS434" s="175"/>
      <c r="BT434" s="256"/>
      <c r="BU434" s="256"/>
      <c r="BV434" s="256"/>
      <c r="BW434" s="256"/>
      <c r="BX434" s="256">
        <v>1</v>
      </c>
      <c r="BY434" s="256"/>
      <c r="BZ434" s="257"/>
      <c r="CA434" s="175"/>
    </row>
    <row r="435" spans="1:79" s="258" customFormat="1" ht="14.25" customHeight="1">
      <c r="A435" s="466" t="s">
        <v>868</v>
      </c>
      <c r="B435" s="466"/>
      <c r="C435" s="466"/>
      <c r="D435" s="466"/>
      <c r="E435" s="158"/>
      <c r="F435" s="158"/>
      <c r="G435" s="157"/>
      <c r="H435" s="158"/>
      <c r="I435" s="158"/>
      <c r="J435" s="178">
        <f t="shared" si="76"/>
        <v>0</v>
      </c>
      <c r="K435" s="178">
        <f t="shared" si="77"/>
        <v>0</v>
      </c>
      <c r="L435" s="157"/>
      <c r="M435" s="157"/>
      <c r="N435" s="157"/>
      <c r="O435" s="157"/>
      <c r="P435" s="157"/>
      <c r="Q435" s="157"/>
      <c r="R435" s="157"/>
      <c r="S435" s="157"/>
      <c r="T435" s="157"/>
      <c r="U435" s="157"/>
      <c r="V435" s="157"/>
      <c r="W435" s="157"/>
      <c r="X435" s="157"/>
      <c r="Y435" s="157"/>
      <c r="Z435" s="157"/>
      <c r="AA435" s="160"/>
      <c r="AB435" s="176"/>
      <c r="AC435" s="160"/>
      <c r="AD435" s="157"/>
      <c r="AE435" s="157"/>
      <c r="AF435" s="157"/>
      <c r="AG435" s="157"/>
      <c r="AH435" s="157"/>
      <c r="AI435" s="161"/>
      <c r="AJ435" s="162"/>
      <c r="AK435" s="162"/>
      <c r="AL435" s="157"/>
      <c r="AM435" s="157"/>
      <c r="AN435" s="157"/>
      <c r="AO435" s="157"/>
      <c r="AP435" s="157"/>
      <c r="AQ435" s="157"/>
      <c r="AR435" s="157"/>
      <c r="AS435" s="157"/>
      <c r="AT435" s="157"/>
      <c r="AU435" s="157"/>
      <c r="AV435" s="157"/>
      <c r="AW435" s="157"/>
      <c r="AX435" s="157"/>
      <c r="AY435" s="157"/>
      <c r="AZ435" s="157"/>
      <c r="BA435" s="157"/>
      <c r="BB435" s="157"/>
      <c r="BC435" s="157"/>
      <c r="BD435" s="173"/>
      <c r="BE435" s="171"/>
      <c r="BF435" s="171"/>
      <c r="BG435" s="171"/>
      <c r="BH435" s="174"/>
      <c r="BI435" s="174"/>
      <c r="BJ435" s="174"/>
      <c r="BK435" s="175"/>
      <c r="BL435" s="175"/>
      <c r="BM435" s="175"/>
      <c r="BN435" s="175"/>
      <c r="BO435" s="175"/>
      <c r="BP435" s="175"/>
      <c r="BQ435" s="175" t="s">
        <v>820</v>
      </c>
      <c r="BR435" s="175">
        <v>2</v>
      </c>
      <c r="BS435" s="175"/>
      <c r="BT435" s="256"/>
      <c r="BU435" s="256"/>
      <c r="BV435" s="256"/>
      <c r="BW435" s="256"/>
      <c r="BX435" s="256"/>
      <c r="BY435" s="256"/>
      <c r="BZ435" s="257"/>
      <c r="CA435" s="175"/>
    </row>
    <row r="436" spans="1:79" s="258" customFormat="1" ht="14.25" customHeight="1">
      <c r="A436" s="466" t="s">
        <v>822</v>
      </c>
      <c r="B436" s="466"/>
      <c r="C436" s="466"/>
      <c r="D436" s="466"/>
      <c r="E436" s="158"/>
      <c r="F436" s="158"/>
      <c r="G436" s="157"/>
      <c r="H436" s="158"/>
      <c r="I436" s="158"/>
      <c r="J436" s="178">
        <f t="shared" si="76"/>
        <v>0</v>
      </c>
      <c r="K436" s="178">
        <f t="shared" si="77"/>
        <v>0</v>
      </c>
      <c r="L436" s="157">
        <v>0</v>
      </c>
      <c r="M436" s="157"/>
      <c r="N436" s="157"/>
      <c r="O436" s="157"/>
      <c r="P436" s="157"/>
      <c r="Q436" s="157"/>
      <c r="R436" s="157"/>
      <c r="S436" s="157"/>
      <c r="T436" s="157"/>
      <c r="U436" s="157"/>
      <c r="V436" s="157"/>
      <c r="W436" s="157"/>
      <c r="X436" s="157"/>
      <c r="Y436" s="157"/>
      <c r="Z436" s="157"/>
      <c r="AA436" s="160"/>
      <c r="AB436" s="157">
        <v>0</v>
      </c>
      <c r="AC436" s="160">
        <v>0</v>
      </c>
      <c r="AD436" s="157"/>
      <c r="AE436" s="157"/>
      <c r="AF436" s="157"/>
      <c r="AG436" s="157"/>
      <c r="AH436" s="157"/>
      <c r="AI436" s="161"/>
      <c r="AJ436" s="162"/>
      <c r="AK436" s="162"/>
      <c r="AL436" s="157"/>
      <c r="AM436" s="157"/>
      <c r="AN436" s="157"/>
      <c r="AO436" s="157"/>
      <c r="AP436" s="157"/>
      <c r="AQ436" s="157"/>
      <c r="AR436" s="157"/>
      <c r="AS436" s="157"/>
      <c r="AT436" s="157"/>
      <c r="AU436" s="157"/>
      <c r="AV436" s="157"/>
      <c r="AW436" s="157"/>
      <c r="AX436" s="157"/>
      <c r="AY436" s="157"/>
      <c r="AZ436" s="157"/>
      <c r="BA436" s="157"/>
      <c r="BB436" s="157"/>
      <c r="BC436" s="157"/>
      <c r="BD436" s="173"/>
      <c r="BE436" s="171"/>
      <c r="BF436" s="171"/>
      <c r="BG436" s="171"/>
      <c r="BH436" s="174"/>
      <c r="BI436" s="174"/>
      <c r="BJ436" s="174"/>
      <c r="BK436" s="175"/>
      <c r="BL436" s="175"/>
      <c r="BM436" s="175"/>
      <c r="BN436" s="175"/>
      <c r="BO436" s="175"/>
      <c r="BP436" s="175"/>
      <c r="BQ436" s="175" t="s">
        <v>820</v>
      </c>
      <c r="BR436" s="175">
        <v>2</v>
      </c>
      <c r="BS436" s="175"/>
      <c r="BT436" s="256"/>
      <c r="BU436" s="256"/>
      <c r="BV436" s="256"/>
      <c r="BW436" s="256"/>
      <c r="BX436" s="256"/>
      <c r="BY436" s="256"/>
      <c r="BZ436" s="257"/>
      <c r="CA436" s="175"/>
    </row>
    <row r="437" spans="1:79" s="258" customFormat="1" ht="14.25" customHeight="1">
      <c r="A437" s="466" t="s">
        <v>869</v>
      </c>
      <c r="B437" s="466"/>
      <c r="C437" s="466"/>
      <c r="D437" s="466"/>
      <c r="E437" s="158"/>
      <c r="F437" s="158"/>
      <c r="G437" s="157"/>
      <c r="H437" s="158"/>
      <c r="I437" s="158"/>
      <c r="J437" s="178">
        <f t="shared" si="76"/>
        <v>0</v>
      </c>
      <c r="K437" s="178">
        <f t="shared" si="77"/>
        <v>0</v>
      </c>
      <c r="L437" s="158">
        <f>SUM(L438,L456,L457)</f>
        <v>20.361999999999998</v>
      </c>
      <c r="M437" s="157"/>
      <c r="N437" s="157"/>
      <c r="O437" s="157"/>
      <c r="P437" s="157"/>
      <c r="Q437" s="157"/>
      <c r="R437" s="157"/>
      <c r="S437" s="157"/>
      <c r="T437" s="157"/>
      <c r="U437" s="157"/>
      <c r="V437" s="157"/>
      <c r="W437" s="157"/>
      <c r="X437" s="157"/>
      <c r="Y437" s="157"/>
      <c r="Z437" s="157"/>
      <c r="AA437" s="160"/>
      <c r="AB437" s="158">
        <f>SUM(AB438,AB456,AB457)</f>
        <v>3343.9512499999996</v>
      </c>
      <c r="AC437" s="160">
        <f>ROUND(SUM(AC438,AC456,AC457),0)</f>
        <v>3311</v>
      </c>
      <c r="AD437" s="157"/>
      <c r="AE437" s="157"/>
      <c r="AF437" s="157"/>
      <c r="AG437" s="157"/>
      <c r="AH437" s="157"/>
      <c r="AI437" s="161"/>
      <c r="AJ437" s="162"/>
      <c r="AK437" s="162"/>
      <c r="AL437" s="157"/>
      <c r="AM437" s="157"/>
      <c r="AN437" s="157"/>
      <c r="AO437" s="157"/>
      <c r="AP437" s="157"/>
      <c r="AQ437" s="157"/>
      <c r="AR437" s="157"/>
      <c r="AS437" s="157"/>
      <c r="AT437" s="157"/>
      <c r="AU437" s="157"/>
      <c r="AV437" s="157"/>
      <c r="AW437" s="157"/>
      <c r="AX437" s="157"/>
      <c r="AY437" s="157"/>
      <c r="AZ437" s="157"/>
      <c r="BA437" s="157"/>
      <c r="BB437" s="157"/>
      <c r="BC437" s="157"/>
      <c r="BD437" s="173"/>
      <c r="BE437" s="171"/>
      <c r="BF437" s="171"/>
      <c r="BG437" s="171"/>
      <c r="BH437" s="174"/>
      <c r="BI437" s="174"/>
      <c r="BJ437" s="174"/>
      <c r="BK437" s="175"/>
      <c r="BL437" s="175"/>
      <c r="BM437" s="175"/>
      <c r="BN437" s="175"/>
      <c r="BO437" s="175"/>
      <c r="BP437" s="175"/>
      <c r="BQ437" s="175" t="s">
        <v>820</v>
      </c>
      <c r="BR437" s="175">
        <v>2</v>
      </c>
      <c r="BS437" s="175"/>
      <c r="BT437" s="256"/>
      <c r="BU437" s="256"/>
      <c r="BV437" s="256"/>
      <c r="BW437" s="256"/>
      <c r="BX437" s="256"/>
      <c r="BY437" s="256"/>
      <c r="BZ437" s="257"/>
      <c r="CA437" s="175"/>
    </row>
    <row r="438" spans="1:79" s="258" customFormat="1">
      <c r="A438" s="466" t="s">
        <v>823</v>
      </c>
      <c r="B438" s="466"/>
      <c r="C438" s="466"/>
      <c r="D438" s="466"/>
      <c r="E438" s="158"/>
      <c r="F438" s="158"/>
      <c r="G438" s="157"/>
      <c r="H438" s="158"/>
      <c r="I438" s="158"/>
      <c r="J438" s="178">
        <f t="shared" si="76"/>
        <v>0</v>
      </c>
      <c r="K438" s="178">
        <f t="shared" si="77"/>
        <v>0</v>
      </c>
      <c r="L438" s="158">
        <f>SUM(L439:L455)</f>
        <v>20.361999999999998</v>
      </c>
      <c r="M438" s="157"/>
      <c r="N438" s="157"/>
      <c r="O438" s="157"/>
      <c r="P438" s="157"/>
      <c r="Q438" s="157"/>
      <c r="R438" s="157"/>
      <c r="S438" s="157"/>
      <c r="T438" s="157"/>
      <c r="U438" s="157"/>
      <c r="V438" s="157"/>
      <c r="W438" s="157"/>
      <c r="X438" s="157"/>
      <c r="Y438" s="157"/>
      <c r="Z438" s="157"/>
      <c r="AA438" s="160"/>
      <c r="AB438" s="158">
        <f>SUM(AB440:AB455)</f>
        <v>3343.9512499999996</v>
      </c>
      <c r="AC438" s="160">
        <f>ROUND(SUM(AC439:AC455),0)</f>
        <v>3311</v>
      </c>
      <c r="AD438" s="157"/>
      <c r="AE438" s="157"/>
      <c r="AF438" s="157"/>
      <c r="AG438" s="157"/>
      <c r="AH438" s="157"/>
      <c r="AI438" s="161"/>
      <c r="AJ438" s="162"/>
      <c r="AK438" s="162"/>
      <c r="AL438" s="157"/>
      <c r="AM438" s="157"/>
      <c r="AN438" s="157"/>
      <c r="AO438" s="157"/>
      <c r="AP438" s="157"/>
      <c r="AQ438" s="157"/>
      <c r="AR438" s="157"/>
      <c r="AS438" s="157"/>
      <c r="AT438" s="157"/>
      <c r="AU438" s="157"/>
      <c r="AV438" s="157"/>
      <c r="AW438" s="157"/>
      <c r="AX438" s="157"/>
      <c r="AY438" s="157"/>
      <c r="AZ438" s="157"/>
      <c r="BA438" s="157"/>
      <c r="BB438" s="157"/>
      <c r="BC438" s="157"/>
      <c r="BD438" s="173"/>
      <c r="BE438" s="171"/>
      <c r="BF438" s="171"/>
      <c r="BG438" s="171"/>
      <c r="BH438" s="174"/>
      <c r="BI438" s="174"/>
      <c r="BJ438" s="174"/>
      <c r="BK438" s="175"/>
      <c r="BL438" s="175"/>
      <c r="BM438" s="175"/>
      <c r="BN438" s="175"/>
      <c r="BO438" s="175"/>
      <c r="BP438" s="175"/>
      <c r="BQ438" s="175" t="s">
        <v>820</v>
      </c>
      <c r="BR438" s="175">
        <v>2</v>
      </c>
      <c r="BS438" s="175"/>
      <c r="BT438" s="256"/>
      <c r="BU438" s="256"/>
      <c r="BV438" s="256"/>
      <c r="BW438" s="256"/>
      <c r="BX438" s="256"/>
      <c r="BY438" s="256"/>
      <c r="BZ438" s="257"/>
      <c r="CA438" s="175"/>
    </row>
    <row r="439" spans="1:79" s="259" customFormat="1" ht="96">
      <c r="A439" s="301">
        <v>6</v>
      </c>
      <c r="B439" s="301" t="s">
        <v>2170</v>
      </c>
      <c r="C439" s="301" t="s">
        <v>399</v>
      </c>
      <c r="D439" s="301" t="s">
        <v>593</v>
      </c>
      <c r="E439" s="185">
        <v>2548</v>
      </c>
      <c r="F439" s="185">
        <v>2548.223</v>
      </c>
      <c r="G439" s="301" t="s">
        <v>593</v>
      </c>
      <c r="H439" s="185">
        <v>2134.777</v>
      </c>
      <c r="I439" s="185">
        <v>2135</v>
      </c>
      <c r="J439" s="178">
        <f t="shared" si="76"/>
        <v>0.22299999999995634</v>
      </c>
      <c r="K439" s="178">
        <f t="shared" si="77"/>
        <v>0.22299999999995634</v>
      </c>
      <c r="L439" s="301">
        <v>0.223</v>
      </c>
      <c r="M439" s="301" t="s">
        <v>871</v>
      </c>
      <c r="N439" s="301" t="s">
        <v>871</v>
      </c>
      <c r="O439" s="301" t="s">
        <v>1051</v>
      </c>
      <c r="P439" s="301" t="s">
        <v>873</v>
      </c>
      <c r="Q439" s="301" t="s">
        <v>1051</v>
      </c>
      <c r="R439" s="301"/>
      <c r="S439" s="301">
        <v>10</v>
      </c>
      <c r="T439" s="301" t="s">
        <v>876</v>
      </c>
      <c r="U439" s="301"/>
      <c r="V439" s="301" t="s">
        <v>829</v>
      </c>
      <c r="W439" s="301" t="s">
        <v>876</v>
      </c>
      <c r="X439" s="301" t="s">
        <v>831</v>
      </c>
      <c r="Y439" s="301" t="s">
        <v>832</v>
      </c>
      <c r="Z439" s="301"/>
      <c r="AA439" s="163" t="s">
        <v>877</v>
      </c>
      <c r="AB439" s="186">
        <f t="shared" ref="AB439:AB455" si="84">L439*Q439*AA439*0.1</f>
        <v>36.014499999999998</v>
      </c>
      <c r="AC439" s="163">
        <f t="shared" ref="AC439:AC455" si="85">ROUND(IF(AL439="中修",AB439*AG439,IF(AL439="预防性养护",AB439,AB439*AE439)),0)</f>
        <v>32</v>
      </c>
      <c r="AD439" s="301">
        <v>2010</v>
      </c>
      <c r="AE439" s="301">
        <v>0.9</v>
      </c>
      <c r="AF439" s="301"/>
      <c r="AG439" s="301"/>
      <c r="AH439" s="301"/>
      <c r="AI439" s="187" t="s">
        <v>1785</v>
      </c>
      <c r="AJ439" s="188"/>
      <c r="AK439" s="188"/>
      <c r="AL439" s="301" t="s">
        <v>837</v>
      </c>
      <c r="AM439" s="301" t="s">
        <v>873</v>
      </c>
      <c r="AN439" s="301" t="s">
        <v>2172</v>
      </c>
      <c r="AO439" s="301" t="s">
        <v>2213</v>
      </c>
      <c r="AP439" s="301"/>
      <c r="AQ439" s="301"/>
      <c r="AR439" s="301"/>
      <c r="AS439" s="301"/>
      <c r="AT439" s="301" t="s">
        <v>2214</v>
      </c>
      <c r="AU439" s="301" t="s">
        <v>2215</v>
      </c>
      <c r="AV439" s="301" t="s">
        <v>2215</v>
      </c>
      <c r="AW439" s="301" t="s">
        <v>2216</v>
      </c>
      <c r="AX439" s="301" t="s">
        <v>844</v>
      </c>
      <c r="AY439" s="301" t="s">
        <v>2217</v>
      </c>
      <c r="AZ439" s="301" t="s">
        <v>887</v>
      </c>
      <c r="BA439" s="301"/>
      <c r="BB439" s="301">
        <v>0.223</v>
      </c>
      <c r="BC439" s="301"/>
      <c r="BD439" s="174"/>
      <c r="BE439" s="174" t="s">
        <v>887</v>
      </c>
      <c r="BF439" s="174"/>
      <c r="BG439" s="174"/>
      <c r="BH439" s="174"/>
      <c r="BI439" s="174"/>
      <c r="BJ439" s="174"/>
      <c r="BK439" s="175">
        <v>1</v>
      </c>
      <c r="BL439" s="175"/>
      <c r="BM439" s="175"/>
      <c r="BN439" s="175"/>
      <c r="BO439" s="175"/>
      <c r="BP439" s="175"/>
      <c r="BQ439" s="175" t="s">
        <v>848</v>
      </c>
      <c r="BR439" s="175">
        <v>1</v>
      </c>
      <c r="BS439" s="175"/>
      <c r="BT439" s="256"/>
      <c r="BU439" s="256"/>
      <c r="BV439" s="256"/>
      <c r="BW439" s="256"/>
      <c r="BX439" s="256"/>
      <c r="BY439" s="256"/>
      <c r="BZ439" s="257"/>
      <c r="CA439" s="175"/>
    </row>
    <row r="440" spans="1:79" s="259" customFormat="1" ht="132">
      <c r="A440" s="301" t="s">
        <v>827</v>
      </c>
      <c r="B440" s="301" t="s">
        <v>2170</v>
      </c>
      <c r="C440" s="301" t="s">
        <v>678</v>
      </c>
      <c r="D440" s="301" t="s">
        <v>593</v>
      </c>
      <c r="E440" s="185">
        <v>2690</v>
      </c>
      <c r="F440" s="185">
        <v>2690.5070000000001</v>
      </c>
      <c r="G440" s="301" t="s">
        <v>593</v>
      </c>
      <c r="H440" s="185">
        <v>2294.4380000000001</v>
      </c>
      <c r="I440" s="185">
        <v>2294.9450000000002</v>
      </c>
      <c r="J440" s="178">
        <f t="shared" si="76"/>
        <v>0.50700000000006185</v>
      </c>
      <c r="K440" s="178">
        <f t="shared" si="77"/>
        <v>0.50700000000006185</v>
      </c>
      <c r="L440" s="301">
        <v>0.50700000000000001</v>
      </c>
      <c r="M440" s="301"/>
      <c r="N440" s="301" t="s">
        <v>826</v>
      </c>
      <c r="O440" s="301" t="s">
        <v>1100</v>
      </c>
      <c r="P440" s="301" t="s">
        <v>828</v>
      </c>
      <c r="Q440" s="301" t="s">
        <v>1100</v>
      </c>
      <c r="R440" s="301"/>
      <c r="S440" s="301">
        <v>9</v>
      </c>
      <c r="T440" s="301"/>
      <c r="U440" s="301" t="s">
        <v>830</v>
      </c>
      <c r="V440" s="301" t="s">
        <v>829</v>
      </c>
      <c r="W440" s="301" t="s">
        <v>894</v>
      </c>
      <c r="X440" s="301" t="s">
        <v>831</v>
      </c>
      <c r="Y440" s="301" t="s">
        <v>832</v>
      </c>
      <c r="Z440" s="301"/>
      <c r="AA440" s="163" t="s">
        <v>833</v>
      </c>
      <c r="AB440" s="186">
        <f t="shared" si="84"/>
        <v>77.951250000000016</v>
      </c>
      <c r="AC440" s="163">
        <f t="shared" si="85"/>
        <v>78</v>
      </c>
      <c r="AD440" s="301">
        <v>2009</v>
      </c>
      <c r="AE440" s="301">
        <v>1</v>
      </c>
      <c r="AF440" s="301"/>
      <c r="AG440" s="301"/>
      <c r="AH440" s="301"/>
      <c r="AI440" s="187" t="s">
        <v>2218</v>
      </c>
      <c r="AJ440" s="188"/>
      <c r="AK440" s="188"/>
      <c r="AL440" s="301" t="s">
        <v>837</v>
      </c>
      <c r="AM440" s="301" t="s">
        <v>828</v>
      </c>
      <c r="AN440" s="301" t="s">
        <v>2172</v>
      </c>
      <c r="AO440" s="301" t="s">
        <v>2219</v>
      </c>
      <c r="AP440" s="301"/>
      <c r="AQ440" s="301"/>
      <c r="AR440" s="301"/>
      <c r="AS440" s="301"/>
      <c r="AT440" s="301" t="s">
        <v>2220</v>
      </c>
      <c r="AU440" s="301" t="s">
        <v>2221</v>
      </c>
      <c r="AV440" s="301" t="s">
        <v>2222</v>
      </c>
      <c r="AW440" s="301" t="s">
        <v>2222</v>
      </c>
      <c r="AX440" s="301" t="s">
        <v>844</v>
      </c>
      <c r="AY440" s="301" t="s">
        <v>2223</v>
      </c>
      <c r="AZ440" s="301" t="s">
        <v>887</v>
      </c>
      <c r="BA440" s="301"/>
      <c r="BB440" s="301">
        <v>0.50700000000000001</v>
      </c>
      <c r="BC440" s="301"/>
      <c r="BD440" s="174"/>
      <c r="BE440" s="174" t="s">
        <v>887</v>
      </c>
      <c r="BF440" s="174"/>
      <c r="BG440" s="174"/>
      <c r="BH440" s="174"/>
      <c r="BI440" s="174"/>
      <c r="BJ440" s="174"/>
      <c r="BK440" s="175">
        <v>1</v>
      </c>
      <c r="BL440" s="175"/>
      <c r="BM440" s="175"/>
      <c r="BN440" s="175"/>
      <c r="BO440" s="175"/>
      <c r="BP440" s="175"/>
      <c r="BQ440" s="175" t="s">
        <v>904</v>
      </c>
      <c r="BR440" s="175">
        <v>1</v>
      </c>
      <c r="BS440" s="175"/>
      <c r="BT440" s="256"/>
      <c r="BU440" s="256"/>
      <c r="BV440" s="256"/>
      <c r="BW440" s="256"/>
      <c r="BX440" s="256"/>
      <c r="BY440" s="256"/>
      <c r="BZ440" s="257"/>
      <c r="CA440" s="175"/>
    </row>
    <row r="441" spans="1:79" s="259" customFormat="1" ht="132">
      <c r="A441" s="301" t="s">
        <v>1172</v>
      </c>
      <c r="B441" s="301" t="s">
        <v>2170</v>
      </c>
      <c r="C441" s="301" t="s">
        <v>678</v>
      </c>
      <c r="D441" s="301" t="s">
        <v>593</v>
      </c>
      <c r="E441" s="185">
        <v>2692.71</v>
      </c>
      <c r="F441" s="185">
        <v>2693.4270000000001</v>
      </c>
      <c r="G441" s="301" t="s">
        <v>593</v>
      </c>
      <c r="H441" s="185">
        <v>2297.1480000000001</v>
      </c>
      <c r="I441" s="185">
        <v>2297.8649999999998</v>
      </c>
      <c r="J441" s="178">
        <f t="shared" si="76"/>
        <v>0.71700000000009823</v>
      </c>
      <c r="K441" s="178">
        <f t="shared" si="77"/>
        <v>0.71699999999964348</v>
      </c>
      <c r="L441" s="301">
        <v>0.71699999999999997</v>
      </c>
      <c r="M441" s="301"/>
      <c r="N441" s="301" t="s">
        <v>826</v>
      </c>
      <c r="O441" s="301" t="s">
        <v>827</v>
      </c>
      <c r="P441" s="301" t="s">
        <v>828</v>
      </c>
      <c r="Q441" s="301" t="s">
        <v>827</v>
      </c>
      <c r="R441" s="301"/>
      <c r="S441" s="301">
        <v>8</v>
      </c>
      <c r="T441" s="301"/>
      <c r="U441" s="301" t="s">
        <v>830</v>
      </c>
      <c r="V441" s="301" t="s">
        <v>829</v>
      </c>
      <c r="W441" s="301" t="s">
        <v>894</v>
      </c>
      <c r="X441" s="301" t="s">
        <v>831</v>
      </c>
      <c r="Y441" s="301" t="s">
        <v>832</v>
      </c>
      <c r="Z441" s="301"/>
      <c r="AA441" s="163" t="s">
        <v>833</v>
      </c>
      <c r="AB441" s="186">
        <f t="shared" si="84"/>
        <v>102.8895</v>
      </c>
      <c r="AC441" s="163">
        <f t="shared" si="85"/>
        <v>72</v>
      </c>
      <c r="AD441" s="301">
        <v>2012</v>
      </c>
      <c r="AE441" s="301">
        <v>0.7</v>
      </c>
      <c r="AF441" s="301"/>
      <c r="AG441" s="301"/>
      <c r="AH441" s="301"/>
      <c r="AI441" s="187" t="s">
        <v>1584</v>
      </c>
      <c r="AJ441" s="188"/>
      <c r="AK441" s="188"/>
      <c r="AL441" s="301" t="s">
        <v>837</v>
      </c>
      <c r="AM441" s="301" t="s">
        <v>828</v>
      </c>
      <c r="AN441" s="301" t="s">
        <v>2172</v>
      </c>
      <c r="AO441" s="301" t="s">
        <v>2224</v>
      </c>
      <c r="AP441" s="301" t="s">
        <v>2225</v>
      </c>
      <c r="AQ441" s="301"/>
      <c r="AR441" s="301"/>
      <c r="AS441" s="301"/>
      <c r="AT441" s="301" t="s">
        <v>2226</v>
      </c>
      <c r="AU441" s="301" t="s">
        <v>2227</v>
      </c>
      <c r="AV441" s="301" t="s">
        <v>2228</v>
      </c>
      <c r="AW441" s="301" t="s">
        <v>2228</v>
      </c>
      <c r="AX441" s="301" t="s">
        <v>844</v>
      </c>
      <c r="AY441" s="301" t="s">
        <v>2229</v>
      </c>
      <c r="AZ441" s="301" t="s">
        <v>870</v>
      </c>
      <c r="BA441" s="301"/>
      <c r="BB441" s="301">
        <v>0.3</v>
      </c>
      <c r="BC441" s="301">
        <v>0.41699999999999998</v>
      </c>
      <c r="BD441" s="174"/>
      <c r="BE441" s="174" t="s">
        <v>2230</v>
      </c>
      <c r="BF441" s="174"/>
      <c r="BG441" s="174"/>
      <c r="BH441" s="174"/>
      <c r="BI441" s="174"/>
      <c r="BJ441" s="174"/>
      <c r="BK441" s="175">
        <v>1</v>
      </c>
      <c r="BL441" s="175"/>
      <c r="BM441" s="175"/>
      <c r="BN441" s="175"/>
      <c r="BO441" s="175"/>
      <c r="BP441" s="175"/>
      <c r="BQ441" s="175" t="s">
        <v>904</v>
      </c>
      <c r="BR441" s="175">
        <v>1</v>
      </c>
      <c r="BS441" s="175"/>
      <c r="BT441" s="256"/>
      <c r="BU441" s="256"/>
      <c r="BV441" s="256"/>
      <c r="BW441" s="256"/>
      <c r="BX441" s="256"/>
      <c r="BY441" s="256"/>
      <c r="BZ441" s="257"/>
      <c r="CA441" s="175"/>
    </row>
    <row r="442" spans="1:79" s="259" customFormat="1" ht="180">
      <c r="A442" s="301">
        <v>9</v>
      </c>
      <c r="B442" s="301" t="s">
        <v>2170</v>
      </c>
      <c r="C442" s="301" t="s">
        <v>678</v>
      </c>
      <c r="D442" s="301" t="s">
        <v>593</v>
      </c>
      <c r="E442" s="185">
        <v>2703</v>
      </c>
      <c r="F442" s="185">
        <v>2703.4160000000002</v>
      </c>
      <c r="G442" s="301" t="s">
        <v>593</v>
      </c>
      <c r="H442" s="185">
        <v>2307.509</v>
      </c>
      <c r="I442" s="185">
        <v>2307.9250000000002</v>
      </c>
      <c r="J442" s="178">
        <f t="shared" si="76"/>
        <v>0.41600000000016735</v>
      </c>
      <c r="K442" s="178">
        <f t="shared" si="77"/>
        <v>0.41600000000016735</v>
      </c>
      <c r="L442" s="301">
        <v>0.41599999999999998</v>
      </c>
      <c r="M442" s="301" t="s">
        <v>826</v>
      </c>
      <c r="N442" s="301" t="s">
        <v>826</v>
      </c>
      <c r="O442" s="301" t="s">
        <v>832</v>
      </c>
      <c r="P442" s="301" t="s">
        <v>873</v>
      </c>
      <c r="Q442" s="301" t="s">
        <v>832</v>
      </c>
      <c r="R442" s="301"/>
      <c r="S442" s="301">
        <v>11</v>
      </c>
      <c r="T442" s="301" t="s">
        <v>876</v>
      </c>
      <c r="U442" s="301"/>
      <c r="V442" s="301" t="s">
        <v>829</v>
      </c>
      <c r="W442" s="301" t="s">
        <v>876</v>
      </c>
      <c r="X442" s="301" t="s">
        <v>831</v>
      </c>
      <c r="Y442" s="301" t="s">
        <v>832</v>
      </c>
      <c r="Z442" s="301"/>
      <c r="AA442" s="163" t="s">
        <v>877</v>
      </c>
      <c r="AB442" s="186">
        <f t="shared" si="84"/>
        <v>71.135999999999996</v>
      </c>
      <c r="AC442" s="163">
        <f t="shared" si="85"/>
        <v>71</v>
      </c>
      <c r="AD442" s="301">
        <v>2009</v>
      </c>
      <c r="AE442" s="301">
        <v>1</v>
      </c>
      <c r="AF442" s="301"/>
      <c r="AG442" s="301"/>
      <c r="AH442" s="301"/>
      <c r="AI442" s="187" t="s">
        <v>1194</v>
      </c>
      <c r="AJ442" s="188"/>
      <c r="AK442" s="188"/>
      <c r="AL442" s="301" t="s">
        <v>837</v>
      </c>
      <c r="AM442" s="301" t="s">
        <v>873</v>
      </c>
      <c r="AN442" s="301" t="s">
        <v>2172</v>
      </c>
      <c r="AO442" s="301" t="s">
        <v>2231</v>
      </c>
      <c r="AP442" s="301"/>
      <c r="AQ442" s="301"/>
      <c r="AR442" s="301"/>
      <c r="AS442" s="301" t="s">
        <v>2232</v>
      </c>
      <c r="AT442" s="301" t="s">
        <v>2233</v>
      </c>
      <c r="AU442" s="301" t="s">
        <v>2234</v>
      </c>
      <c r="AV442" s="301" t="s">
        <v>2235</v>
      </c>
      <c r="AW442" s="301" t="s">
        <v>2235</v>
      </c>
      <c r="AX442" s="301" t="s">
        <v>844</v>
      </c>
      <c r="AY442" s="301" t="s">
        <v>2223</v>
      </c>
      <c r="AZ442" s="301" t="s">
        <v>887</v>
      </c>
      <c r="BA442" s="301"/>
      <c r="BB442" s="301">
        <v>0.41599999999999998</v>
      </c>
      <c r="BC442" s="301"/>
      <c r="BD442" s="174"/>
      <c r="BE442" s="174" t="s">
        <v>887</v>
      </c>
      <c r="BF442" s="174"/>
      <c r="BG442" s="174"/>
      <c r="BH442" s="174"/>
      <c r="BI442" s="174"/>
      <c r="BJ442" s="174"/>
      <c r="BK442" s="175">
        <v>1</v>
      </c>
      <c r="BL442" s="175"/>
      <c r="BM442" s="175"/>
      <c r="BN442" s="175"/>
      <c r="BO442" s="175"/>
      <c r="BP442" s="175"/>
      <c r="BQ442" s="175" t="s">
        <v>904</v>
      </c>
      <c r="BR442" s="175">
        <v>1</v>
      </c>
      <c r="BS442" s="175"/>
      <c r="BT442" s="256"/>
      <c r="BU442" s="256"/>
      <c r="BV442" s="256"/>
      <c r="BW442" s="256"/>
      <c r="BX442" s="256"/>
      <c r="BY442" s="256"/>
      <c r="BZ442" s="257"/>
      <c r="CA442" s="175"/>
    </row>
    <row r="443" spans="1:79" s="259" customFormat="1" ht="324">
      <c r="A443" s="301">
        <v>10</v>
      </c>
      <c r="B443" s="301" t="s">
        <v>2170</v>
      </c>
      <c r="C443" s="301" t="s">
        <v>399</v>
      </c>
      <c r="D443" s="301" t="s">
        <v>2236</v>
      </c>
      <c r="E443" s="185">
        <v>2421.232</v>
      </c>
      <c r="F443" s="185">
        <v>2426.136</v>
      </c>
      <c r="G443" s="301" t="s">
        <v>593</v>
      </c>
      <c r="H443" s="185">
        <v>2068.7310000000002</v>
      </c>
      <c r="I443" s="185">
        <v>2073.6350000000002</v>
      </c>
      <c r="J443" s="178">
        <f t="shared" si="76"/>
        <v>4.9039999999999964</v>
      </c>
      <c r="K443" s="178">
        <f t="shared" si="77"/>
        <v>4.9039999999999964</v>
      </c>
      <c r="L443" s="301">
        <v>4.9039999999999999</v>
      </c>
      <c r="M443" s="301" t="s">
        <v>1110</v>
      </c>
      <c r="N443" s="301" t="s">
        <v>826</v>
      </c>
      <c r="O443" s="301" t="s">
        <v>832</v>
      </c>
      <c r="P443" s="301" t="s">
        <v>873</v>
      </c>
      <c r="Q443" s="301" t="s">
        <v>832</v>
      </c>
      <c r="R443" s="301"/>
      <c r="S443" s="301">
        <v>11</v>
      </c>
      <c r="T443" s="301" t="s">
        <v>876</v>
      </c>
      <c r="U443" s="301"/>
      <c r="V443" s="301" t="s">
        <v>829</v>
      </c>
      <c r="W443" s="301" t="s">
        <v>876</v>
      </c>
      <c r="X443" s="301" t="s">
        <v>831</v>
      </c>
      <c r="Y443" s="301" t="s">
        <v>832</v>
      </c>
      <c r="Z443" s="301"/>
      <c r="AA443" s="163" t="s">
        <v>877</v>
      </c>
      <c r="AB443" s="186">
        <f t="shared" si="84"/>
        <v>838.58399999999983</v>
      </c>
      <c r="AC443" s="163">
        <f t="shared" si="85"/>
        <v>839</v>
      </c>
      <c r="AD443" s="301">
        <v>2009</v>
      </c>
      <c r="AE443" s="301">
        <v>1</v>
      </c>
      <c r="AF443" s="301"/>
      <c r="AG443" s="301"/>
      <c r="AH443" s="301"/>
      <c r="AI443" s="187" t="s">
        <v>2237</v>
      </c>
      <c r="AJ443" s="188"/>
      <c r="AK443" s="188"/>
      <c r="AL443" s="301" t="s">
        <v>837</v>
      </c>
      <c r="AM443" s="301" t="s">
        <v>873</v>
      </c>
      <c r="AN443" s="301" t="s">
        <v>2172</v>
      </c>
      <c r="AO443" s="301" t="s">
        <v>2238</v>
      </c>
      <c r="AP443" s="301"/>
      <c r="AQ443" s="301"/>
      <c r="AR443" s="301"/>
      <c r="AS443" s="301" t="s">
        <v>2239</v>
      </c>
      <c r="AT443" s="301" t="s">
        <v>2240</v>
      </c>
      <c r="AU443" s="301" t="s">
        <v>2241</v>
      </c>
      <c r="AV443" s="301" t="s">
        <v>2242</v>
      </c>
      <c r="AW443" s="301" t="s">
        <v>2243</v>
      </c>
      <c r="AX443" s="301" t="s">
        <v>844</v>
      </c>
      <c r="AY443" s="301" t="s">
        <v>2223</v>
      </c>
      <c r="AZ443" s="301" t="s">
        <v>887</v>
      </c>
      <c r="BA443" s="301"/>
      <c r="BB443" s="301">
        <f t="shared" ref="BB443:BB448" si="86">L443</f>
        <v>4.9039999999999999</v>
      </c>
      <c r="BC443" s="301"/>
      <c r="BD443" s="174"/>
      <c r="BE443" s="174" t="s">
        <v>887</v>
      </c>
      <c r="BF443" s="174"/>
      <c r="BG443" s="174"/>
      <c r="BH443" s="174"/>
      <c r="BI443" s="174"/>
      <c r="BJ443" s="174"/>
      <c r="BK443" s="175">
        <v>1</v>
      </c>
      <c r="BL443" s="175"/>
      <c r="BM443" s="175"/>
      <c r="BN443" s="175"/>
      <c r="BO443" s="175"/>
      <c r="BP443" s="175"/>
      <c r="BQ443" s="175" t="s">
        <v>904</v>
      </c>
      <c r="BR443" s="175">
        <v>1</v>
      </c>
      <c r="BS443" s="175"/>
      <c r="BT443" s="256"/>
      <c r="BU443" s="256"/>
      <c r="BV443" s="256"/>
      <c r="BW443" s="256"/>
      <c r="BX443" s="256"/>
      <c r="BY443" s="256"/>
      <c r="BZ443" s="257"/>
      <c r="CA443" s="175"/>
    </row>
    <row r="444" spans="1:79" s="259" customFormat="1" ht="132">
      <c r="A444" s="301">
        <v>11</v>
      </c>
      <c r="B444" s="301" t="s">
        <v>2170</v>
      </c>
      <c r="C444" s="301" t="s">
        <v>399</v>
      </c>
      <c r="D444" s="301" t="s">
        <v>593</v>
      </c>
      <c r="E444" s="185">
        <v>2489</v>
      </c>
      <c r="F444" s="185">
        <v>2489.6</v>
      </c>
      <c r="G444" s="301" t="s">
        <v>593</v>
      </c>
      <c r="H444" s="185">
        <v>2068.1309999999999</v>
      </c>
      <c r="I444" s="185">
        <v>2068.7310000000002</v>
      </c>
      <c r="J444" s="178">
        <f t="shared" si="76"/>
        <v>0.59999999999990905</v>
      </c>
      <c r="K444" s="178">
        <f t="shared" si="77"/>
        <v>0.6000000000003638</v>
      </c>
      <c r="L444" s="301">
        <v>0.6</v>
      </c>
      <c r="M444" s="301" t="s">
        <v>1110</v>
      </c>
      <c r="N444" s="301" t="s">
        <v>1110</v>
      </c>
      <c r="O444" s="301" t="s">
        <v>1100</v>
      </c>
      <c r="P444" s="301" t="s">
        <v>873</v>
      </c>
      <c r="Q444" s="301" t="s">
        <v>1100</v>
      </c>
      <c r="R444" s="301"/>
      <c r="S444" s="301">
        <v>10</v>
      </c>
      <c r="T444" s="301" t="s">
        <v>876</v>
      </c>
      <c r="U444" s="301"/>
      <c r="V444" s="301" t="s">
        <v>829</v>
      </c>
      <c r="W444" s="301" t="s">
        <v>876</v>
      </c>
      <c r="X444" s="301" t="s">
        <v>831</v>
      </c>
      <c r="Y444" s="301" t="s">
        <v>832</v>
      </c>
      <c r="Z444" s="301"/>
      <c r="AA444" s="163" t="s">
        <v>877</v>
      </c>
      <c r="AB444" s="186">
        <f t="shared" si="84"/>
        <v>85.5</v>
      </c>
      <c r="AC444" s="163">
        <f t="shared" si="85"/>
        <v>86</v>
      </c>
      <c r="AD444" s="301">
        <v>2009</v>
      </c>
      <c r="AE444" s="301">
        <v>1</v>
      </c>
      <c r="AF444" s="301"/>
      <c r="AG444" s="301"/>
      <c r="AH444" s="301"/>
      <c r="AI444" s="187" t="s">
        <v>2244</v>
      </c>
      <c r="AJ444" s="188"/>
      <c r="AK444" s="188"/>
      <c r="AL444" s="301" t="s">
        <v>837</v>
      </c>
      <c r="AM444" s="301" t="s">
        <v>873</v>
      </c>
      <c r="AN444" s="301" t="s">
        <v>2172</v>
      </c>
      <c r="AO444" s="301" t="s">
        <v>2245</v>
      </c>
      <c r="AP444" s="301"/>
      <c r="AQ444" s="301"/>
      <c r="AR444" s="301"/>
      <c r="AS444" s="301" t="s">
        <v>2246</v>
      </c>
      <c r="AT444" s="301" t="s">
        <v>2247</v>
      </c>
      <c r="AU444" s="301" t="s">
        <v>2248</v>
      </c>
      <c r="AV444" s="301" t="s">
        <v>2249</v>
      </c>
      <c r="AW444" s="301" t="s">
        <v>2250</v>
      </c>
      <c r="AX444" s="301" t="s">
        <v>844</v>
      </c>
      <c r="AY444" s="301" t="s">
        <v>2251</v>
      </c>
      <c r="AZ444" s="301" t="s">
        <v>887</v>
      </c>
      <c r="BA444" s="301"/>
      <c r="BB444" s="301">
        <f t="shared" si="86"/>
        <v>0.6</v>
      </c>
      <c r="BC444" s="301"/>
      <c r="BD444" s="174"/>
      <c r="BE444" s="174" t="s">
        <v>887</v>
      </c>
      <c r="BF444" s="174"/>
      <c r="BG444" s="174"/>
      <c r="BH444" s="174"/>
      <c r="BI444" s="174"/>
      <c r="BJ444" s="174"/>
      <c r="BK444" s="175">
        <v>1</v>
      </c>
      <c r="BL444" s="175"/>
      <c r="BM444" s="175"/>
      <c r="BN444" s="175"/>
      <c r="BO444" s="175"/>
      <c r="BP444" s="175"/>
      <c r="BQ444" s="175" t="s">
        <v>904</v>
      </c>
      <c r="BR444" s="175">
        <v>1</v>
      </c>
      <c r="BS444" s="175"/>
      <c r="BT444" s="256"/>
      <c r="BU444" s="256"/>
      <c r="BV444" s="256"/>
      <c r="BW444" s="256"/>
      <c r="BX444" s="256"/>
      <c r="BY444" s="256"/>
      <c r="BZ444" s="257"/>
      <c r="CA444" s="175"/>
    </row>
    <row r="445" spans="1:79" s="259" customFormat="1" ht="108">
      <c r="A445" s="301">
        <v>12</v>
      </c>
      <c r="B445" s="301" t="s">
        <v>2170</v>
      </c>
      <c r="C445" s="301" t="s">
        <v>395</v>
      </c>
      <c r="D445" s="301" t="s">
        <v>545</v>
      </c>
      <c r="E445" s="185">
        <f>F445-L445</f>
        <v>84.346000000000004</v>
      </c>
      <c r="F445" s="185">
        <v>84.661000000000001</v>
      </c>
      <c r="G445" s="301" t="s">
        <v>1964</v>
      </c>
      <c r="H445" s="185">
        <v>42.685000000000002</v>
      </c>
      <c r="I445" s="404">
        <v>43</v>
      </c>
      <c r="J445" s="178">
        <f t="shared" si="76"/>
        <v>0.31499999999999773</v>
      </c>
      <c r="K445" s="178">
        <f t="shared" si="77"/>
        <v>0.31499999999999773</v>
      </c>
      <c r="L445" s="185">
        <v>0.315</v>
      </c>
      <c r="M445" s="301" t="s">
        <v>871</v>
      </c>
      <c r="N445" s="301" t="s">
        <v>871</v>
      </c>
      <c r="O445" s="301" t="s">
        <v>1051</v>
      </c>
      <c r="P445" s="301" t="s">
        <v>873</v>
      </c>
      <c r="Q445" s="301" t="s">
        <v>1051</v>
      </c>
      <c r="R445" s="301"/>
      <c r="S445" s="301">
        <v>10</v>
      </c>
      <c r="T445" s="301" t="s">
        <v>876</v>
      </c>
      <c r="U445" s="301"/>
      <c r="V445" s="301" t="s">
        <v>829</v>
      </c>
      <c r="W445" s="301" t="s">
        <v>876</v>
      </c>
      <c r="X445" s="301" t="s">
        <v>831</v>
      </c>
      <c r="Y445" s="301" t="s">
        <v>832</v>
      </c>
      <c r="Z445" s="301"/>
      <c r="AA445" s="163" t="s">
        <v>877</v>
      </c>
      <c r="AB445" s="186">
        <f t="shared" si="84"/>
        <v>50.872500000000002</v>
      </c>
      <c r="AC445" s="163">
        <f t="shared" si="85"/>
        <v>51</v>
      </c>
      <c r="AD445" s="301">
        <v>2009</v>
      </c>
      <c r="AE445" s="301">
        <v>1</v>
      </c>
      <c r="AF445" s="301"/>
      <c r="AG445" s="301"/>
      <c r="AH445" s="301"/>
      <c r="AI445" s="187" t="s">
        <v>2252</v>
      </c>
      <c r="AJ445" s="188"/>
      <c r="AK445" s="188"/>
      <c r="AL445" s="301" t="s">
        <v>837</v>
      </c>
      <c r="AM445" s="301" t="s">
        <v>873</v>
      </c>
      <c r="AN445" s="301" t="s">
        <v>2172</v>
      </c>
      <c r="AO445" s="301" t="s">
        <v>2207</v>
      </c>
      <c r="AP445" s="301"/>
      <c r="AQ445" s="301"/>
      <c r="AR445" s="301"/>
      <c r="AS445" s="301" t="s">
        <v>2208</v>
      </c>
      <c r="AT445" s="301" t="s">
        <v>2209</v>
      </c>
      <c r="AU445" s="301" t="s">
        <v>2210</v>
      </c>
      <c r="AV445" s="301" t="s">
        <v>2211</v>
      </c>
      <c r="AW445" s="301" t="s">
        <v>2210</v>
      </c>
      <c r="AX445" s="301" t="s">
        <v>844</v>
      </c>
      <c r="AY445" s="301" t="s">
        <v>2253</v>
      </c>
      <c r="AZ445" s="301" t="s">
        <v>887</v>
      </c>
      <c r="BA445" s="301"/>
      <c r="BB445" s="301">
        <f t="shared" si="86"/>
        <v>0.315</v>
      </c>
      <c r="BC445" s="301"/>
      <c r="BD445" s="174"/>
      <c r="BE445" s="174" t="s">
        <v>887</v>
      </c>
      <c r="BF445" s="174"/>
      <c r="BG445" s="174"/>
      <c r="BH445" s="174"/>
      <c r="BI445" s="174"/>
      <c r="BJ445" s="174"/>
      <c r="BK445" s="175">
        <v>1</v>
      </c>
      <c r="BL445" s="175"/>
      <c r="BM445" s="175"/>
      <c r="BN445" s="175"/>
      <c r="BO445" s="175"/>
      <c r="BP445" s="175"/>
      <c r="BQ445" s="175" t="s">
        <v>904</v>
      </c>
      <c r="BR445" s="175">
        <v>1</v>
      </c>
      <c r="BS445" s="175"/>
      <c r="BT445" s="256"/>
      <c r="BU445" s="256"/>
      <c r="BV445" s="256"/>
      <c r="BW445" s="256"/>
      <c r="BX445" s="256"/>
      <c r="BY445" s="256"/>
      <c r="BZ445" s="257"/>
      <c r="CA445" s="175"/>
    </row>
    <row r="446" spans="1:79" s="259" customFormat="1" ht="108">
      <c r="A446" s="301">
        <v>13</v>
      </c>
      <c r="B446" s="301" t="s">
        <v>2170</v>
      </c>
      <c r="C446" s="301" t="s">
        <v>395</v>
      </c>
      <c r="D446" s="301" t="s">
        <v>545</v>
      </c>
      <c r="E446" s="185">
        <v>86</v>
      </c>
      <c r="F446" s="185">
        <v>88.141999999999996</v>
      </c>
      <c r="G446" s="301" t="s">
        <v>1964</v>
      </c>
      <c r="H446" s="185">
        <v>44.338999999999999</v>
      </c>
      <c r="I446" s="185">
        <v>46.481000000000002</v>
      </c>
      <c r="J446" s="178">
        <f t="shared" si="76"/>
        <v>2.1419999999999959</v>
      </c>
      <c r="K446" s="178">
        <f t="shared" si="77"/>
        <v>2.142000000000003</v>
      </c>
      <c r="L446" s="301">
        <v>2.1419999999999999</v>
      </c>
      <c r="M446" s="301" t="s">
        <v>871</v>
      </c>
      <c r="N446" s="301" t="s">
        <v>871</v>
      </c>
      <c r="O446" s="301" t="s">
        <v>1051</v>
      </c>
      <c r="P446" s="301" t="s">
        <v>873</v>
      </c>
      <c r="Q446" s="301" t="s">
        <v>1051</v>
      </c>
      <c r="R446" s="301"/>
      <c r="S446" s="301">
        <v>10</v>
      </c>
      <c r="T446" s="301" t="s">
        <v>876</v>
      </c>
      <c r="U446" s="301"/>
      <c r="V446" s="301" t="s">
        <v>829</v>
      </c>
      <c r="W446" s="301" t="s">
        <v>876</v>
      </c>
      <c r="X446" s="301" t="s">
        <v>831</v>
      </c>
      <c r="Y446" s="301" t="s">
        <v>832</v>
      </c>
      <c r="Z446" s="301"/>
      <c r="AA446" s="163" t="s">
        <v>877</v>
      </c>
      <c r="AB446" s="186">
        <f t="shared" si="84"/>
        <v>345.93299999999999</v>
      </c>
      <c r="AC446" s="163">
        <f t="shared" si="85"/>
        <v>311</v>
      </c>
      <c r="AD446" s="301" t="s">
        <v>2254</v>
      </c>
      <c r="AE446" s="301">
        <v>0.9</v>
      </c>
      <c r="AF446" s="301"/>
      <c r="AG446" s="301"/>
      <c r="AH446" s="301"/>
      <c r="AI446" s="187" t="s">
        <v>2255</v>
      </c>
      <c r="AJ446" s="188"/>
      <c r="AK446" s="188"/>
      <c r="AL446" s="301" t="s">
        <v>837</v>
      </c>
      <c r="AM446" s="301" t="s">
        <v>873</v>
      </c>
      <c r="AN446" s="301" t="s">
        <v>2172</v>
      </c>
      <c r="AO446" s="301" t="s">
        <v>2256</v>
      </c>
      <c r="AP446" s="301"/>
      <c r="AQ446" s="301"/>
      <c r="AR446" s="301"/>
      <c r="AS446" s="301" t="s">
        <v>2257</v>
      </c>
      <c r="AT446" s="301" t="s">
        <v>2258</v>
      </c>
      <c r="AU446" s="301" t="s">
        <v>2259</v>
      </c>
      <c r="AV446" s="301" t="s">
        <v>2260</v>
      </c>
      <c r="AW446" s="301" t="s">
        <v>2261</v>
      </c>
      <c r="AX446" s="301" t="s">
        <v>844</v>
      </c>
      <c r="AY446" s="301" t="s">
        <v>2262</v>
      </c>
      <c r="AZ446" s="301" t="s">
        <v>1095</v>
      </c>
      <c r="BA446" s="301"/>
      <c r="BB446" s="301">
        <f t="shared" si="86"/>
        <v>2.1419999999999999</v>
      </c>
      <c r="BC446" s="257"/>
      <c r="BD446" s="256"/>
      <c r="BE446" s="174" t="s">
        <v>870</v>
      </c>
      <c r="BF446" s="174"/>
      <c r="BG446" s="174"/>
      <c r="BH446" s="174"/>
      <c r="BI446" s="174"/>
      <c r="BJ446" s="174"/>
      <c r="BK446" s="175">
        <v>1</v>
      </c>
      <c r="BL446" s="175"/>
      <c r="BM446" s="175"/>
      <c r="BN446" s="175"/>
      <c r="BO446" s="175"/>
      <c r="BP446" s="175"/>
      <c r="BQ446" s="175" t="s">
        <v>904</v>
      </c>
      <c r="BR446" s="175">
        <v>1</v>
      </c>
      <c r="BS446" s="175"/>
      <c r="BT446" s="256"/>
      <c r="BU446" s="256"/>
      <c r="BV446" s="256"/>
      <c r="BW446" s="256"/>
      <c r="BX446" s="256"/>
      <c r="BY446" s="256"/>
      <c r="BZ446" s="257"/>
      <c r="CA446" s="175">
        <v>1</v>
      </c>
    </row>
    <row r="447" spans="1:79" s="259" customFormat="1" ht="204">
      <c r="A447" s="301">
        <v>14</v>
      </c>
      <c r="B447" s="301" t="s">
        <v>2170</v>
      </c>
      <c r="C447" s="301" t="s">
        <v>395</v>
      </c>
      <c r="D447" s="301" t="s">
        <v>545</v>
      </c>
      <c r="E447" s="185">
        <v>89</v>
      </c>
      <c r="F447" s="185">
        <v>91.745999999999995</v>
      </c>
      <c r="G447" s="301" t="s">
        <v>1964</v>
      </c>
      <c r="H447" s="185">
        <v>47.264000000000003</v>
      </c>
      <c r="I447" s="185">
        <v>50.01</v>
      </c>
      <c r="J447" s="178">
        <f t="shared" si="76"/>
        <v>2.7459999999999951</v>
      </c>
      <c r="K447" s="178">
        <f t="shared" si="77"/>
        <v>2.7459999999999951</v>
      </c>
      <c r="L447" s="301">
        <v>2.746</v>
      </c>
      <c r="M447" s="301" t="s">
        <v>871</v>
      </c>
      <c r="N447" s="301" t="s">
        <v>871</v>
      </c>
      <c r="O447" s="301" t="s">
        <v>1051</v>
      </c>
      <c r="P447" s="301" t="s">
        <v>873</v>
      </c>
      <c r="Q447" s="301" t="s">
        <v>1051</v>
      </c>
      <c r="R447" s="301"/>
      <c r="S447" s="301">
        <v>10</v>
      </c>
      <c r="T447" s="301" t="s">
        <v>876</v>
      </c>
      <c r="U447" s="301"/>
      <c r="V447" s="301" t="s">
        <v>829</v>
      </c>
      <c r="W447" s="301" t="s">
        <v>876</v>
      </c>
      <c r="X447" s="301" t="s">
        <v>831</v>
      </c>
      <c r="Y447" s="301" t="s">
        <v>832</v>
      </c>
      <c r="Z447" s="301"/>
      <c r="AA447" s="163" t="s">
        <v>877</v>
      </c>
      <c r="AB447" s="186">
        <f t="shared" si="84"/>
        <v>443.47900000000004</v>
      </c>
      <c r="AC447" s="163">
        <f t="shared" si="85"/>
        <v>443</v>
      </c>
      <c r="AD447" s="301">
        <v>2009</v>
      </c>
      <c r="AE447" s="301">
        <v>1</v>
      </c>
      <c r="AF447" s="301"/>
      <c r="AG447" s="301"/>
      <c r="AH447" s="301"/>
      <c r="AI447" s="187" t="s">
        <v>2263</v>
      </c>
      <c r="AJ447" s="188"/>
      <c r="AK447" s="188"/>
      <c r="AL447" s="301" t="s">
        <v>837</v>
      </c>
      <c r="AM447" s="301" t="s">
        <v>873</v>
      </c>
      <c r="AN447" s="301" t="s">
        <v>2172</v>
      </c>
      <c r="AO447" s="301" t="s">
        <v>2264</v>
      </c>
      <c r="AP447" s="301"/>
      <c r="AQ447" s="301"/>
      <c r="AR447" s="301"/>
      <c r="AS447" s="301" t="s">
        <v>2265</v>
      </c>
      <c r="AT447" s="301" t="s">
        <v>2266</v>
      </c>
      <c r="AU447" s="301" t="s">
        <v>2267</v>
      </c>
      <c r="AV447" s="301" t="s">
        <v>2268</v>
      </c>
      <c r="AW447" s="301" t="s">
        <v>2267</v>
      </c>
      <c r="AX447" s="301" t="s">
        <v>844</v>
      </c>
      <c r="AY447" s="301" t="s">
        <v>2269</v>
      </c>
      <c r="AZ447" s="301" t="s">
        <v>1095</v>
      </c>
      <c r="BA447" s="301"/>
      <c r="BB447" s="301">
        <f t="shared" si="86"/>
        <v>2.746</v>
      </c>
      <c r="BC447" s="301"/>
      <c r="BD447" s="174"/>
      <c r="BE447" s="174" t="s">
        <v>887</v>
      </c>
      <c r="BF447" s="174"/>
      <c r="BG447" s="174"/>
      <c r="BH447" s="174"/>
      <c r="BI447" s="174"/>
      <c r="BJ447" s="174"/>
      <c r="BK447" s="175">
        <v>1</v>
      </c>
      <c r="BL447" s="175"/>
      <c r="BM447" s="175"/>
      <c r="BN447" s="175"/>
      <c r="BO447" s="175"/>
      <c r="BP447" s="175"/>
      <c r="BQ447" s="175" t="s">
        <v>904</v>
      </c>
      <c r="BR447" s="175">
        <v>1</v>
      </c>
      <c r="BS447" s="175"/>
      <c r="BT447" s="256"/>
      <c r="BU447" s="256"/>
      <c r="BV447" s="256"/>
      <c r="BW447" s="256"/>
      <c r="BX447" s="256"/>
      <c r="BY447" s="256"/>
      <c r="BZ447" s="257"/>
      <c r="CA447" s="175">
        <v>1</v>
      </c>
    </row>
    <row r="448" spans="1:79" s="259" customFormat="1" ht="48">
      <c r="A448" s="301">
        <v>15</v>
      </c>
      <c r="B448" s="301" t="s">
        <v>2170</v>
      </c>
      <c r="C448" s="301" t="s">
        <v>395</v>
      </c>
      <c r="D448" s="301" t="s">
        <v>545</v>
      </c>
      <c r="E448" s="185">
        <v>92.861999999999995</v>
      </c>
      <c r="F448" s="185">
        <v>93.138000000000005</v>
      </c>
      <c r="G448" s="301" t="s">
        <v>1964</v>
      </c>
      <c r="H448" s="185">
        <v>51.124000000000002</v>
      </c>
      <c r="I448" s="185">
        <v>51.4</v>
      </c>
      <c r="J448" s="178">
        <f t="shared" si="76"/>
        <v>0.27600000000001046</v>
      </c>
      <c r="K448" s="178">
        <f t="shared" si="77"/>
        <v>0.27599999999999625</v>
      </c>
      <c r="L448" s="301">
        <v>0.27600000000000002</v>
      </c>
      <c r="M448" s="301" t="s">
        <v>871</v>
      </c>
      <c r="N448" s="301" t="s">
        <v>871</v>
      </c>
      <c r="O448" s="301" t="s">
        <v>1051</v>
      </c>
      <c r="P448" s="301" t="s">
        <v>873</v>
      </c>
      <c r="Q448" s="301" t="s">
        <v>1051</v>
      </c>
      <c r="R448" s="301"/>
      <c r="S448" s="301">
        <v>10</v>
      </c>
      <c r="T448" s="301" t="s">
        <v>876</v>
      </c>
      <c r="U448" s="301"/>
      <c r="V448" s="301" t="s">
        <v>829</v>
      </c>
      <c r="W448" s="301" t="s">
        <v>876</v>
      </c>
      <c r="X448" s="301" t="s">
        <v>831</v>
      </c>
      <c r="Y448" s="301" t="s">
        <v>832</v>
      </c>
      <c r="Z448" s="301"/>
      <c r="AA448" s="163" t="s">
        <v>877</v>
      </c>
      <c r="AB448" s="186">
        <f t="shared" si="84"/>
        <v>44.574000000000005</v>
      </c>
      <c r="AC448" s="163">
        <f t="shared" si="85"/>
        <v>45</v>
      </c>
      <c r="AD448" s="301">
        <v>2009</v>
      </c>
      <c r="AE448" s="301">
        <v>1</v>
      </c>
      <c r="AF448" s="301"/>
      <c r="AG448" s="301"/>
      <c r="AH448" s="301"/>
      <c r="AI448" s="187" t="s">
        <v>2270</v>
      </c>
      <c r="AJ448" s="188"/>
      <c r="AK448" s="188"/>
      <c r="AL448" s="301" t="s">
        <v>837</v>
      </c>
      <c r="AM448" s="301" t="s">
        <v>873</v>
      </c>
      <c r="AN448" s="301" t="s">
        <v>2172</v>
      </c>
      <c r="AO448" s="301" t="s">
        <v>2271</v>
      </c>
      <c r="AP448" s="301"/>
      <c r="AQ448" s="301"/>
      <c r="AR448" s="301"/>
      <c r="AS448" s="301"/>
      <c r="AT448" s="301" t="s">
        <v>2272</v>
      </c>
      <c r="AU448" s="301" t="s">
        <v>2273</v>
      </c>
      <c r="AV448" s="301" t="s">
        <v>2273</v>
      </c>
      <c r="AW448" s="301" t="s">
        <v>2273</v>
      </c>
      <c r="AX448" s="301" t="s">
        <v>844</v>
      </c>
      <c r="AY448" s="301" t="s">
        <v>2212</v>
      </c>
      <c r="AZ448" s="301" t="s">
        <v>887</v>
      </c>
      <c r="BA448" s="301"/>
      <c r="BB448" s="301">
        <f t="shared" si="86"/>
        <v>0.27600000000000002</v>
      </c>
      <c r="BC448" s="301"/>
      <c r="BD448" s="174"/>
      <c r="BE448" s="174" t="s">
        <v>887</v>
      </c>
      <c r="BF448" s="174"/>
      <c r="BG448" s="174"/>
      <c r="BH448" s="174"/>
      <c r="BI448" s="174"/>
      <c r="BJ448" s="174"/>
      <c r="BK448" s="175">
        <v>1</v>
      </c>
      <c r="BL448" s="175"/>
      <c r="BM448" s="175"/>
      <c r="BN448" s="175"/>
      <c r="BO448" s="175"/>
      <c r="BP448" s="175"/>
      <c r="BQ448" s="175" t="s">
        <v>904</v>
      </c>
      <c r="BR448" s="175">
        <v>1</v>
      </c>
      <c r="BS448" s="175"/>
      <c r="BT448" s="256"/>
      <c r="BU448" s="256"/>
      <c r="BV448" s="256"/>
      <c r="BW448" s="256"/>
      <c r="BX448" s="256"/>
      <c r="BY448" s="256"/>
      <c r="BZ448" s="257"/>
      <c r="CA448" s="175"/>
    </row>
    <row r="449" spans="1:81" s="259" customFormat="1" ht="168">
      <c r="A449" s="301">
        <v>16</v>
      </c>
      <c r="B449" s="301" t="s">
        <v>2170</v>
      </c>
      <c r="C449" s="301" t="s">
        <v>395</v>
      </c>
      <c r="D449" s="301" t="s">
        <v>545</v>
      </c>
      <c r="E449" s="185">
        <v>108</v>
      </c>
      <c r="F449" s="185">
        <v>111</v>
      </c>
      <c r="G449" s="301" t="s">
        <v>1964</v>
      </c>
      <c r="H449" s="404">
        <v>66</v>
      </c>
      <c r="I449" s="404">
        <v>69</v>
      </c>
      <c r="J449" s="178">
        <f t="shared" si="76"/>
        <v>3</v>
      </c>
      <c r="K449" s="178">
        <f t="shared" si="77"/>
        <v>3</v>
      </c>
      <c r="L449" s="301">
        <v>3</v>
      </c>
      <c r="M449" s="301" t="s">
        <v>871</v>
      </c>
      <c r="N449" s="301" t="s">
        <v>871</v>
      </c>
      <c r="O449" s="301" t="s">
        <v>1051</v>
      </c>
      <c r="P449" s="301" t="s">
        <v>873</v>
      </c>
      <c r="Q449" s="301" t="s">
        <v>1051</v>
      </c>
      <c r="R449" s="301"/>
      <c r="S449" s="301">
        <v>10</v>
      </c>
      <c r="T449" s="301" t="s">
        <v>876</v>
      </c>
      <c r="U449" s="301"/>
      <c r="V449" s="301" t="s">
        <v>829</v>
      </c>
      <c r="W449" s="301" t="s">
        <v>876</v>
      </c>
      <c r="X449" s="301" t="s">
        <v>831</v>
      </c>
      <c r="Y449" s="301" t="s">
        <v>832</v>
      </c>
      <c r="Z449" s="301"/>
      <c r="AA449" s="163" t="s">
        <v>877</v>
      </c>
      <c r="AB449" s="186">
        <f t="shared" si="84"/>
        <v>484.5</v>
      </c>
      <c r="AC449" s="163">
        <f t="shared" si="85"/>
        <v>485</v>
      </c>
      <c r="AD449" s="301">
        <v>2009</v>
      </c>
      <c r="AE449" s="301">
        <v>1</v>
      </c>
      <c r="AF449" s="301"/>
      <c r="AG449" s="301"/>
      <c r="AH449" s="301"/>
      <c r="AI449" s="187" t="s">
        <v>2263</v>
      </c>
      <c r="AJ449" s="188"/>
      <c r="AK449" s="188"/>
      <c r="AL449" s="301" t="s">
        <v>837</v>
      </c>
      <c r="AM449" s="301" t="s">
        <v>873</v>
      </c>
      <c r="AN449" s="301" t="s">
        <v>2172</v>
      </c>
      <c r="AO449" s="301" t="s">
        <v>2274</v>
      </c>
      <c r="AP449" s="301"/>
      <c r="AQ449" s="301"/>
      <c r="AR449" s="301"/>
      <c r="AS449" s="301" t="s">
        <v>2275</v>
      </c>
      <c r="AT449" s="301" t="s">
        <v>2276</v>
      </c>
      <c r="AU449" s="301" t="s">
        <v>2277</v>
      </c>
      <c r="AV449" s="301" t="s">
        <v>2278</v>
      </c>
      <c r="AW449" s="301" t="s">
        <v>2277</v>
      </c>
      <c r="AX449" s="301" t="s">
        <v>844</v>
      </c>
      <c r="AY449" s="301" t="s">
        <v>2279</v>
      </c>
      <c r="AZ449" s="301" t="s">
        <v>2280</v>
      </c>
      <c r="BA449" s="301">
        <v>1</v>
      </c>
      <c r="BB449" s="301">
        <v>2</v>
      </c>
      <c r="BC449" s="301"/>
      <c r="BD449" s="174"/>
      <c r="BE449" s="174" t="s">
        <v>1095</v>
      </c>
      <c r="BF449" s="174"/>
      <c r="BG449" s="174"/>
      <c r="BH449" s="174"/>
      <c r="BI449" s="174"/>
      <c r="BJ449" s="174"/>
      <c r="BK449" s="175">
        <v>1</v>
      </c>
      <c r="BL449" s="175"/>
      <c r="BM449" s="175"/>
      <c r="BN449" s="175"/>
      <c r="BO449" s="175"/>
      <c r="BP449" s="175"/>
      <c r="BQ449" s="175" t="s">
        <v>904</v>
      </c>
      <c r="BR449" s="175">
        <v>1</v>
      </c>
      <c r="BS449" s="175"/>
      <c r="BT449" s="256"/>
      <c r="BU449" s="256"/>
      <c r="BV449" s="256"/>
      <c r="BW449" s="256"/>
      <c r="BX449" s="256"/>
      <c r="BY449" s="256"/>
      <c r="BZ449" s="257"/>
      <c r="CA449" s="175"/>
      <c r="CC449" s="259">
        <v>1</v>
      </c>
    </row>
    <row r="450" spans="1:81" s="259" customFormat="1" ht="36">
      <c r="A450" s="301">
        <v>17</v>
      </c>
      <c r="B450" s="301" t="s">
        <v>2170</v>
      </c>
      <c r="C450" s="301" t="s">
        <v>398</v>
      </c>
      <c r="D450" s="301" t="s">
        <v>545</v>
      </c>
      <c r="E450" s="185">
        <v>65.8</v>
      </c>
      <c r="F450" s="185">
        <v>66</v>
      </c>
      <c r="G450" s="301" t="s">
        <v>1964</v>
      </c>
      <c r="H450" s="185">
        <v>24.13</v>
      </c>
      <c r="I450" s="185">
        <v>24.33</v>
      </c>
      <c r="J450" s="178">
        <f t="shared" si="76"/>
        <v>0.20000000000000284</v>
      </c>
      <c r="K450" s="178">
        <f t="shared" si="77"/>
        <v>0.19999999999999929</v>
      </c>
      <c r="L450" s="301">
        <v>0.2</v>
      </c>
      <c r="M450" s="301" t="s">
        <v>871</v>
      </c>
      <c r="N450" s="301" t="s">
        <v>871</v>
      </c>
      <c r="O450" s="301" t="s">
        <v>1172</v>
      </c>
      <c r="P450" s="301" t="s">
        <v>873</v>
      </c>
      <c r="Q450" s="301" t="s">
        <v>1172</v>
      </c>
      <c r="R450" s="301"/>
      <c r="S450" s="301">
        <v>10</v>
      </c>
      <c r="T450" s="301" t="s">
        <v>876</v>
      </c>
      <c r="U450" s="301"/>
      <c r="V450" s="301" t="s">
        <v>829</v>
      </c>
      <c r="W450" s="301" t="s">
        <v>876</v>
      </c>
      <c r="X450" s="301" t="s">
        <v>831</v>
      </c>
      <c r="Y450" s="301" t="s">
        <v>832</v>
      </c>
      <c r="Z450" s="301"/>
      <c r="AA450" s="163" t="s">
        <v>877</v>
      </c>
      <c r="AB450" s="186">
        <f t="shared" si="84"/>
        <v>30.400000000000002</v>
      </c>
      <c r="AC450" s="163">
        <f t="shared" si="85"/>
        <v>30</v>
      </c>
      <c r="AD450" s="301">
        <v>2009</v>
      </c>
      <c r="AE450" s="301">
        <v>1</v>
      </c>
      <c r="AF450" s="301"/>
      <c r="AG450" s="301"/>
      <c r="AH450" s="301"/>
      <c r="AI450" s="187" t="s">
        <v>2102</v>
      </c>
      <c r="AJ450" s="188"/>
      <c r="AK450" s="188"/>
      <c r="AL450" s="301" t="s">
        <v>837</v>
      </c>
      <c r="AM450" s="301" t="s">
        <v>873</v>
      </c>
      <c r="AN450" s="301" t="s">
        <v>2172</v>
      </c>
      <c r="AO450" s="301" t="s">
        <v>2281</v>
      </c>
      <c r="AP450" s="301"/>
      <c r="AQ450" s="301"/>
      <c r="AR450" s="301"/>
      <c r="AS450" s="301" t="s">
        <v>2282</v>
      </c>
      <c r="AT450" s="301" t="s">
        <v>2283</v>
      </c>
      <c r="AU450" s="301" t="s">
        <v>2284</v>
      </c>
      <c r="AV450" s="301" t="s">
        <v>2285</v>
      </c>
      <c r="AW450" s="301" t="s">
        <v>2284</v>
      </c>
      <c r="AX450" s="301" t="s">
        <v>844</v>
      </c>
      <c r="AY450" s="301" t="s">
        <v>2223</v>
      </c>
      <c r="AZ450" s="301" t="s">
        <v>915</v>
      </c>
      <c r="BA450" s="301">
        <f>L450</f>
        <v>0.2</v>
      </c>
      <c r="BB450" s="301"/>
      <c r="BC450" s="301"/>
      <c r="BD450" s="174"/>
      <c r="BE450" s="174" t="s">
        <v>887</v>
      </c>
      <c r="BF450" s="174"/>
      <c r="BG450" s="174"/>
      <c r="BH450" s="174"/>
      <c r="BI450" s="174"/>
      <c r="BJ450" s="174"/>
      <c r="BK450" s="175">
        <v>1</v>
      </c>
      <c r="BL450" s="175"/>
      <c r="BM450" s="175"/>
      <c r="BN450" s="175"/>
      <c r="BO450" s="175"/>
      <c r="BP450" s="175"/>
      <c r="BQ450" s="175" t="s">
        <v>904</v>
      </c>
      <c r="BR450" s="175">
        <v>1</v>
      </c>
      <c r="BS450" s="175"/>
      <c r="BT450" s="256"/>
      <c r="BU450" s="256"/>
      <c r="BV450" s="256"/>
      <c r="BW450" s="256"/>
      <c r="BX450" s="256"/>
      <c r="BY450" s="256"/>
      <c r="BZ450" s="257"/>
      <c r="CA450" s="175"/>
      <c r="CC450" s="259">
        <v>1</v>
      </c>
    </row>
    <row r="451" spans="1:81" s="259" customFormat="1" ht="72">
      <c r="A451" s="301">
        <v>18</v>
      </c>
      <c r="B451" s="301" t="s">
        <v>2170</v>
      </c>
      <c r="C451" s="301" t="s">
        <v>398</v>
      </c>
      <c r="D451" s="301" t="s">
        <v>545</v>
      </c>
      <c r="E451" s="185">
        <v>69</v>
      </c>
      <c r="F451" s="185">
        <v>70</v>
      </c>
      <c r="G451" s="301" t="s">
        <v>1964</v>
      </c>
      <c r="H451" s="185">
        <v>27.33</v>
      </c>
      <c r="I451" s="185">
        <v>28.33</v>
      </c>
      <c r="J451" s="178">
        <f t="shared" si="76"/>
        <v>1</v>
      </c>
      <c r="K451" s="178">
        <f t="shared" si="77"/>
        <v>1</v>
      </c>
      <c r="L451" s="301">
        <v>1</v>
      </c>
      <c r="M451" s="301" t="s">
        <v>871</v>
      </c>
      <c r="N451" s="301" t="s">
        <v>871</v>
      </c>
      <c r="O451" s="301" t="s">
        <v>1172</v>
      </c>
      <c r="P451" s="301" t="s">
        <v>873</v>
      </c>
      <c r="Q451" s="301" t="s">
        <v>1172</v>
      </c>
      <c r="R451" s="301"/>
      <c r="S451" s="301">
        <v>10</v>
      </c>
      <c r="T451" s="301" t="s">
        <v>876</v>
      </c>
      <c r="U451" s="301"/>
      <c r="V451" s="301" t="s">
        <v>829</v>
      </c>
      <c r="W451" s="301" t="s">
        <v>876</v>
      </c>
      <c r="X451" s="301" t="s">
        <v>831</v>
      </c>
      <c r="Y451" s="301" t="s">
        <v>832</v>
      </c>
      <c r="Z451" s="301"/>
      <c r="AA451" s="163" t="s">
        <v>877</v>
      </c>
      <c r="AB451" s="186">
        <f t="shared" si="84"/>
        <v>152</v>
      </c>
      <c r="AC451" s="163">
        <f t="shared" si="85"/>
        <v>152</v>
      </c>
      <c r="AD451" s="301">
        <v>2009</v>
      </c>
      <c r="AE451" s="301">
        <v>1</v>
      </c>
      <c r="AF451" s="301"/>
      <c r="AG451" s="301"/>
      <c r="AH451" s="301"/>
      <c r="AI451" s="187" t="s">
        <v>2102</v>
      </c>
      <c r="AJ451" s="188"/>
      <c r="AK451" s="188"/>
      <c r="AL451" s="301" t="s">
        <v>837</v>
      </c>
      <c r="AM451" s="301" t="s">
        <v>873</v>
      </c>
      <c r="AN451" s="301" t="s">
        <v>2172</v>
      </c>
      <c r="AO451" s="301" t="s">
        <v>2286</v>
      </c>
      <c r="AP451" s="301"/>
      <c r="AQ451" s="301"/>
      <c r="AR451" s="301"/>
      <c r="AS451" s="301" t="s">
        <v>2287</v>
      </c>
      <c r="AT451" s="301" t="s">
        <v>2288</v>
      </c>
      <c r="AU451" s="301" t="s">
        <v>2289</v>
      </c>
      <c r="AV451" s="301" t="s">
        <v>2290</v>
      </c>
      <c r="AW451" s="301" t="s">
        <v>2289</v>
      </c>
      <c r="AX451" s="301" t="s">
        <v>844</v>
      </c>
      <c r="AY451" s="301" t="s">
        <v>2223</v>
      </c>
      <c r="AZ451" s="301" t="s">
        <v>887</v>
      </c>
      <c r="BA451" s="301"/>
      <c r="BB451" s="301">
        <f>L451</f>
        <v>1</v>
      </c>
      <c r="BC451" s="301"/>
      <c r="BD451" s="174"/>
      <c r="BE451" s="174" t="s">
        <v>887</v>
      </c>
      <c r="BF451" s="174"/>
      <c r="BG451" s="174"/>
      <c r="BH451" s="174"/>
      <c r="BI451" s="174"/>
      <c r="BJ451" s="174"/>
      <c r="BK451" s="175">
        <v>1</v>
      </c>
      <c r="BL451" s="175"/>
      <c r="BM451" s="175"/>
      <c r="BN451" s="175"/>
      <c r="BO451" s="175"/>
      <c r="BP451" s="175"/>
      <c r="BQ451" s="175" t="s">
        <v>904</v>
      </c>
      <c r="BR451" s="175">
        <v>1</v>
      </c>
      <c r="BS451" s="175"/>
      <c r="BT451" s="256"/>
      <c r="BU451" s="256"/>
      <c r="BV451" s="256"/>
      <c r="BW451" s="256"/>
      <c r="BX451" s="256"/>
      <c r="BY451" s="256"/>
      <c r="BZ451" s="257"/>
      <c r="CA451" s="175"/>
    </row>
    <row r="452" spans="1:81" s="259" customFormat="1" ht="240">
      <c r="A452" s="301">
        <v>19</v>
      </c>
      <c r="B452" s="301" t="s">
        <v>2170</v>
      </c>
      <c r="C452" s="301" t="s">
        <v>398</v>
      </c>
      <c r="D452" s="301" t="s">
        <v>545</v>
      </c>
      <c r="E452" s="185">
        <v>73</v>
      </c>
      <c r="F452" s="185">
        <v>73.424000000000007</v>
      </c>
      <c r="G452" s="301" t="s">
        <v>1964</v>
      </c>
      <c r="H452" s="185">
        <v>31.33</v>
      </c>
      <c r="I452" s="185">
        <v>31.754000000000001</v>
      </c>
      <c r="J452" s="178">
        <f t="shared" si="76"/>
        <v>0.42400000000000659</v>
      </c>
      <c r="K452" s="178">
        <f t="shared" si="77"/>
        <v>0.42400000000000304</v>
      </c>
      <c r="L452" s="301">
        <v>0.42399999999999999</v>
      </c>
      <c r="M452" s="301" t="s">
        <v>871</v>
      </c>
      <c r="N452" s="301" t="s">
        <v>871</v>
      </c>
      <c r="O452" s="301" t="s">
        <v>1172</v>
      </c>
      <c r="P452" s="301" t="s">
        <v>873</v>
      </c>
      <c r="Q452" s="301" t="s">
        <v>1172</v>
      </c>
      <c r="R452" s="301"/>
      <c r="S452" s="301">
        <v>10</v>
      </c>
      <c r="T452" s="301" t="s">
        <v>876</v>
      </c>
      <c r="U452" s="301"/>
      <c r="V452" s="301" t="s">
        <v>829</v>
      </c>
      <c r="W452" s="301" t="s">
        <v>876</v>
      </c>
      <c r="X452" s="301" t="s">
        <v>831</v>
      </c>
      <c r="Y452" s="301" t="s">
        <v>832</v>
      </c>
      <c r="Z452" s="301"/>
      <c r="AA452" s="163" t="s">
        <v>877</v>
      </c>
      <c r="AB452" s="186">
        <f t="shared" si="84"/>
        <v>64.448000000000008</v>
      </c>
      <c r="AC452" s="163">
        <f t="shared" si="85"/>
        <v>64</v>
      </c>
      <c r="AD452" s="301">
        <v>2009</v>
      </c>
      <c r="AE452" s="301">
        <v>1</v>
      </c>
      <c r="AF452" s="301"/>
      <c r="AG452" s="301"/>
      <c r="AH452" s="301"/>
      <c r="AI452" s="187" t="s">
        <v>2291</v>
      </c>
      <c r="AJ452" s="188"/>
      <c r="AK452" s="188"/>
      <c r="AL452" s="301" t="s">
        <v>837</v>
      </c>
      <c r="AM452" s="301" t="s">
        <v>873</v>
      </c>
      <c r="AN452" s="301" t="s">
        <v>2172</v>
      </c>
      <c r="AO452" s="301" t="s">
        <v>2292</v>
      </c>
      <c r="AP452" s="301"/>
      <c r="AQ452" s="301"/>
      <c r="AR452" s="301"/>
      <c r="AS452" s="301" t="s">
        <v>2293</v>
      </c>
      <c r="AT452" s="301" t="s">
        <v>2294</v>
      </c>
      <c r="AU452" s="301" t="s">
        <v>2295</v>
      </c>
      <c r="AV452" s="301" t="s">
        <v>2296</v>
      </c>
      <c r="AW452" s="301" t="s">
        <v>2297</v>
      </c>
      <c r="AX452" s="301" t="s">
        <v>844</v>
      </c>
      <c r="AY452" s="301" t="s">
        <v>2298</v>
      </c>
      <c r="AZ452" s="301" t="s">
        <v>887</v>
      </c>
      <c r="BA452" s="301"/>
      <c r="BB452" s="301">
        <f>L452</f>
        <v>0.42399999999999999</v>
      </c>
      <c r="BC452" s="301"/>
      <c r="BD452" s="174"/>
      <c r="BE452" s="174" t="s">
        <v>887</v>
      </c>
      <c r="BF452" s="174"/>
      <c r="BG452" s="174"/>
      <c r="BH452" s="174"/>
      <c r="BI452" s="174"/>
      <c r="BJ452" s="174"/>
      <c r="BK452" s="175">
        <v>1</v>
      </c>
      <c r="BL452" s="175"/>
      <c r="BM452" s="175"/>
      <c r="BN452" s="175"/>
      <c r="BO452" s="175"/>
      <c r="BP452" s="175"/>
      <c r="BQ452" s="175" t="s">
        <v>904</v>
      </c>
      <c r="BR452" s="175">
        <v>1</v>
      </c>
      <c r="BS452" s="175"/>
      <c r="BT452" s="256"/>
      <c r="BU452" s="256"/>
      <c r="BV452" s="256"/>
      <c r="BW452" s="256"/>
      <c r="BX452" s="256"/>
      <c r="BY452" s="256"/>
      <c r="BZ452" s="257"/>
      <c r="CA452" s="175"/>
    </row>
    <row r="453" spans="1:81" s="259" customFormat="1" ht="36">
      <c r="A453" s="301">
        <v>20</v>
      </c>
      <c r="B453" s="301" t="s">
        <v>2170</v>
      </c>
      <c r="C453" s="301" t="s">
        <v>398</v>
      </c>
      <c r="D453" s="301" t="s">
        <v>545</v>
      </c>
      <c r="E453" s="185">
        <v>83</v>
      </c>
      <c r="F453" s="185">
        <v>83.891999999999996</v>
      </c>
      <c r="G453" s="301" t="s">
        <v>1964</v>
      </c>
      <c r="H453" s="185">
        <v>41.329000000000001</v>
      </c>
      <c r="I453" s="185">
        <v>42.220999999999997</v>
      </c>
      <c r="J453" s="178">
        <f t="shared" si="76"/>
        <v>0.89199999999999591</v>
      </c>
      <c r="K453" s="178">
        <f t="shared" si="77"/>
        <v>0.89199999999999591</v>
      </c>
      <c r="L453" s="301">
        <v>0.89200000000000002</v>
      </c>
      <c r="M453" s="301" t="s">
        <v>871</v>
      </c>
      <c r="N453" s="301" t="s">
        <v>871</v>
      </c>
      <c r="O453" s="301" t="s">
        <v>1172</v>
      </c>
      <c r="P453" s="301" t="s">
        <v>873</v>
      </c>
      <c r="Q453" s="301" t="s">
        <v>1172</v>
      </c>
      <c r="R453" s="301"/>
      <c r="S453" s="301">
        <v>10</v>
      </c>
      <c r="T453" s="301" t="s">
        <v>876</v>
      </c>
      <c r="U453" s="301"/>
      <c r="V453" s="301" t="s">
        <v>829</v>
      </c>
      <c r="W453" s="301" t="s">
        <v>876</v>
      </c>
      <c r="X453" s="301" t="s">
        <v>831</v>
      </c>
      <c r="Y453" s="301" t="s">
        <v>832</v>
      </c>
      <c r="Z453" s="301"/>
      <c r="AA453" s="163" t="s">
        <v>877</v>
      </c>
      <c r="AB453" s="186">
        <f t="shared" si="84"/>
        <v>135.584</v>
      </c>
      <c r="AC453" s="163">
        <f t="shared" si="85"/>
        <v>136</v>
      </c>
      <c r="AD453" s="301">
        <v>2009</v>
      </c>
      <c r="AE453" s="301">
        <v>1</v>
      </c>
      <c r="AF453" s="301"/>
      <c r="AG453" s="301"/>
      <c r="AH453" s="301"/>
      <c r="AI453" s="187" t="s">
        <v>1438</v>
      </c>
      <c r="AJ453" s="188"/>
      <c r="AK453" s="188"/>
      <c r="AL453" s="301" t="s">
        <v>837</v>
      </c>
      <c r="AM453" s="301" t="s">
        <v>873</v>
      </c>
      <c r="AN453" s="301" t="s">
        <v>2172</v>
      </c>
      <c r="AO453" s="301" t="s">
        <v>2299</v>
      </c>
      <c r="AP453" s="301"/>
      <c r="AQ453" s="301"/>
      <c r="AR453" s="301"/>
      <c r="AS453" s="301" t="s">
        <v>2300</v>
      </c>
      <c r="AT453" s="301" t="s">
        <v>2301</v>
      </c>
      <c r="AU453" s="301" t="s">
        <v>2302</v>
      </c>
      <c r="AV453" s="301" t="s">
        <v>2303</v>
      </c>
      <c r="AW453" s="301" t="s">
        <v>2302</v>
      </c>
      <c r="AX453" s="301" t="s">
        <v>844</v>
      </c>
      <c r="AY453" s="301" t="s">
        <v>2223</v>
      </c>
      <c r="AZ453" s="301" t="s">
        <v>915</v>
      </c>
      <c r="BA453" s="301">
        <f>L453</f>
        <v>0.89200000000000002</v>
      </c>
      <c r="BB453" s="301"/>
      <c r="BC453" s="301"/>
      <c r="BD453" s="174"/>
      <c r="BE453" s="174" t="s">
        <v>887</v>
      </c>
      <c r="BF453" s="174"/>
      <c r="BG453" s="174"/>
      <c r="BH453" s="174"/>
      <c r="BI453" s="174"/>
      <c r="BJ453" s="174"/>
      <c r="BK453" s="175">
        <v>1</v>
      </c>
      <c r="BL453" s="175"/>
      <c r="BM453" s="175"/>
      <c r="BN453" s="175"/>
      <c r="BO453" s="175"/>
      <c r="BP453" s="175"/>
      <c r="BQ453" s="175" t="s">
        <v>904</v>
      </c>
      <c r="BR453" s="175">
        <v>1</v>
      </c>
      <c r="BS453" s="175"/>
      <c r="BT453" s="256"/>
      <c r="BU453" s="256"/>
      <c r="BV453" s="256"/>
      <c r="BW453" s="256"/>
      <c r="BX453" s="256"/>
      <c r="BY453" s="256"/>
      <c r="BZ453" s="257"/>
      <c r="CA453" s="175"/>
      <c r="CC453" s="259">
        <v>1</v>
      </c>
    </row>
    <row r="454" spans="1:81" s="259" customFormat="1" ht="120">
      <c r="A454" s="301">
        <v>21</v>
      </c>
      <c r="B454" s="301" t="s">
        <v>2170</v>
      </c>
      <c r="C454" s="301" t="s">
        <v>678</v>
      </c>
      <c r="D454" s="301" t="s">
        <v>545</v>
      </c>
      <c r="E454" s="185">
        <v>142.4</v>
      </c>
      <c r="F454" s="185">
        <v>143</v>
      </c>
      <c r="G454" s="301" t="s">
        <v>1964</v>
      </c>
      <c r="H454" s="185">
        <v>100.14400000000001</v>
      </c>
      <c r="I454" s="185">
        <v>100.744</v>
      </c>
      <c r="J454" s="178">
        <f t="shared" si="76"/>
        <v>0.59999999999999432</v>
      </c>
      <c r="K454" s="178">
        <f t="shared" si="77"/>
        <v>0.59999999999999432</v>
      </c>
      <c r="L454" s="301">
        <v>0.6</v>
      </c>
      <c r="M454" s="301"/>
      <c r="N454" s="301" t="s">
        <v>871</v>
      </c>
      <c r="O454" s="301" t="s">
        <v>1051</v>
      </c>
      <c r="P454" s="301" t="s">
        <v>873</v>
      </c>
      <c r="Q454" s="301" t="s">
        <v>1051</v>
      </c>
      <c r="R454" s="301"/>
      <c r="S454" s="301">
        <v>9.5</v>
      </c>
      <c r="T454" s="301" t="s">
        <v>876</v>
      </c>
      <c r="U454" s="301"/>
      <c r="V454" s="301" t="s">
        <v>829</v>
      </c>
      <c r="W454" s="301" t="s">
        <v>876</v>
      </c>
      <c r="X454" s="301" t="s">
        <v>831</v>
      </c>
      <c r="Y454" s="301" t="s">
        <v>832</v>
      </c>
      <c r="Z454" s="301"/>
      <c r="AA454" s="163" t="s">
        <v>877</v>
      </c>
      <c r="AB454" s="186">
        <f t="shared" si="84"/>
        <v>96.899999999999991</v>
      </c>
      <c r="AC454" s="163">
        <f t="shared" si="85"/>
        <v>97</v>
      </c>
      <c r="AD454" s="301">
        <v>2009</v>
      </c>
      <c r="AE454" s="301">
        <v>1</v>
      </c>
      <c r="AF454" s="301"/>
      <c r="AG454" s="301"/>
      <c r="AH454" s="301"/>
      <c r="AI454" s="187" t="s">
        <v>1207</v>
      </c>
      <c r="AJ454" s="188"/>
      <c r="AK454" s="188"/>
      <c r="AL454" s="301" t="s">
        <v>837</v>
      </c>
      <c r="AM454" s="301" t="s">
        <v>873</v>
      </c>
      <c r="AN454" s="301" t="s">
        <v>2172</v>
      </c>
      <c r="AO454" s="301" t="s">
        <v>2304</v>
      </c>
      <c r="AP454" s="301"/>
      <c r="AQ454" s="301"/>
      <c r="AR454" s="301"/>
      <c r="AS454" s="301" t="s">
        <v>2305</v>
      </c>
      <c r="AT454" s="301" t="s">
        <v>2306</v>
      </c>
      <c r="AU454" s="301" t="s">
        <v>2307</v>
      </c>
      <c r="AV454" s="301" t="s">
        <v>2308</v>
      </c>
      <c r="AW454" s="301" t="s">
        <v>2307</v>
      </c>
      <c r="AX454" s="301" t="s">
        <v>844</v>
      </c>
      <c r="AY454" s="301" t="s">
        <v>2309</v>
      </c>
      <c r="AZ454" s="301" t="s">
        <v>887</v>
      </c>
      <c r="BA454" s="301"/>
      <c r="BB454" s="301">
        <f>L454</f>
        <v>0.6</v>
      </c>
      <c r="BC454" s="301"/>
      <c r="BD454" s="174"/>
      <c r="BE454" s="174" t="s">
        <v>879</v>
      </c>
      <c r="BF454" s="174"/>
      <c r="BG454" s="174"/>
      <c r="BH454" s="174"/>
      <c r="BI454" s="174"/>
      <c r="BJ454" s="174"/>
      <c r="BK454" s="175">
        <v>1</v>
      </c>
      <c r="BL454" s="175"/>
      <c r="BM454" s="175"/>
      <c r="BN454" s="175"/>
      <c r="BO454" s="175"/>
      <c r="BP454" s="175"/>
      <c r="BQ454" s="175" t="s">
        <v>904</v>
      </c>
      <c r="BR454" s="175">
        <v>1</v>
      </c>
      <c r="BS454" s="175"/>
      <c r="BT454" s="256"/>
      <c r="BU454" s="256"/>
      <c r="BV454" s="256"/>
      <c r="BW454" s="256"/>
      <c r="BX454" s="256"/>
      <c r="BY454" s="256"/>
      <c r="BZ454" s="257"/>
      <c r="CA454" s="175"/>
    </row>
    <row r="455" spans="1:81" s="259" customFormat="1" ht="14.25" customHeight="1">
      <c r="A455" s="301">
        <v>22</v>
      </c>
      <c r="B455" s="301" t="s">
        <v>2170</v>
      </c>
      <c r="C455" s="301" t="s">
        <v>2310</v>
      </c>
      <c r="D455" s="301" t="s">
        <v>638</v>
      </c>
      <c r="E455" s="185">
        <v>945.6</v>
      </c>
      <c r="F455" s="185">
        <v>947</v>
      </c>
      <c r="G455" s="301" t="s">
        <v>593</v>
      </c>
      <c r="H455" s="185">
        <v>2384.6370000000002</v>
      </c>
      <c r="I455" s="185">
        <v>2386.0369999999998</v>
      </c>
      <c r="J455" s="178">
        <f t="shared" si="76"/>
        <v>1.3999999999999773</v>
      </c>
      <c r="K455" s="178">
        <f t="shared" si="77"/>
        <v>1.3999999999996362</v>
      </c>
      <c r="L455" s="301">
        <v>1.4</v>
      </c>
      <c r="M455" s="301" t="s">
        <v>871</v>
      </c>
      <c r="N455" s="301" t="s">
        <v>871</v>
      </c>
      <c r="O455" s="301" t="s">
        <v>875</v>
      </c>
      <c r="P455" s="301" t="s">
        <v>873</v>
      </c>
      <c r="Q455" s="301" t="s">
        <v>875</v>
      </c>
      <c r="R455" s="301"/>
      <c r="S455" s="301">
        <v>12</v>
      </c>
      <c r="T455" s="301" t="s">
        <v>876</v>
      </c>
      <c r="U455" s="301"/>
      <c r="V455" s="301" t="s">
        <v>829</v>
      </c>
      <c r="W455" s="301" t="s">
        <v>876</v>
      </c>
      <c r="X455" s="301" t="s">
        <v>831</v>
      </c>
      <c r="Y455" s="301" t="s">
        <v>832</v>
      </c>
      <c r="Z455" s="301"/>
      <c r="AA455" s="163" t="s">
        <v>877</v>
      </c>
      <c r="AB455" s="186">
        <f t="shared" si="84"/>
        <v>319.2</v>
      </c>
      <c r="AC455" s="163">
        <f t="shared" si="85"/>
        <v>319</v>
      </c>
      <c r="AD455" s="301">
        <v>2009</v>
      </c>
      <c r="AE455" s="301">
        <v>1</v>
      </c>
      <c r="AF455" s="301"/>
      <c r="AG455" s="301"/>
      <c r="AH455" s="301"/>
      <c r="AI455" s="187" t="s">
        <v>2270</v>
      </c>
      <c r="AJ455" s="188"/>
      <c r="AK455" s="188"/>
      <c r="AL455" s="301" t="s">
        <v>837</v>
      </c>
      <c r="AM455" s="301" t="s">
        <v>873</v>
      </c>
      <c r="AN455" s="301" t="s">
        <v>2172</v>
      </c>
      <c r="AO455" s="301" t="s">
        <v>2311</v>
      </c>
      <c r="AP455" s="301"/>
      <c r="AQ455" s="301"/>
      <c r="AR455" s="301"/>
      <c r="AS455" s="301"/>
      <c r="AT455" s="301" t="s">
        <v>2312</v>
      </c>
      <c r="AU455" s="301" t="s">
        <v>2313</v>
      </c>
      <c r="AV455" s="301" t="s">
        <v>2313</v>
      </c>
      <c r="AW455" s="301" t="s">
        <v>2314</v>
      </c>
      <c r="AX455" s="301" t="s">
        <v>844</v>
      </c>
      <c r="AY455" s="301" t="s">
        <v>2309</v>
      </c>
      <c r="AZ455" s="301" t="s">
        <v>870</v>
      </c>
      <c r="BA455" s="301"/>
      <c r="BB455" s="301">
        <f>L455</f>
        <v>1.4</v>
      </c>
      <c r="BC455" s="301"/>
      <c r="BD455" s="174"/>
      <c r="BE455" s="174" t="s">
        <v>879</v>
      </c>
      <c r="BF455" s="174"/>
      <c r="BG455" s="174"/>
      <c r="BH455" s="174"/>
      <c r="BI455" s="174"/>
      <c r="BJ455" s="174"/>
      <c r="BK455" s="175">
        <v>1</v>
      </c>
      <c r="BL455" s="175"/>
      <c r="BM455" s="175"/>
      <c r="BN455" s="175"/>
      <c r="BO455" s="175"/>
      <c r="BP455" s="175"/>
      <c r="BQ455" s="175" t="s">
        <v>904</v>
      </c>
      <c r="BR455" s="175">
        <v>1</v>
      </c>
      <c r="BS455" s="175"/>
      <c r="BT455" s="256"/>
      <c r="BU455" s="256"/>
      <c r="BV455" s="256"/>
      <c r="BW455" s="256"/>
      <c r="BX455" s="256"/>
      <c r="BY455" s="256"/>
      <c r="BZ455" s="257"/>
      <c r="CA455" s="175"/>
    </row>
    <row r="456" spans="1:81" s="258" customFormat="1" ht="14.25" customHeight="1">
      <c r="A456" s="466" t="s">
        <v>868</v>
      </c>
      <c r="B456" s="466"/>
      <c r="C456" s="466"/>
      <c r="D456" s="466"/>
      <c r="E456" s="158"/>
      <c r="F456" s="158"/>
      <c r="G456" s="157"/>
      <c r="H456" s="158"/>
      <c r="I456" s="158"/>
      <c r="J456" s="178"/>
      <c r="K456" s="178"/>
      <c r="L456" s="157"/>
      <c r="M456" s="157"/>
      <c r="N456" s="157"/>
      <c r="O456" s="157"/>
      <c r="P456" s="157"/>
      <c r="Q456" s="157"/>
      <c r="R456" s="157"/>
      <c r="S456" s="157"/>
      <c r="T456" s="157"/>
      <c r="U456" s="157"/>
      <c r="V456" s="157"/>
      <c r="W456" s="157"/>
      <c r="X456" s="157"/>
      <c r="Y456" s="157"/>
      <c r="Z456" s="157"/>
      <c r="AA456" s="160"/>
      <c r="AB456" s="176"/>
      <c r="AC456" s="160"/>
      <c r="AD456" s="157"/>
      <c r="AE456" s="157"/>
      <c r="AF456" s="157"/>
      <c r="AG456" s="157"/>
      <c r="AH456" s="157"/>
      <c r="AI456" s="161"/>
      <c r="AJ456" s="162"/>
      <c r="AK456" s="162"/>
      <c r="AL456" s="157"/>
      <c r="AM456" s="157"/>
      <c r="AN456" s="157"/>
      <c r="AO456" s="157"/>
      <c r="AP456" s="157"/>
      <c r="AQ456" s="157"/>
      <c r="AR456" s="157"/>
      <c r="AS456" s="157"/>
      <c r="AT456" s="157"/>
      <c r="AU456" s="157"/>
      <c r="AV456" s="157"/>
      <c r="AW456" s="157"/>
      <c r="AX456" s="157"/>
      <c r="AY456" s="157"/>
      <c r="AZ456" s="157"/>
      <c r="BA456" s="157"/>
      <c r="BB456" s="157"/>
      <c r="BC456" s="157"/>
      <c r="BD456" s="173"/>
      <c r="BE456" s="171"/>
      <c r="BF456" s="171"/>
      <c r="BG456" s="171"/>
      <c r="BH456" s="174"/>
      <c r="BI456" s="174"/>
      <c r="BJ456" s="174"/>
      <c r="BK456" s="175"/>
      <c r="BL456" s="175"/>
      <c r="BM456" s="175"/>
      <c r="BN456" s="175"/>
      <c r="BO456" s="175"/>
      <c r="BP456" s="175"/>
      <c r="BQ456" s="175" t="s">
        <v>820</v>
      </c>
      <c r="BR456" s="175">
        <v>2</v>
      </c>
      <c r="BS456" s="175"/>
      <c r="BT456" s="256"/>
      <c r="BU456" s="256"/>
      <c r="BV456" s="256"/>
      <c r="BW456" s="256"/>
      <c r="BX456" s="256"/>
      <c r="BY456" s="256"/>
      <c r="BZ456" s="257"/>
      <c r="CA456" s="175"/>
    </row>
    <row r="457" spans="1:81" s="258" customFormat="1">
      <c r="A457" s="466" t="s">
        <v>978</v>
      </c>
      <c r="B457" s="466"/>
      <c r="C457" s="466"/>
      <c r="D457" s="466"/>
      <c r="E457" s="158"/>
      <c r="F457" s="158"/>
      <c r="G457" s="157"/>
      <c r="H457" s="158"/>
      <c r="I457" s="158"/>
      <c r="J457" s="178"/>
      <c r="K457" s="178"/>
      <c r="L457" s="157"/>
      <c r="M457" s="157"/>
      <c r="N457" s="157"/>
      <c r="O457" s="157"/>
      <c r="P457" s="157"/>
      <c r="Q457" s="157"/>
      <c r="R457" s="157"/>
      <c r="S457" s="157"/>
      <c r="T457" s="157"/>
      <c r="U457" s="157"/>
      <c r="V457" s="157"/>
      <c r="W457" s="157"/>
      <c r="X457" s="157"/>
      <c r="Y457" s="157"/>
      <c r="Z457" s="157"/>
      <c r="AA457" s="160"/>
      <c r="AB457" s="176"/>
      <c r="AC457" s="160"/>
      <c r="AD457" s="157"/>
      <c r="AE457" s="157"/>
      <c r="AF457" s="157"/>
      <c r="AG457" s="157"/>
      <c r="AH457" s="157"/>
      <c r="AI457" s="161"/>
      <c r="AJ457" s="162"/>
      <c r="AK457" s="162"/>
      <c r="AL457" s="157"/>
      <c r="AM457" s="157"/>
      <c r="AN457" s="157"/>
      <c r="AO457" s="157"/>
      <c r="AP457" s="157"/>
      <c r="AQ457" s="157"/>
      <c r="AR457" s="157"/>
      <c r="AS457" s="157"/>
      <c r="AT457" s="157"/>
      <c r="AU457" s="157"/>
      <c r="AV457" s="157"/>
      <c r="AW457" s="157"/>
      <c r="AX457" s="157"/>
      <c r="AY457" s="157"/>
      <c r="AZ457" s="157"/>
      <c r="BA457" s="157"/>
      <c r="BB457" s="157"/>
      <c r="BC457" s="157"/>
      <c r="BD457" s="173"/>
      <c r="BE457" s="171"/>
      <c r="BF457" s="171"/>
      <c r="BG457" s="171"/>
      <c r="BH457" s="174"/>
      <c r="BI457" s="174"/>
      <c r="BJ457" s="174"/>
      <c r="BK457" s="175"/>
      <c r="BL457" s="175"/>
      <c r="BM457" s="175"/>
      <c r="BN457" s="175"/>
      <c r="BO457" s="175"/>
      <c r="BP457" s="175"/>
      <c r="BQ457" s="175" t="s">
        <v>820</v>
      </c>
      <c r="BR457" s="175">
        <v>2</v>
      </c>
      <c r="BS457" s="175"/>
      <c r="BT457" s="256"/>
      <c r="BU457" s="256"/>
      <c r="BV457" s="256"/>
      <c r="BW457" s="256"/>
      <c r="BX457" s="256"/>
      <c r="BY457" s="256"/>
      <c r="BZ457" s="257"/>
      <c r="CA457" s="175"/>
    </row>
  </sheetData>
  <mergeCells count="227">
    <mergeCell ref="A360:D360"/>
    <mergeCell ref="A361:D361"/>
    <mergeCell ref="A331:D331"/>
    <mergeCell ref="A347:D347"/>
    <mergeCell ref="A348:D348"/>
    <mergeCell ref="A362:D362"/>
    <mergeCell ref="A395:D395"/>
    <mergeCell ref="A411:D411"/>
    <mergeCell ref="A412:D412"/>
    <mergeCell ref="A391:D391"/>
    <mergeCell ref="A394:D394"/>
    <mergeCell ref="A266:D266"/>
    <mergeCell ref="A286:D286"/>
    <mergeCell ref="A293:D293"/>
    <mergeCell ref="A296:D296"/>
    <mergeCell ref="A297:D297"/>
    <mergeCell ref="A268:D268"/>
    <mergeCell ref="A284:D284"/>
    <mergeCell ref="A285:D285"/>
    <mergeCell ref="A269:D269"/>
    <mergeCell ref="A272:D272"/>
    <mergeCell ref="A273:E273"/>
    <mergeCell ref="A287:D287"/>
    <mergeCell ref="A294:D294"/>
    <mergeCell ref="A256:D256"/>
    <mergeCell ref="A264:D264"/>
    <mergeCell ref="A265:D265"/>
    <mergeCell ref="A234:D234"/>
    <mergeCell ref="A235:D235"/>
    <mergeCell ref="A238:D238"/>
    <mergeCell ref="A239:D239"/>
    <mergeCell ref="A236:D236"/>
    <mergeCell ref="A240:D240"/>
    <mergeCell ref="A257:D257"/>
    <mergeCell ref="A229:D229"/>
    <mergeCell ref="A230:D230"/>
    <mergeCell ref="A233:D233"/>
    <mergeCell ref="A203:D203"/>
    <mergeCell ref="A216:D216"/>
    <mergeCell ref="A217:D217"/>
    <mergeCell ref="G226:I226"/>
    <mergeCell ref="A231:D231"/>
    <mergeCell ref="A255:D255"/>
    <mergeCell ref="A124:D124"/>
    <mergeCell ref="A159:D159"/>
    <mergeCell ref="A160:D160"/>
    <mergeCell ref="A161:D161"/>
    <mergeCell ref="A162:D162"/>
    <mergeCell ref="A133:D133"/>
    <mergeCell ref="A134:D134"/>
    <mergeCell ref="A135:D135"/>
    <mergeCell ref="A138:D138"/>
    <mergeCell ref="A139:D139"/>
    <mergeCell ref="A136:D136"/>
    <mergeCell ref="A140:D140"/>
    <mergeCell ref="A153:D153"/>
    <mergeCell ref="A122:D122"/>
    <mergeCell ref="A123:D123"/>
    <mergeCell ref="A100:D100"/>
    <mergeCell ref="A101:D101"/>
    <mergeCell ref="A110:D110"/>
    <mergeCell ref="A111:D111"/>
    <mergeCell ref="A112:D112"/>
    <mergeCell ref="A102:D102"/>
    <mergeCell ref="A115:D115"/>
    <mergeCell ref="A92:D92"/>
    <mergeCell ref="A98:D98"/>
    <mergeCell ref="A99:D99"/>
    <mergeCell ref="A72:D72"/>
    <mergeCell ref="A87:D87"/>
    <mergeCell ref="A88:D88"/>
    <mergeCell ref="A89:D89"/>
    <mergeCell ref="A113:D113"/>
    <mergeCell ref="A114:D114"/>
    <mergeCell ref="A65:D65"/>
    <mergeCell ref="A66:D66"/>
    <mergeCell ref="A70:D70"/>
    <mergeCell ref="A71:D71"/>
    <mergeCell ref="A53:D53"/>
    <mergeCell ref="A54:D54"/>
    <mergeCell ref="A55:D55"/>
    <mergeCell ref="A90:D90"/>
    <mergeCell ref="A91:D91"/>
    <mergeCell ref="A39:D39"/>
    <mergeCell ref="A40:D40"/>
    <mergeCell ref="A42:D42"/>
    <mergeCell ref="A43:D43"/>
    <mergeCell ref="A44:D44"/>
    <mergeCell ref="A10:D10"/>
    <mergeCell ref="A14:D14"/>
    <mergeCell ref="A15:D15"/>
    <mergeCell ref="A16:D16"/>
    <mergeCell ref="A33:D33"/>
    <mergeCell ref="A34:D34"/>
    <mergeCell ref="A9:D9"/>
    <mergeCell ref="BU3:BW4"/>
    <mergeCell ref="CA3:CA5"/>
    <mergeCell ref="CB3:CB5"/>
    <mergeCell ref="BF3:BF5"/>
    <mergeCell ref="AR3:AR5"/>
    <mergeCell ref="AS3:AS5"/>
    <mergeCell ref="AT3:AT5"/>
    <mergeCell ref="AU3:AU5"/>
    <mergeCell ref="AV3:AV5"/>
    <mergeCell ref="AW3:AW5"/>
    <mergeCell ref="AL3:AL5"/>
    <mergeCell ref="AM3:AM5"/>
    <mergeCell ref="AN3:AN5"/>
    <mergeCell ref="AO3:AO5"/>
    <mergeCell ref="AP3:AP5"/>
    <mergeCell ref="AQ3:AQ5"/>
    <mergeCell ref="AF3:AF5"/>
    <mergeCell ref="AG3:AG5"/>
    <mergeCell ref="CC3:CC5"/>
    <mergeCell ref="D4:D5"/>
    <mergeCell ref="E4:E5"/>
    <mergeCell ref="F4:F5"/>
    <mergeCell ref="G4:G5"/>
    <mergeCell ref="H4:H5"/>
    <mergeCell ref="I4:I5"/>
    <mergeCell ref="BM3:BM5"/>
    <mergeCell ref="BN3:BN5"/>
    <mergeCell ref="BO3:BO5"/>
    <mergeCell ref="BP3:BP5"/>
    <mergeCell ref="BQ3:BQ5"/>
    <mergeCell ref="BR3:BR5"/>
    <mergeCell ref="BG3:BG5"/>
    <mergeCell ref="BH3:BH5"/>
    <mergeCell ref="BI3:BI5"/>
    <mergeCell ref="BJ3:BJ5"/>
    <mergeCell ref="BK3:BK5"/>
    <mergeCell ref="BL3:BL5"/>
    <mergeCell ref="AX3:AX5"/>
    <mergeCell ref="AY3:AY5"/>
    <mergeCell ref="BA3:BC4"/>
    <mergeCell ref="BD3:BD5"/>
    <mergeCell ref="BE3:BE5"/>
    <mergeCell ref="AJ3:AJ5"/>
    <mergeCell ref="AK3:AK5"/>
    <mergeCell ref="P3:P5"/>
    <mergeCell ref="Q3:AA3"/>
    <mergeCell ref="AB3:AB5"/>
    <mergeCell ref="AC3:AC5"/>
    <mergeCell ref="AD3:AD5"/>
    <mergeCell ref="AE3:AE5"/>
    <mergeCell ref="Q4:Q5"/>
    <mergeCell ref="R4:R5"/>
    <mergeCell ref="S4:S5"/>
    <mergeCell ref="T4:Y4"/>
    <mergeCell ref="Z4:Z5"/>
    <mergeCell ref="AA4:AA5"/>
    <mergeCell ref="A1:C1"/>
    <mergeCell ref="A48:D48"/>
    <mergeCell ref="A52:F52"/>
    <mergeCell ref="A56:D56"/>
    <mergeCell ref="A63:D63"/>
    <mergeCell ref="A67:D67"/>
    <mergeCell ref="A73:D73"/>
    <mergeCell ref="G78:I78"/>
    <mergeCell ref="A93:D93"/>
    <mergeCell ref="A2:AI2"/>
    <mergeCell ref="A3:A5"/>
    <mergeCell ref="B3:B5"/>
    <mergeCell ref="C3:C5"/>
    <mergeCell ref="D3:F3"/>
    <mergeCell ref="G3:I3"/>
    <mergeCell ref="L3:L5"/>
    <mergeCell ref="M3:M5"/>
    <mergeCell ref="N3:N5"/>
    <mergeCell ref="O3:O5"/>
    <mergeCell ref="AH3:AH5"/>
    <mergeCell ref="AI3:AI5"/>
    <mergeCell ref="A6:F6"/>
    <mergeCell ref="A7:D7"/>
    <mergeCell ref="A8:D8"/>
    <mergeCell ref="A163:D163"/>
    <mergeCell ref="A174:D174"/>
    <mergeCell ref="A177:D177"/>
    <mergeCell ref="A178:E178"/>
    <mergeCell ref="A187:D187"/>
    <mergeCell ref="A204:D204"/>
    <mergeCell ref="A209:D209"/>
    <mergeCell ref="A218:D218"/>
    <mergeCell ref="A225:D225"/>
    <mergeCell ref="A185:D185"/>
    <mergeCell ref="A186:D186"/>
    <mergeCell ref="A200:D200"/>
    <mergeCell ref="A201:D201"/>
    <mergeCell ref="A202:D202"/>
    <mergeCell ref="A176:D176"/>
    <mergeCell ref="A184:D184"/>
    <mergeCell ref="A298:D298"/>
    <mergeCell ref="A302:D302"/>
    <mergeCell ref="A313:D313"/>
    <mergeCell ref="A322:D322"/>
    <mergeCell ref="A327:D327"/>
    <mergeCell ref="A332:D332"/>
    <mergeCell ref="A336:D336"/>
    <mergeCell ref="A349:D349"/>
    <mergeCell ref="A357:D357"/>
    <mergeCell ref="A321:D321"/>
    <mergeCell ref="A326:D326"/>
    <mergeCell ref="A330:D330"/>
    <mergeCell ref="A309:D309"/>
    <mergeCell ref="A310:D310"/>
    <mergeCell ref="A311:D311"/>
    <mergeCell ref="A312:D312"/>
    <mergeCell ref="A355:D355"/>
    <mergeCell ref="A356:D356"/>
    <mergeCell ref="A457:D457"/>
    <mergeCell ref="A370:D370"/>
    <mergeCell ref="A388:D388"/>
    <mergeCell ref="AB389:AB390"/>
    <mergeCell ref="A392:D392"/>
    <mergeCell ref="A396:D396"/>
    <mergeCell ref="A414:D414"/>
    <mergeCell ref="A422:D422"/>
    <mergeCell ref="A428:D428"/>
    <mergeCell ref="A438:D438"/>
    <mergeCell ref="A413:D413"/>
    <mergeCell ref="A436:D436"/>
    <mergeCell ref="A437:D437"/>
    <mergeCell ref="A456:D456"/>
    <mergeCell ref="A421:D421"/>
    <mergeCell ref="A426:D426"/>
    <mergeCell ref="A427:D427"/>
    <mergeCell ref="A435:D435"/>
  </mergeCells>
  <phoneticPr fontId="1"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L26"/>
  <sheetViews>
    <sheetView workbookViewId="0">
      <selection activeCell="D11" sqref="D11"/>
    </sheetView>
  </sheetViews>
  <sheetFormatPr defaultColWidth="9" defaultRowHeight="13.5"/>
  <cols>
    <col min="1" max="1" width="12.75" style="6" customWidth="1"/>
    <col min="2" max="2" width="16.5" style="6" hidden="1" customWidth="1"/>
    <col min="3" max="3" width="13.25" style="6" customWidth="1"/>
    <col min="4" max="4" width="14" style="6" customWidth="1"/>
    <col min="5" max="5" width="11.625" style="6" customWidth="1"/>
    <col min="6" max="6" width="10.75" style="6" hidden="1" customWidth="1"/>
    <col min="7" max="7" width="12.875" style="6" customWidth="1"/>
    <col min="8" max="8" width="14.375" style="76" hidden="1" customWidth="1"/>
    <col min="9" max="9" width="13.5" style="77" hidden="1" customWidth="1"/>
    <col min="10" max="11" width="12.625" style="77" customWidth="1"/>
    <col min="12" max="12" width="9.25" style="76" customWidth="1"/>
    <col min="13" max="17" width="9" style="6"/>
    <col min="18" max="18" width="16.875" style="6" customWidth="1"/>
    <col min="19" max="16384" width="9" style="6"/>
  </cols>
  <sheetData>
    <row r="1" spans="1:12">
      <c r="A1" s="75" t="s">
        <v>738</v>
      </c>
    </row>
    <row r="2" spans="1:12" ht="22.5">
      <c r="A2" s="495" t="s">
        <v>2455</v>
      </c>
      <c r="B2" s="495"/>
      <c r="C2" s="495"/>
      <c r="D2" s="495"/>
      <c r="E2" s="495"/>
      <c r="F2" s="495"/>
      <c r="G2" s="495"/>
      <c r="H2" s="495"/>
      <c r="I2" s="495"/>
      <c r="J2" s="495"/>
      <c r="K2" s="495"/>
      <c r="L2" s="495"/>
    </row>
    <row r="3" spans="1:12">
      <c r="A3" s="496" t="s">
        <v>415</v>
      </c>
      <c r="B3" s="496"/>
      <c r="C3" s="496"/>
      <c r="D3" s="496"/>
      <c r="E3" s="496"/>
      <c r="F3" s="496"/>
      <c r="G3" s="496"/>
      <c r="H3" s="496"/>
      <c r="I3" s="496"/>
      <c r="J3" s="496"/>
      <c r="K3" s="496"/>
      <c r="L3" s="496"/>
    </row>
    <row r="4" spans="1:12" ht="35.25" customHeight="1">
      <c r="A4" s="497" t="s">
        <v>32</v>
      </c>
      <c r="B4" s="441"/>
      <c r="C4" s="500" t="s">
        <v>2456</v>
      </c>
      <c r="D4" s="500"/>
      <c r="E4" s="500"/>
      <c r="F4" s="500"/>
      <c r="G4" s="500"/>
      <c r="H4" s="500"/>
      <c r="I4" s="500"/>
      <c r="J4" s="500"/>
      <c r="K4" s="500" t="s">
        <v>2457</v>
      </c>
      <c r="L4" s="501" t="s">
        <v>419</v>
      </c>
    </row>
    <row r="5" spans="1:12" ht="27.75" customHeight="1">
      <c r="A5" s="497"/>
      <c r="B5" s="497" t="s">
        <v>416</v>
      </c>
      <c r="C5" s="498" t="s">
        <v>416</v>
      </c>
      <c r="D5" s="497" t="s">
        <v>417</v>
      </c>
      <c r="E5" s="497" t="s">
        <v>418</v>
      </c>
      <c r="F5" s="497"/>
      <c r="G5" s="497"/>
      <c r="H5" s="497"/>
      <c r="I5" s="497"/>
      <c r="J5" s="497"/>
      <c r="K5" s="500"/>
      <c r="L5" s="502"/>
    </row>
    <row r="6" spans="1:12" s="80" customFormat="1" ht="29.25" customHeight="1">
      <c r="A6" s="497"/>
      <c r="B6" s="497"/>
      <c r="C6" s="499"/>
      <c r="D6" s="497"/>
      <c r="E6" s="134" t="s">
        <v>420</v>
      </c>
      <c r="F6" s="134" t="s">
        <v>302</v>
      </c>
      <c r="G6" s="134" t="s">
        <v>421</v>
      </c>
      <c r="H6" s="79" t="s">
        <v>422</v>
      </c>
      <c r="I6" s="79" t="s">
        <v>423</v>
      </c>
      <c r="J6" s="79" t="s">
        <v>424</v>
      </c>
      <c r="K6" s="500"/>
      <c r="L6" s="503"/>
    </row>
    <row r="7" spans="1:12" s="80" customFormat="1" ht="35.25" customHeight="1">
      <c r="A7" s="78" t="s">
        <v>425</v>
      </c>
      <c r="B7" s="81">
        <f t="shared" ref="B7:K7" si="0">SUM(B8:B22)</f>
        <v>36399.89</v>
      </c>
      <c r="C7" s="81">
        <f t="shared" si="0"/>
        <v>36400</v>
      </c>
      <c r="D7" s="81">
        <f t="shared" si="0"/>
        <v>5900</v>
      </c>
      <c r="E7" s="81">
        <f t="shared" si="0"/>
        <v>30500</v>
      </c>
      <c r="F7" s="81">
        <f t="shared" si="0"/>
        <v>29081</v>
      </c>
      <c r="G7" s="81">
        <f t="shared" si="0"/>
        <v>11500</v>
      </c>
      <c r="H7" s="81">
        <f t="shared" si="0"/>
        <v>17581</v>
      </c>
      <c r="I7" s="81">
        <f t="shared" si="0"/>
        <v>17581.258135593227</v>
      </c>
      <c r="J7" s="81">
        <f t="shared" si="0"/>
        <v>19000</v>
      </c>
      <c r="K7" s="81">
        <f t="shared" si="0"/>
        <v>3344</v>
      </c>
      <c r="L7" s="82"/>
    </row>
    <row r="8" spans="1:12" s="80" customFormat="1" ht="35.25" customHeight="1">
      <c r="A8" s="83" t="s">
        <v>426</v>
      </c>
      <c r="B8" s="84">
        <v>1827.61</v>
      </c>
      <c r="C8" s="84">
        <f>ROUND(B8,0)</f>
        <v>1828</v>
      </c>
      <c r="D8" s="85">
        <v>300</v>
      </c>
      <c r="E8" s="85">
        <f>C8-D8</f>
        <v>1528</v>
      </c>
      <c r="F8" s="85">
        <f t="shared" ref="F8:F22" si="1">G8+H8</f>
        <v>1528</v>
      </c>
      <c r="G8" s="85">
        <v>700</v>
      </c>
      <c r="H8" s="86">
        <v>828</v>
      </c>
      <c r="I8" s="87">
        <v>828</v>
      </c>
      <c r="J8" s="86">
        <f>E8-G8</f>
        <v>828</v>
      </c>
      <c r="K8" s="86">
        <v>3344</v>
      </c>
      <c r="L8" s="88"/>
    </row>
    <row r="9" spans="1:12" s="80" customFormat="1" ht="35.25" customHeight="1">
      <c r="A9" s="83" t="s">
        <v>427</v>
      </c>
      <c r="B9" s="84">
        <v>3115.23</v>
      </c>
      <c r="C9" s="84">
        <f t="shared" ref="C9:C22" si="2">ROUND(B9,0)</f>
        <v>3115</v>
      </c>
      <c r="D9" s="85">
        <v>461</v>
      </c>
      <c r="E9" s="85">
        <f t="shared" ref="E9:E22" si="3">C9-D9</f>
        <v>2654</v>
      </c>
      <c r="F9" s="85">
        <f t="shared" si="1"/>
        <v>2523</v>
      </c>
      <c r="G9" s="85">
        <v>972</v>
      </c>
      <c r="H9" s="86">
        <f>ROUND(I9,0)</f>
        <v>1551</v>
      </c>
      <c r="I9" s="87">
        <v>1550.86942493947</v>
      </c>
      <c r="J9" s="86">
        <f t="shared" ref="J9:J22" si="4">E9-G9</f>
        <v>1682</v>
      </c>
      <c r="K9" s="86"/>
      <c r="L9" s="88"/>
    </row>
    <row r="10" spans="1:12" s="80" customFormat="1" ht="35.25" customHeight="1">
      <c r="A10" s="83" t="s">
        <v>428</v>
      </c>
      <c r="B10" s="84">
        <v>2640.2</v>
      </c>
      <c r="C10" s="84">
        <f t="shared" si="2"/>
        <v>2640</v>
      </c>
      <c r="D10" s="85">
        <v>319</v>
      </c>
      <c r="E10" s="85">
        <f t="shared" si="3"/>
        <v>2321</v>
      </c>
      <c r="F10" s="85">
        <f t="shared" si="1"/>
        <v>2207</v>
      </c>
      <c r="G10" s="85">
        <v>862</v>
      </c>
      <c r="H10" s="86">
        <f t="shared" ref="H10:H22" si="5">ROUND(I10,0)</f>
        <v>1345</v>
      </c>
      <c r="I10" s="87">
        <v>1345.2552058111401</v>
      </c>
      <c r="J10" s="86">
        <f t="shared" si="4"/>
        <v>1459</v>
      </c>
      <c r="K10" s="86"/>
      <c r="L10" s="88"/>
    </row>
    <row r="11" spans="1:12" s="80" customFormat="1" ht="35.25" customHeight="1">
      <c r="A11" s="83" t="s">
        <v>429</v>
      </c>
      <c r="B11" s="84">
        <v>1269.3</v>
      </c>
      <c r="C11" s="84">
        <f t="shared" si="2"/>
        <v>1269</v>
      </c>
      <c r="D11" s="85">
        <v>195</v>
      </c>
      <c r="E11" s="85">
        <f t="shared" si="3"/>
        <v>1074</v>
      </c>
      <c r="F11" s="85">
        <f t="shared" si="1"/>
        <v>1021</v>
      </c>
      <c r="G11" s="85">
        <v>394</v>
      </c>
      <c r="H11" s="86">
        <f t="shared" si="5"/>
        <v>627</v>
      </c>
      <c r="I11" s="87">
        <v>627.17730024213097</v>
      </c>
      <c r="J11" s="86">
        <f t="shared" si="4"/>
        <v>680</v>
      </c>
      <c r="K11" s="86"/>
      <c r="L11" s="88"/>
    </row>
    <row r="12" spans="1:12" s="80" customFormat="1" ht="35.25" customHeight="1">
      <c r="A12" s="83" t="s">
        <v>430</v>
      </c>
      <c r="B12" s="84">
        <v>3269.38</v>
      </c>
      <c r="C12" s="84">
        <f t="shared" si="2"/>
        <v>3269</v>
      </c>
      <c r="D12" s="85">
        <v>438</v>
      </c>
      <c r="E12" s="85">
        <f t="shared" si="3"/>
        <v>2831</v>
      </c>
      <c r="F12" s="85">
        <f t="shared" si="1"/>
        <v>2691</v>
      </c>
      <c r="G12" s="85">
        <v>1037</v>
      </c>
      <c r="H12" s="86">
        <f t="shared" si="5"/>
        <v>1654</v>
      </c>
      <c r="I12" s="87">
        <v>1654.26194915254</v>
      </c>
      <c r="J12" s="86">
        <f t="shared" si="4"/>
        <v>1794</v>
      </c>
      <c r="K12" s="86"/>
      <c r="L12" s="88"/>
    </row>
    <row r="13" spans="1:12" s="80" customFormat="1" ht="35.25" customHeight="1">
      <c r="A13" s="83" t="s">
        <v>37</v>
      </c>
      <c r="B13" s="84">
        <v>3612.41</v>
      </c>
      <c r="C13" s="84">
        <f>ROUND(B13,0)+1</f>
        <v>3613</v>
      </c>
      <c r="D13" s="85">
        <v>514</v>
      </c>
      <c r="E13" s="85">
        <f t="shared" si="3"/>
        <v>3099</v>
      </c>
      <c r="F13" s="85">
        <f t="shared" si="1"/>
        <v>2945</v>
      </c>
      <c r="G13" s="85">
        <v>1135</v>
      </c>
      <c r="H13" s="86">
        <f t="shared" si="5"/>
        <v>1810</v>
      </c>
      <c r="I13" s="87">
        <v>1810.0928753026601</v>
      </c>
      <c r="J13" s="86">
        <f t="shared" si="4"/>
        <v>1964</v>
      </c>
      <c r="K13" s="86"/>
      <c r="L13" s="88"/>
    </row>
    <row r="14" spans="1:12" s="80" customFormat="1" ht="35.25" customHeight="1">
      <c r="A14" s="83" t="s">
        <v>431</v>
      </c>
      <c r="B14" s="84">
        <v>2351.5100000000002</v>
      </c>
      <c r="C14" s="84">
        <f t="shared" si="2"/>
        <v>2352</v>
      </c>
      <c r="D14" s="85">
        <v>402</v>
      </c>
      <c r="E14" s="85">
        <f t="shared" si="3"/>
        <v>1950</v>
      </c>
      <c r="F14" s="85">
        <f t="shared" si="1"/>
        <v>1854</v>
      </c>
      <c r="G14" s="85">
        <v>720</v>
      </c>
      <c r="H14" s="86">
        <f t="shared" si="5"/>
        <v>1134</v>
      </c>
      <c r="I14" s="87">
        <v>1133.5010472155</v>
      </c>
      <c r="J14" s="86">
        <f t="shared" si="4"/>
        <v>1230</v>
      </c>
      <c r="K14" s="86"/>
      <c r="L14" s="88"/>
    </row>
    <row r="15" spans="1:12" s="80" customFormat="1" ht="35.25" customHeight="1">
      <c r="A15" s="83" t="s">
        <v>432</v>
      </c>
      <c r="B15" s="84">
        <v>2745.42</v>
      </c>
      <c r="C15" s="84">
        <f t="shared" si="2"/>
        <v>2745</v>
      </c>
      <c r="D15" s="85">
        <v>415</v>
      </c>
      <c r="E15" s="85">
        <f t="shared" si="3"/>
        <v>2330</v>
      </c>
      <c r="F15" s="85">
        <f t="shared" si="1"/>
        <v>2216</v>
      </c>
      <c r="G15" s="85">
        <v>858</v>
      </c>
      <c r="H15" s="86">
        <f>ROUND(I15,0)+1</f>
        <v>1358</v>
      </c>
      <c r="I15" s="87">
        <v>1357.44289346247</v>
      </c>
      <c r="J15" s="86">
        <f t="shared" si="4"/>
        <v>1472</v>
      </c>
      <c r="K15" s="86"/>
      <c r="L15" s="88"/>
    </row>
    <row r="16" spans="1:12" s="80" customFormat="1" ht="35.25" customHeight="1">
      <c r="A16" s="83" t="s">
        <v>359</v>
      </c>
      <c r="B16" s="84">
        <v>1017.82</v>
      </c>
      <c r="C16" s="84">
        <f t="shared" si="2"/>
        <v>1018</v>
      </c>
      <c r="D16" s="85">
        <v>225</v>
      </c>
      <c r="E16" s="85">
        <f t="shared" si="3"/>
        <v>793</v>
      </c>
      <c r="F16" s="85">
        <f t="shared" si="1"/>
        <v>755</v>
      </c>
      <c r="G16" s="85">
        <v>307</v>
      </c>
      <c r="H16" s="86">
        <f t="shared" si="5"/>
        <v>448</v>
      </c>
      <c r="I16" s="87">
        <v>447.88369249394702</v>
      </c>
      <c r="J16" s="86">
        <f t="shared" si="4"/>
        <v>486</v>
      </c>
      <c r="K16" s="86"/>
      <c r="L16" s="88"/>
    </row>
    <row r="17" spans="1:12" s="80" customFormat="1" ht="35.25" customHeight="1">
      <c r="A17" s="83" t="s">
        <v>36</v>
      </c>
      <c r="B17" s="84">
        <v>2364.64</v>
      </c>
      <c r="C17" s="84">
        <f t="shared" si="2"/>
        <v>2365</v>
      </c>
      <c r="D17" s="85">
        <v>351</v>
      </c>
      <c r="E17" s="85">
        <f t="shared" si="3"/>
        <v>2014</v>
      </c>
      <c r="F17" s="85">
        <f t="shared" si="1"/>
        <v>1914</v>
      </c>
      <c r="G17" s="85">
        <v>739</v>
      </c>
      <c r="H17" s="86">
        <f t="shared" si="5"/>
        <v>1175</v>
      </c>
      <c r="I17" s="87">
        <v>1175.10697336562</v>
      </c>
      <c r="J17" s="86">
        <f t="shared" si="4"/>
        <v>1275</v>
      </c>
      <c r="K17" s="86"/>
      <c r="L17" s="88"/>
    </row>
    <row r="18" spans="1:12" s="80" customFormat="1" ht="35.25" customHeight="1">
      <c r="A18" s="83" t="s">
        <v>433</v>
      </c>
      <c r="B18" s="84">
        <v>2506.06</v>
      </c>
      <c r="C18" s="84">
        <f t="shared" si="2"/>
        <v>2506</v>
      </c>
      <c r="D18" s="85">
        <v>484</v>
      </c>
      <c r="E18" s="85">
        <f t="shared" si="3"/>
        <v>2022</v>
      </c>
      <c r="F18" s="85">
        <f t="shared" si="1"/>
        <v>1923</v>
      </c>
      <c r="G18" s="85">
        <v>759</v>
      </c>
      <c r="H18" s="86">
        <f t="shared" si="5"/>
        <v>1164</v>
      </c>
      <c r="I18" s="87">
        <v>1164.43122276029</v>
      </c>
      <c r="J18" s="86">
        <f t="shared" si="4"/>
        <v>1263</v>
      </c>
      <c r="K18" s="86"/>
      <c r="L18" s="88"/>
    </row>
    <row r="19" spans="1:12" s="80" customFormat="1" ht="35.25" customHeight="1">
      <c r="A19" s="83" t="s">
        <v>434</v>
      </c>
      <c r="B19" s="84">
        <v>2674.2</v>
      </c>
      <c r="C19" s="84">
        <f t="shared" si="2"/>
        <v>2674</v>
      </c>
      <c r="D19" s="85">
        <v>498</v>
      </c>
      <c r="E19" s="85">
        <f t="shared" si="3"/>
        <v>2176</v>
      </c>
      <c r="F19" s="85">
        <f t="shared" si="1"/>
        <v>2073</v>
      </c>
      <c r="G19" s="85">
        <v>855</v>
      </c>
      <c r="H19" s="86">
        <f t="shared" si="5"/>
        <v>1218</v>
      </c>
      <c r="I19" s="87">
        <v>1218.0312348668299</v>
      </c>
      <c r="J19" s="86">
        <f t="shared" si="4"/>
        <v>1321</v>
      </c>
      <c r="K19" s="86"/>
      <c r="L19" s="88"/>
    </row>
    <row r="20" spans="1:12" s="80" customFormat="1" ht="35.25" customHeight="1">
      <c r="A20" s="83" t="s">
        <v>435</v>
      </c>
      <c r="B20" s="84">
        <v>3182.28</v>
      </c>
      <c r="C20" s="84">
        <f t="shared" si="2"/>
        <v>3182</v>
      </c>
      <c r="D20" s="85">
        <v>673</v>
      </c>
      <c r="E20" s="85">
        <f t="shared" si="3"/>
        <v>2509</v>
      </c>
      <c r="F20" s="85">
        <f t="shared" si="1"/>
        <v>2387</v>
      </c>
      <c r="G20" s="85">
        <v>948</v>
      </c>
      <c r="H20" s="86">
        <f t="shared" si="5"/>
        <v>1439</v>
      </c>
      <c r="I20" s="87">
        <v>1439.36406779661</v>
      </c>
      <c r="J20" s="86">
        <f t="shared" si="4"/>
        <v>1561</v>
      </c>
      <c r="K20" s="86"/>
      <c r="L20" s="88"/>
    </row>
    <row r="21" spans="1:12" s="80" customFormat="1" ht="35.25" customHeight="1">
      <c r="A21" s="83" t="s">
        <v>436</v>
      </c>
      <c r="B21" s="84">
        <v>2239.98</v>
      </c>
      <c r="C21" s="84">
        <f t="shared" si="2"/>
        <v>2240</v>
      </c>
      <c r="D21" s="85">
        <v>272</v>
      </c>
      <c r="E21" s="85">
        <f t="shared" si="3"/>
        <v>1968</v>
      </c>
      <c r="F21" s="85">
        <f t="shared" si="1"/>
        <v>1871</v>
      </c>
      <c r="G21" s="85">
        <v>726</v>
      </c>
      <c r="H21" s="86">
        <f t="shared" si="5"/>
        <v>1145</v>
      </c>
      <c r="I21" s="87">
        <v>1144.99730024213</v>
      </c>
      <c r="J21" s="86">
        <f t="shared" si="4"/>
        <v>1242</v>
      </c>
      <c r="K21" s="86"/>
      <c r="L21" s="88"/>
    </row>
    <row r="22" spans="1:12" s="80" customFormat="1" ht="35.25" customHeight="1">
      <c r="A22" s="83" t="s">
        <v>437</v>
      </c>
      <c r="B22" s="84">
        <v>1583.85</v>
      </c>
      <c r="C22" s="84">
        <f t="shared" si="2"/>
        <v>1584</v>
      </c>
      <c r="D22" s="85">
        <v>353</v>
      </c>
      <c r="E22" s="85">
        <f t="shared" si="3"/>
        <v>1231</v>
      </c>
      <c r="F22" s="85">
        <f t="shared" si="1"/>
        <v>1173</v>
      </c>
      <c r="G22" s="85">
        <v>488</v>
      </c>
      <c r="H22" s="86">
        <f t="shared" si="5"/>
        <v>685</v>
      </c>
      <c r="I22" s="87">
        <v>684.84294794188804</v>
      </c>
      <c r="J22" s="86">
        <f t="shared" si="4"/>
        <v>743</v>
      </c>
      <c r="K22" s="86"/>
      <c r="L22" s="88"/>
    </row>
    <row r="23" spans="1:12" s="80" customFormat="1" ht="14.25">
      <c r="H23" s="89"/>
      <c r="I23" s="90"/>
      <c r="J23" s="90"/>
      <c r="K23" s="90"/>
      <c r="L23" s="89"/>
    </row>
    <row r="24" spans="1:12" s="80" customFormat="1" ht="14.25">
      <c r="H24" s="89"/>
      <c r="I24" s="90"/>
      <c r="J24" s="90"/>
      <c r="K24" s="90"/>
      <c r="L24" s="89"/>
    </row>
    <row r="25" spans="1:12" s="80" customFormat="1" ht="14.25">
      <c r="H25" s="89"/>
      <c r="I25" s="90"/>
      <c r="J25" s="90"/>
      <c r="K25" s="90"/>
      <c r="L25" s="89"/>
    </row>
    <row r="26" spans="1:12" s="80" customFormat="1" ht="14.25">
      <c r="H26" s="89"/>
      <c r="I26" s="90"/>
      <c r="J26" s="90"/>
      <c r="K26" s="90"/>
      <c r="L26" s="89"/>
    </row>
  </sheetData>
  <mergeCells count="10">
    <mergeCell ref="A2:L2"/>
    <mergeCell ref="A3:L3"/>
    <mergeCell ref="B5:B6"/>
    <mergeCell ref="C5:C6"/>
    <mergeCell ref="D5:D6"/>
    <mergeCell ref="E5:J5"/>
    <mergeCell ref="A4:A6"/>
    <mergeCell ref="C4:J4"/>
    <mergeCell ref="K4:K6"/>
    <mergeCell ref="L4:L6"/>
  </mergeCells>
  <phoneticPr fontId="1" type="noConversion"/>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dimension ref="A1:I16"/>
  <sheetViews>
    <sheetView workbookViewId="0"/>
  </sheetViews>
  <sheetFormatPr defaultRowHeight="13.5"/>
  <cols>
    <col min="1" max="1" width="7.75" customWidth="1"/>
    <col min="3" max="3" width="19" customWidth="1"/>
    <col min="4" max="4" width="17.875" style="4" customWidth="1"/>
    <col min="5" max="5" width="9.875" style="4" customWidth="1"/>
    <col min="6" max="7" width="11.125" style="4" customWidth="1"/>
    <col min="8" max="8" width="16.25" customWidth="1"/>
    <col min="9" max="9" width="16" customWidth="1"/>
  </cols>
  <sheetData>
    <row r="1" spans="1:9" ht="23.25" customHeight="1">
      <c r="A1" s="7" t="s">
        <v>739</v>
      </c>
    </row>
    <row r="2" spans="1:9" ht="38.25" customHeight="1">
      <c r="A2" s="510" t="s">
        <v>402</v>
      </c>
      <c r="B2" s="510"/>
      <c r="C2" s="510"/>
      <c r="D2" s="510"/>
      <c r="E2" s="510"/>
      <c r="F2" s="510"/>
      <c r="G2" s="510"/>
      <c r="H2" s="510"/>
      <c r="I2" s="510"/>
    </row>
    <row r="3" spans="1:9" ht="45" customHeight="1">
      <c r="A3" s="10" t="s">
        <v>0</v>
      </c>
      <c r="B3" s="10" t="s">
        <v>32</v>
      </c>
      <c r="C3" s="10" t="s">
        <v>33</v>
      </c>
      <c r="D3" s="10" t="s">
        <v>34</v>
      </c>
      <c r="E3" s="2" t="s">
        <v>283</v>
      </c>
      <c r="F3" s="10" t="s">
        <v>156</v>
      </c>
      <c r="G3" s="2" t="s">
        <v>403</v>
      </c>
      <c r="H3" s="2" t="s">
        <v>284</v>
      </c>
      <c r="I3" s="2" t="s">
        <v>289</v>
      </c>
    </row>
    <row r="4" spans="1:9" s="25" customFormat="1" ht="45" customHeight="1">
      <c r="A4" s="23" t="s">
        <v>285</v>
      </c>
      <c r="B4" s="23"/>
      <c r="C4" s="23"/>
      <c r="D4" s="23"/>
      <c r="E4" s="24"/>
      <c r="F4" s="24">
        <f>F5+F6+F7</f>
        <v>3312</v>
      </c>
      <c r="G4" s="24">
        <f>G5+G6+G7</f>
        <v>1003</v>
      </c>
      <c r="H4" s="24"/>
      <c r="I4" s="24"/>
    </row>
    <row r="5" spans="1:9" ht="69" customHeight="1">
      <c r="A5" s="10">
        <v>1</v>
      </c>
      <c r="B5" s="10" t="s">
        <v>38</v>
      </c>
      <c r="C5" s="10" t="s">
        <v>411</v>
      </c>
      <c r="D5" s="10" t="s">
        <v>157</v>
      </c>
      <c r="E5" s="10" t="s">
        <v>287</v>
      </c>
      <c r="F5" s="10">
        <v>1350</v>
      </c>
      <c r="G5" s="10">
        <v>350</v>
      </c>
      <c r="H5" s="26" t="s">
        <v>288</v>
      </c>
      <c r="I5" s="2"/>
    </row>
    <row r="6" spans="1:9" ht="85.5" customHeight="1">
      <c r="A6" s="10">
        <v>2</v>
      </c>
      <c r="B6" s="10" t="s">
        <v>36</v>
      </c>
      <c r="C6" s="10" t="s">
        <v>286</v>
      </c>
      <c r="D6" s="10" t="s">
        <v>158</v>
      </c>
      <c r="E6" s="10" t="s">
        <v>287</v>
      </c>
      <c r="F6" s="10">
        <v>1024</v>
      </c>
      <c r="G6" s="10">
        <v>341</v>
      </c>
      <c r="H6" s="26" t="s">
        <v>288</v>
      </c>
      <c r="I6" s="2" t="s">
        <v>413</v>
      </c>
    </row>
    <row r="7" spans="1:9" ht="87" customHeight="1">
      <c r="A7" s="10">
        <v>3</v>
      </c>
      <c r="B7" s="10" t="s">
        <v>37</v>
      </c>
      <c r="C7" s="10" t="s">
        <v>410</v>
      </c>
      <c r="D7" s="10" t="s">
        <v>159</v>
      </c>
      <c r="E7" s="10" t="s">
        <v>287</v>
      </c>
      <c r="F7" s="10">
        <v>938</v>
      </c>
      <c r="G7" s="10">
        <v>312</v>
      </c>
      <c r="H7" s="26" t="s">
        <v>288</v>
      </c>
      <c r="I7" s="2" t="s">
        <v>290</v>
      </c>
    </row>
    <row r="8" spans="1:9">
      <c r="A8" s="3"/>
      <c r="B8" s="3"/>
      <c r="C8" s="3"/>
      <c r="D8" s="6"/>
      <c r="E8" s="6"/>
      <c r="F8" s="6"/>
      <c r="G8" s="6"/>
    </row>
    <row r="9" spans="1:9">
      <c r="A9" s="3"/>
      <c r="B9" s="3"/>
      <c r="C9" s="3"/>
      <c r="D9" s="6"/>
      <c r="E9" s="6"/>
      <c r="F9" s="6"/>
      <c r="G9" s="6"/>
    </row>
    <row r="10" spans="1:9">
      <c r="A10" s="3"/>
      <c r="B10" s="3"/>
      <c r="C10" s="3"/>
      <c r="D10" s="6"/>
      <c r="E10" s="6"/>
      <c r="F10" s="6"/>
      <c r="G10" s="6"/>
    </row>
    <row r="11" spans="1:9">
      <c r="A11" s="3"/>
      <c r="B11" s="3"/>
      <c r="C11" s="3"/>
      <c r="D11" s="6"/>
      <c r="E11" s="6"/>
      <c r="F11" s="6"/>
      <c r="G11" s="6"/>
    </row>
    <row r="12" spans="1:9">
      <c r="A12" s="3"/>
      <c r="B12" s="3"/>
      <c r="C12" s="3"/>
      <c r="D12" s="6"/>
      <c r="E12" s="6"/>
      <c r="F12" s="6"/>
      <c r="G12" s="6"/>
    </row>
    <row r="13" spans="1:9">
      <c r="A13" s="3"/>
      <c r="B13" s="3"/>
      <c r="C13" s="3"/>
      <c r="D13" s="6"/>
      <c r="E13" s="6"/>
      <c r="F13" s="6"/>
      <c r="G13" s="6"/>
    </row>
    <row r="14" spans="1:9">
      <c r="A14" s="3"/>
      <c r="B14" s="3"/>
      <c r="C14" s="3"/>
      <c r="D14" s="6"/>
      <c r="E14" s="6"/>
      <c r="F14" s="6"/>
      <c r="G14" s="6"/>
    </row>
    <row r="15" spans="1:9">
      <c r="A15" s="3"/>
      <c r="B15" s="3"/>
      <c r="C15" s="3"/>
      <c r="D15" s="6"/>
      <c r="E15" s="6"/>
      <c r="F15" s="6"/>
      <c r="G15" s="6"/>
    </row>
    <row r="16" spans="1:9">
      <c r="A16" s="3"/>
      <c r="B16" s="3"/>
      <c r="C16" s="3"/>
      <c r="D16" s="6"/>
      <c r="E16" s="6"/>
      <c r="F16" s="6"/>
      <c r="G16" s="6"/>
    </row>
  </sheetData>
  <mergeCells count="1">
    <mergeCell ref="A2:I2"/>
  </mergeCells>
  <phoneticPr fontId="1" type="noConversion"/>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dimension ref="A1:O151"/>
  <sheetViews>
    <sheetView zoomScaleSheetLayoutView="115" workbookViewId="0"/>
  </sheetViews>
  <sheetFormatPr defaultRowHeight="33" customHeight="1"/>
  <cols>
    <col min="1" max="1" width="6.625" style="11" customWidth="1"/>
    <col min="2" max="2" width="6.75" style="11" customWidth="1"/>
    <col min="3" max="3" width="9.5" style="11" customWidth="1"/>
    <col min="4" max="4" width="19.25" style="11" customWidth="1"/>
    <col min="5" max="5" width="11.875" style="11" customWidth="1"/>
    <col min="6" max="6" width="10.375" style="11" hidden="1" customWidth="1"/>
    <col min="7" max="7" width="7.75" style="11" hidden="1" customWidth="1"/>
    <col min="8" max="8" width="8.875" style="11" hidden="1" customWidth="1"/>
    <col min="9" max="9" width="7.5" style="11" hidden="1" customWidth="1"/>
    <col min="10" max="10" width="7" style="11" hidden="1" customWidth="1"/>
    <col min="11" max="11" width="0" style="11" hidden="1" customWidth="1"/>
    <col min="12" max="12" width="10.5" style="11" hidden="1" customWidth="1"/>
    <col min="13" max="13" width="12.625" style="11" customWidth="1"/>
    <col min="14" max="14" width="16.25" style="11" customWidth="1"/>
    <col min="15" max="15" width="14.75" style="11" hidden="1" customWidth="1"/>
    <col min="16" max="16384" width="9" style="11"/>
  </cols>
  <sheetData>
    <row r="1" spans="1:15" ht="28.5" customHeight="1">
      <c r="A1" s="22" t="s">
        <v>740</v>
      </c>
    </row>
    <row r="2" spans="1:15" ht="27" customHeight="1">
      <c r="A2" s="513" t="s">
        <v>405</v>
      </c>
      <c r="B2" s="513"/>
      <c r="C2" s="513"/>
      <c r="D2" s="513"/>
      <c r="E2" s="513"/>
      <c r="F2" s="513"/>
      <c r="G2" s="513"/>
      <c r="H2" s="513"/>
      <c r="I2" s="513"/>
      <c r="J2" s="513"/>
      <c r="K2" s="513"/>
      <c r="L2" s="513"/>
      <c r="M2" s="513"/>
      <c r="N2" s="513"/>
      <c r="O2" s="17"/>
    </row>
    <row r="3" spans="1:15" ht="47.25" customHeight="1">
      <c r="A3" s="30" t="s">
        <v>0</v>
      </c>
      <c r="B3" s="30" t="s">
        <v>30</v>
      </c>
      <c r="C3" s="30" t="s">
        <v>31</v>
      </c>
      <c r="D3" s="30" t="s">
        <v>1</v>
      </c>
      <c r="E3" s="30" t="s">
        <v>2</v>
      </c>
      <c r="F3" s="30" t="s">
        <v>3</v>
      </c>
      <c r="G3" s="31" t="s">
        <v>42</v>
      </c>
      <c r="H3" s="31" t="s">
        <v>39</v>
      </c>
      <c r="I3" s="31" t="s">
        <v>43</v>
      </c>
      <c r="J3" s="31" t="s">
        <v>40</v>
      </c>
      <c r="K3" s="31" t="s">
        <v>41</v>
      </c>
      <c r="L3" s="31" t="s">
        <v>44</v>
      </c>
      <c r="M3" s="30" t="s">
        <v>404</v>
      </c>
      <c r="N3" s="30" t="s">
        <v>257</v>
      </c>
      <c r="O3" s="8" t="s">
        <v>258</v>
      </c>
    </row>
    <row r="4" spans="1:15" s="12" customFormat="1" ht="33" customHeight="1">
      <c r="A4" s="30" t="s">
        <v>254</v>
      </c>
      <c r="B4" s="512" t="s">
        <v>406</v>
      </c>
      <c r="C4" s="512"/>
      <c r="D4" s="30"/>
      <c r="E4" s="30"/>
      <c r="F4" s="30"/>
      <c r="G4" s="31"/>
      <c r="H4" s="31"/>
      <c r="I4" s="31"/>
      <c r="J4" s="31"/>
      <c r="K4" s="31"/>
      <c r="L4" s="31"/>
      <c r="M4" s="31">
        <f>M5+M17+M21+M23+M38+M64+M81+M99+M108+M119+M123+M127+M142</f>
        <v>5360</v>
      </c>
      <c r="N4" s="16" t="s">
        <v>412</v>
      </c>
      <c r="O4" s="9"/>
    </row>
    <row r="5" spans="1:15" s="12" customFormat="1" ht="33" customHeight="1">
      <c r="A5" s="30" t="s">
        <v>255</v>
      </c>
      <c r="B5" s="30" t="s">
        <v>256</v>
      </c>
      <c r="C5" s="30"/>
      <c r="D5" s="30"/>
      <c r="E5" s="30"/>
      <c r="F5" s="30"/>
      <c r="G5" s="31"/>
      <c r="H5" s="31"/>
      <c r="I5" s="31"/>
      <c r="J5" s="31"/>
      <c r="K5" s="31"/>
      <c r="L5" s="31"/>
      <c r="M5" s="32">
        <f>SUM(M6:M16)</f>
        <v>440</v>
      </c>
      <c r="N5" s="16"/>
      <c r="O5" s="9"/>
    </row>
    <row r="6" spans="1:15" ht="33" customHeight="1">
      <c r="A6" s="16">
        <v>1</v>
      </c>
      <c r="B6" s="16"/>
      <c r="C6" s="16" t="s">
        <v>48</v>
      </c>
      <c r="D6" s="16" t="s">
        <v>163</v>
      </c>
      <c r="E6" s="16" t="s">
        <v>4</v>
      </c>
      <c r="F6" s="16" t="s">
        <v>5</v>
      </c>
      <c r="G6" s="31" t="s">
        <v>35</v>
      </c>
      <c r="H6" s="31" t="s">
        <v>35</v>
      </c>
      <c r="I6" s="31" t="s">
        <v>35</v>
      </c>
      <c r="J6" s="31" t="s">
        <v>35</v>
      </c>
      <c r="K6" s="31" t="s">
        <v>35</v>
      </c>
      <c r="L6" s="31" t="s">
        <v>35</v>
      </c>
      <c r="M6" s="31">
        <v>40</v>
      </c>
      <c r="N6" s="16"/>
      <c r="O6" s="9" t="s">
        <v>47</v>
      </c>
    </row>
    <row r="7" spans="1:15" ht="33" customHeight="1">
      <c r="A7" s="16">
        <v>2</v>
      </c>
      <c r="B7" s="16"/>
      <c r="C7" s="16" t="s">
        <v>48</v>
      </c>
      <c r="D7" s="16" t="s">
        <v>164</v>
      </c>
      <c r="E7" s="16" t="s">
        <v>4</v>
      </c>
      <c r="F7" s="16" t="s">
        <v>5</v>
      </c>
      <c r="G7" s="31" t="s">
        <v>35</v>
      </c>
      <c r="H7" s="31" t="s">
        <v>35</v>
      </c>
      <c r="I7" s="31" t="s">
        <v>35</v>
      </c>
      <c r="J7" s="31" t="s">
        <v>35</v>
      </c>
      <c r="K7" s="31" t="s">
        <v>35</v>
      </c>
      <c r="L7" s="31" t="s">
        <v>35</v>
      </c>
      <c r="M7" s="31">
        <v>40</v>
      </c>
      <c r="N7" s="16"/>
      <c r="O7" s="9" t="s">
        <v>47</v>
      </c>
    </row>
    <row r="8" spans="1:15" ht="33" customHeight="1">
      <c r="A8" s="16">
        <v>3</v>
      </c>
      <c r="B8" s="16"/>
      <c r="C8" s="16" t="s">
        <v>48</v>
      </c>
      <c r="D8" s="33" t="s">
        <v>165</v>
      </c>
      <c r="E8" s="33" t="s">
        <v>4</v>
      </c>
      <c r="F8" s="33" t="s">
        <v>46</v>
      </c>
      <c r="G8" s="31" t="s">
        <v>35</v>
      </c>
      <c r="H8" s="31" t="s">
        <v>35</v>
      </c>
      <c r="I8" s="31" t="s">
        <v>35</v>
      </c>
      <c r="J8" s="31" t="s">
        <v>35</v>
      </c>
      <c r="K8" s="31" t="s">
        <v>35</v>
      </c>
      <c r="L8" s="31" t="s">
        <v>35</v>
      </c>
      <c r="M8" s="31">
        <v>40</v>
      </c>
      <c r="N8" s="16"/>
      <c r="O8" s="9" t="s">
        <v>47</v>
      </c>
    </row>
    <row r="9" spans="1:15" ht="33" customHeight="1">
      <c r="A9" s="16">
        <v>4</v>
      </c>
      <c r="B9" s="16"/>
      <c r="C9" s="16" t="s">
        <v>49</v>
      </c>
      <c r="D9" s="16" t="s">
        <v>166</v>
      </c>
      <c r="E9" s="16" t="s">
        <v>7</v>
      </c>
      <c r="F9" s="16" t="s">
        <v>8</v>
      </c>
      <c r="G9" s="31" t="s">
        <v>35</v>
      </c>
      <c r="H9" s="31" t="s">
        <v>35</v>
      </c>
      <c r="I9" s="31" t="s">
        <v>35</v>
      </c>
      <c r="J9" s="31" t="s">
        <v>35</v>
      </c>
      <c r="K9" s="31" t="s">
        <v>35</v>
      </c>
      <c r="L9" s="31" t="s">
        <v>35</v>
      </c>
      <c r="M9" s="31">
        <v>40</v>
      </c>
      <c r="N9" s="16"/>
      <c r="O9" s="9" t="s">
        <v>47</v>
      </c>
    </row>
    <row r="10" spans="1:15" ht="33" customHeight="1">
      <c r="A10" s="16">
        <v>5</v>
      </c>
      <c r="B10" s="16"/>
      <c r="C10" s="16" t="s">
        <v>49</v>
      </c>
      <c r="D10" s="16" t="s">
        <v>167</v>
      </c>
      <c r="E10" s="16" t="s">
        <v>10</v>
      </c>
      <c r="F10" s="16" t="s">
        <v>11</v>
      </c>
      <c r="G10" s="31" t="s">
        <v>35</v>
      </c>
      <c r="H10" s="31" t="s">
        <v>35</v>
      </c>
      <c r="I10" s="31" t="s">
        <v>35</v>
      </c>
      <c r="J10" s="31" t="s">
        <v>35</v>
      </c>
      <c r="K10" s="31" t="s">
        <v>35</v>
      </c>
      <c r="L10" s="31" t="s">
        <v>35</v>
      </c>
      <c r="M10" s="31">
        <v>40</v>
      </c>
      <c r="N10" s="16"/>
      <c r="O10" s="9" t="s">
        <v>47</v>
      </c>
    </row>
    <row r="11" spans="1:15" ht="33" customHeight="1">
      <c r="A11" s="16">
        <v>6</v>
      </c>
      <c r="B11" s="16"/>
      <c r="C11" s="16" t="s">
        <v>50</v>
      </c>
      <c r="D11" s="16" t="s">
        <v>168</v>
      </c>
      <c r="E11" s="16" t="s">
        <v>4</v>
      </c>
      <c r="F11" s="16" t="s">
        <v>12</v>
      </c>
      <c r="G11" s="31" t="s">
        <v>35</v>
      </c>
      <c r="H11" s="31" t="s">
        <v>35</v>
      </c>
      <c r="I11" s="31" t="s">
        <v>35</v>
      </c>
      <c r="J11" s="31" t="s">
        <v>35</v>
      </c>
      <c r="K11" s="31" t="s">
        <v>35</v>
      </c>
      <c r="L11" s="31" t="s">
        <v>35</v>
      </c>
      <c r="M11" s="31">
        <v>40</v>
      </c>
      <c r="N11" s="16"/>
      <c r="O11" s="9" t="s">
        <v>51</v>
      </c>
    </row>
    <row r="12" spans="1:15" ht="33" customHeight="1">
      <c r="A12" s="16">
        <v>7</v>
      </c>
      <c r="B12" s="16"/>
      <c r="C12" s="16" t="s">
        <v>52</v>
      </c>
      <c r="D12" s="16" t="s">
        <v>169</v>
      </c>
      <c r="E12" s="16" t="s">
        <v>4</v>
      </c>
      <c r="F12" s="16" t="s">
        <v>12</v>
      </c>
      <c r="G12" s="31" t="s">
        <v>35</v>
      </c>
      <c r="H12" s="31" t="s">
        <v>35</v>
      </c>
      <c r="I12" s="31" t="s">
        <v>35</v>
      </c>
      <c r="J12" s="31" t="s">
        <v>35</v>
      </c>
      <c r="K12" s="31" t="s">
        <v>35</v>
      </c>
      <c r="L12" s="31" t="s">
        <v>35</v>
      </c>
      <c r="M12" s="31">
        <v>40</v>
      </c>
      <c r="N12" s="16"/>
      <c r="O12" s="9" t="s">
        <v>51</v>
      </c>
    </row>
    <row r="13" spans="1:15" ht="33" customHeight="1">
      <c r="A13" s="16">
        <v>8</v>
      </c>
      <c r="B13" s="16"/>
      <c r="C13" s="16" t="s">
        <v>52</v>
      </c>
      <c r="D13" s="16" t="s">
        <v>170</v>
      </c>
      <c r="E13" s="16" t="s">
        <v>4</v>
      </c>
      <c r="F13" s="16" t="s">
        <v>12</v>
      </c>
      <c r="G13" s="31" t="s">
        <v>35</v>
      </c>
      <c r="H13" s="31" t="s">
        <v>35</v>
      </c>
      <c r="I13" s="31" t="s">
        <v>35</v>
      </c>
      <c r="J13" s="31" t="s">
        <v>35</v>
      </c>
      <c r="K13" s="31" t="s">
        <v>35</v>
      </c>
      <c r="L13" s="31" t="s">
        <v>35</v>
      </c>
      <c r="M13" s="31">
        <v>40</v>
      </c>
      <c r="N13" s="16"/>
      <c r="O13" s="9" t="s">
        <v>51</v>
      </c>
    </row>
    <row r="14" spans="1:15" ht="33" customHeight="1">
      <c r="A14" s="16">
        <v>9</v>
      </c>
      <c r="B14" s="16"/>
      <c r="C14" s="16" t="s">
        <v>52</v>
      </c>
      <c r="D14" s="16" t="s">
        <v>171</v>
      </c>
      <c r="E14" s="16" t="s">
        <v>4</v>
      </c>
      <c r="F14" s="16" t="s">
        <v>12</v>
      </c>
      <c r="G14" s="31" t="s">
        <v>35</v>
      </c>
      <c r="H14" s="31" t="s">
        <v>35</v>
      </c>
      <c r="I14" s="31" t="s">
        <v>35</v>
      </c>
      <c r="J14" s="31" t="s">
        <v>35</v>
      </c>
      <c r="K14" s="31" t="s">
        <v>35</v>
      </c>
      <c r="L14" s="31" t="s">
        <v>35</v>
      </c>
      <c r="M14" s="31">
        <v>40</v>
      </c>
      <c r="N14" s="16"/>
      <c r="O14" s="9" t="s">
        <v>51</v>
      </c>
    </row>
    <row r="15" spans="1:15" ht="33" customHeight="1">
      <c r="A15" s="16">
        <v>10</v>
      </c>
      <c r="B15" s="16"/>
      <c r="C15" s="16" t="s">
        <v>52</v>
      </c>
      <c r="D15" s="16" t="s">
        <v>172</v>
      </c>
      <c r="E15" s="16" t="s">
        <v>4</v>
      </c>
      <c r="F15" s="16" t="s">
        <v>12</v>
      </c>
      <c r="G15" s="31" t="s">
        <v>35</v>
      </c>
      <c r="H15" s="31" t="s">
        <v>35</v>
      </c>
      <c r="I15" s="31" t="s">
        <v>35</v>
      </c>
      <c r="J15" s="31" t="s">
        <v>35</v>
      </c>
      <c r="K15" s="31" t="s">
        <v>35</v>
      </c>
      <c r="L15" s="31" t="s">
        <v>35</v>
      </c>
      <c r="M15" s="31">
        <v>40</v>
      </c>
      <c r="N15" s="16"/>
      <c r="O15" s="9" t="s">
        <v>51</v>
      </c>
    </row>
    <row r="16" spans="1:15" ht="33" customHeight="1">
      <c r="A16" s="16">
        <v>11</v>
      </c>
      <c r="B16" s="16"/>
      <c r="C16" s="16" t="s">
        <v>53</v>
      </c>
      <c r="D16" s="16" t="s">
        <v>259</v>
      </c>
      <c r="E16" s="16" t="s">
        <v>4</v>
      </c>
      <c r="F16" s="16" t="s">
        <v>9</v>
      </c>
      <c r="G16" s="31" t="s">
        <v>35</v>
      </c>
      <c r="H16" s="31" t="s">
        <v>35</v>
      </c>
      <c r="I16" s="31" t="s">
        <v>35</v>
      </c>
      <c r="J16" s="31" t="s">
        <v>35</v>
      </c>
      <c r="K16" s="31" t="s">
        <v>35</v>
      </c>
      <c r="L16" s="31" t="s">
        <v>35</v>
      </c>
      <c r="M16" s="31">
        <v>40</v>
      </c>
      <c r="N16" s="16"/>
      <c r="O16" s="9" t="s">
        <v>47</v>
      </c>
    </row>
    <row r="17" spans="1:15" s="19" customFormat="1" ht="33" customHeight="1">
      <c r="A17" s="21" t="s">
        <v>260</v>
      </c>
      <c r="B17" s="21" t="s">
        <v>261</v>
      </c>
      <c r="C17" s="21"/>
      <c r="D17" s="21"/>
      <c r="E17" s="21"/>
      <c r="F17" s="21"/>
      <c r="G17" s="32"/>
      <c r="H17" s="32"/>
      <c r="I17" s="32"/>
      <c r="J17" s="32"/>
      <c r="K17" s="32"/>
      <c r="L17" s="32"/>
      <c r="M17" s="32">
        <f>SUM(M18:M20)</f>
        <v>120</v>
      </c>
      <c r="N17" s="21"/>
      <c r="O17" s="20" t="s">
        <v>47</v>
      </c>
    </row>
    <row r="18" spans="1:15" ht="33" customHeight="1">
      <c r="A18" s="16">
        <v>1</v>
      </c>
      <c r="B18" s="16"/>
      <c r="C18" s="16" t="s">
        <v>144</v>
      </c>
      <c r="D18" s="5" t="s">
        <v>253</v>
      </c>
      <c r="E18" s="16" t="s">
        <v>17</v>
      </c>
      <c r="F18" s="5" t="s">
        <v>13</v>
      </c>
      <c r="G18" s="34" t="s">
        <v>35</v>
      </c>
      <c r="H18" s="34" t="s">
        <v>35</v>
      </c>
      <c r="I18" s="34" t="s">
        <v>35</v>
      </c>
      <c r="J18" s="34" t="s">
        <v>35</v>
      </c>
      <c r="K18" s="34" t="s">
        <v>35</v>
      </c>
      <c r="L18" s="34" t="s">
        <v>35</v>
      </c>
      <c r="M18" s="34">
        <v>40</v>
      </c>
      <c r="N18" s="16"/>
    </row>
    <row r="19" spans="1:15" ht="33" customHeight="1">
      <c r="A19" s="16">
        <v>2</v>
      </c>
      <c r="B19" s="16"/>
      <c r="C19" s="16" t="s">
        <v>144</v>
      </c>
      <c r="D19" s="5" t="s">
        <v>252</v>
      </c>
      <c r="E19" s="16" t="s">
        <v>17</v>
      </c>
      <c r="F19" s="5" t="s">
        <v>13</v>
      </c>
      <c r="G19" s="34" t="s">
        <v>35</v>
      </c>
      <c r="H19" s="34" t="s">
        <v>35</v>
      </c>
      <c r="I19" s="34" t="s">
        <v>35</v>
      </c>
      <c r="J19" s="34" t="s">
        <v>35</v>
      </c>
      <c r="K19" s="34" t="s">
        <v>35</v>
      </c>
      <c r="L19" s="34" t="s">
        <v>35</v>
      </c>
      <c r="M19" s="34">
        <v>40</v>
      </c>
      <c r="N19" s="16"/>
    </row>
    <row r="20" spans="1:15" ht="33" customHeight="1">
      <c r="A20" s="16">
        <v>3</v>
      </c>
      <c r="B20" s="16"/>
      <c r="C20" s="16" t="s">
        <v>145</v>
      </c>
      <c r="D20" s="5" t="s">
        <v>160</v>
      </c>
      <c r="E20" s="16" t="s">
        <v>4</v>
      </c>
      <c r="F20" s="5" t="s">
        <v>143</v>
      </c>
      <c r="G20" s="34" t="s">
        <v>35</v>
      </c>
      <c r="H20" s="34" t="s">
        <v>35</v>
      </c>
      <c r="I20" s="34" t="s">
        <v>35</v>
      </c>
      <c r="J20" s="34" t="s">
        <v>35</v>
      </c>
      <c r="K20" s="34" t="s">
        <v>35</v>
      </c>
      <c r="L20" s="34" t="s">
        <v>35</v>
      </c>
      <c r="M20" s="34">
        <v>40</v>
      </c>
      <c r="N20" s="16"/>
    </row>
    <row r="21" spans="1:15" s="19" customFormat="1" ht="33" customHeight="1">
      <c r="A21" s="21" t="s">
        <v>262</v>
      </c>
      <c r="B21" s="21" t="s">
        <v>263</v>
      </c>
      <c r="C21" s="21"/>
      <c r="D21" s="24"/>
      <c r="E21" s="21"/>
      <c r="F21" s="24" t="s">
        <v>143</v>
      </c>
      <c r="G21" s="35" t="s">
        <v>35</v>
      </c>
      <c r="H21" s="35" t="s">
        <v>35</v>
      </c>
      <c r="I21" s="35" t="s">
        <v>35</v>
      </c>
      <c r="J21" s="35" t="s">
        <v>35</v>
      </c>
      <c r="K21" s="35" t="s">
        <v>35</v>
      </c>
      <c r="L21" s="35" t="s">
        <v>35</v>
      </c>
      <c r="M21" s="35">
        <f>M22</f>
        <v>40</v>
      </c>
      <c r="N21" s="21"/>
    </row>
    <row r="22" spans="1:15" ht="33" customHeight="1">
      <c r="A22" s="16">
        <v>1</v>
      </c>
      <c r="B22" s="16" t="s">
        <v>54</v>
      </c>
      <c r="C22" s="16" t="s">
        <v>55</v>
      </c>
      <c r="D22" s="16" t="s">
        <v>173</v>
      </c>
      <c r="E22" s="16" t="s">
        <v>4</v>
      </c>
      <c r="F22" s="16" t="s">
        <v>13</v>
      </c>
      <c r="G22" s="31" t="s">
        <v>35</v>
      </c>
      <c r="H22" s="31" t="s">
        <v>35</v>
      </c>
      <c r="I22" s="31" t="s">
        <v>35</v>
      </c>
      <c r="J22" s="31" t="s">
        <v>35</v>
      </c>
      <c r="K22" s="31" t="s">
        <v>35</v>
      </c>
      <c r="L22" s="31" t="s">
        <v>35</v>
      </c>
      <c r="M22" s="31">
        <v>40</v>
      </c>
      <c r="N22" s="16"/>
      <c r="O22" s="9" t="s">
        <v>47</v>
      </c>
    </row>
    <row r="23" spans="1:15" s="19" customFormat="1" ht="33" customHeight="1">
      <c r="A23" s="21" t="s">
        <v>264</v>
      </c>
      <c r="B23" s="21" t="s">
        <v>265</v>
      </c>
      <c r="C23" s="21"/>
      <c r="D23" s="21"/>
      <c r="E23" s="21"/>
      <c r="F23" s="21"/>
      <c r="G23" s="32"/>
      <c r="H23" s="32"/>
      <c r="I23" s="32"/>
      <c r="J23" s="32"/>
      <c r="K23" s="32"/>
      <c r="L23" s="32"/>
      <c r="M23" s="32">
        <f>SUM(M24:M37)</f>
        <v>560</v>
      </c>
      <c r="N23" s="21"/>
      <c r="O23" s="20"/>
    </row>
    <row r="24" spans="1:15" ht="33" customHeight="1">
      <c r="A24" s="16">
        <v>1</v>
      </c>
      <c r="B24" s="16" t="s">
        <v>56</v>
      </c>
      <c r="C24" s="16" t="s">
        <v>57</v>
      </c>
      <c r="D24" s="16" t="s">
        <v>174</v>
      </c>
      <c r="E24" s="16" t="s">
        <v>4</v>
      </c>
      <c r="F24" s="16" t="s">
        <v>14</v>
      </c>
      <c r="G24" s="31" t="s">
        <v>35</v>
      </c>
      <c r="H24" s="31" t="s">
        <v>35</v>
      </c>
      <c r="I24" s="31" t="s">
        <v>35</v>
      </c>
      <c r="J24" s="31" t="s">
        <v>35</v>
      </c>
      <c r="K24" s="31" t="s">
        <v>35</v>
      </c>
      <c r="L24" s="31" t="s">
        <v>35</v>
      </c>
      <c r="M24" s="31">
        <v>40</v>
      </c>
      <c r="N24" s="16"/>
      <c r="O24" s="9" t="s">
        <v>47</v>
      </c>
    </row>
    <row r="25" spans="1:15" ht="33" customHeight="1">
      <c r="A25" s="16">
        <v>2</v>
      </c>
      <c r="B25" s="16" t="s">
        <v>56</v>
      </c>
      <c r="C25" s="16" t="s">
        <v>57</v>
      </c>
      <c r="D25" s="16" t="s">
        <v>175</v>
      </c>
      <c r="E25" s="16" t="s">
        <v>4</v>
      </c>
      <c r="F25" s="16" t="s">
        <v>14</v>
      </c>
      <c r="G25" s="31" t="s">
        <v>35</v>
      </c>
      <c r="H25" s="31" t="s">
        <v>35</v>
      </c>
      <c r="I25" s="31" t="s">
        <v>35</v>
      </c>
      <c r="J25" s="31" t="s">
        <v>35</v>
      </c>
      <c r="K25" s="31" t="s">
        <v>35</v>
      </c>
      <c r="L25" s="31" t="s">
        <v>35</v>
      </c>
      <c r="M25" s="31">
        <v>40</v>
      </c>
      <c r="N25" s="16"/>
      <c r="O25" s="9" t="s">
        <v>47</v>
      </c>
    </row>
    <row r="26" spans="1:15" ht="33" customHeight="1">
      <c r="A26" s="16">
        <v>3</v>
      </c>
      <c r="B26" s="16" t="s">
        <v>56</v>
      </c>
      <c r="C26" s="16" t="s">
        <v>58</v>
      </c>
      <c r="D26" s="16" t="s">
        <v>176</v>
      </c>
      <c r="E26" s="16" t="s">
        <v>4</v>
      </c>
      <c r="F26" s="16" t="s">
        <v>15</v>
      </c>
      <c r="G26" s="31" t="s">
        <v>35</v>
      </c>
      <c r="H26" s="31" t="s">
        <v>35</v>
      </c>
      <c r="I26" s="31" t="s">
        <v>35</v>
      </c>
      <c r="J26" s="31" t="s">
        <v>35</v>
      </c>
      <c r="K26" s="31" t="s">
        <v>35</v>
      </c>
      <c r="L26" s="31" t="s">
        <v>35</v>
      </c>
      <c r="M26" s="31">
        <v>40</v>
      </c>
      <c r="N26" s="16"/>
      <c r="O26" s="9" t="s">
        <v>47</v>
      </c>
    </row>
    <row r="27" spans="1:15" ht="33" customHeight="1">
      <c r="A27" s="16">
        <v>4</v>
      </c>
      <c r="B27" s="16" t="s">
        <v>56</v>
      </c>
      <c r="C27" s="16" t="s">
        <v>58</v>
      </c>
      <c r="D27" s="16" t="s">
        <v>177</v>
      </c>
      <c r="E27" s="16" t="s">
        <v>4</v>
      </c>
      <c r="F27" s="16" t="s">
        <v>15</v>
      </c>
      <c r="G27" s="31" t="s">
        <v>35</v>
      </c>
      <c r="H27" s="31" t="s">
        <v>35</v>
      </c>
      <c r="I27" s="31" t="s">
        <v>35</v>
      </c>
      <c r="J27" s="31" t="s">
        <v>35</v>
      </c>
      <c r="K27" s="31" t="s">
        <v>35</v>
      </c>
      <c r="L27" s="31" t="s">
        <v>35</v>
      </c>
      <c r="M27" s="31">
        <v>40</v>
      </c>
      <c r="N27" s="511" t="s">
        <v>59</v>
      </c>
      <c r="O27" s="9" t="s">
        <v>47</v>
      </c>
    </row>
    <row r="28" spans="1:15" ht="33" customHeight="1">
      <c r="A28" s="16">
        <v>5</v>
      </c>
      <c r="B28" s="16" t="s">
        <v>56</v>
      </c>
      <c r="C28" s="16" t="s">
        <v>58</v>
      </c>
      <c r="D28" s="16" t="s">
        <v>178</v>
      </c>
      <c r="E28" s="16" t="s">
        <v>4</v>
      </c>
      <c r="F28" s="16" t="s">
        <v>15</v>
      </c>
      <c r="G28" s="31" t="s">
        <v>35</v>
      </c>
      <c r="H28" s="31" t="s">
        <v>35</v>
      </c>
      <c r="I28" s="31" t="s">
        <v>35</v>
      </c>
      <c r="J28" s="31" t="s">
        <v>35</v>
      </c>
      <c r="K28" s="31" t="s">
        <v>35</v>
      </c>
      <c r="L28" s="31" t="s">
        <v>35</v>
      </c>
      <c r="M28" s="31">
        <v>40</v>
      </c>
      <c r="N28" s="511"/>
      <c r="O28" s="9" t="s">
        <v>47</v>
      </c>
    </row>
    <row r="29" spans="1:15" ht="33" customHeight="1">
      <c r="A29" s="16">
        <v>6</v>
      </c>
      <c r="B29" s="16" t="s">
        <v>56</v>
      </c>
      <c r="C29" s="16" t="s">
        <v>58</v>
      </c>
      <c r="D29" s="16" t="s">
        <v>179</v>
      </c>
      <c r="E29" s="16" t="s">
        <v>4</v>
      </c>
      <c r="F29" s="16" t="s">
        <v>14</v>
      </c>
      <c r="G29" s="31" t="s">
        <v>35</v>
      </c>
      <c r="H29" s="31" t="s">
        <v>35</v>
      </c>
      <c r="I29" s="31" t="s">
        <v>35</v>
      </c>
      <c r="J29" s="31" t="s">
        <v>35</v>
      </c>
      <c r="K29" s="31" t="s">
        <v>35</v>
      </c>
      <c r="L29" s="31" t="s">
        <v>35</v>
      </c>
      <c r="M29" s="31">
        <v>40</v>
      </c>
      <c r="N29" s="16"/>
      <c r="O29" s="9" t="s">
        <v>47</v>
      </c>
    </row>
    <row r="30" spans="1:15" ht="33" customHeight="1">
      <c r="A30" s="16">
        <v>7</v>
      </c>
      <c r="B30" s="16" t="s">
        <v>56</v>
      </c>
      <c r="C30" s="16" t="s">
        <v>60</v>
      </c>
      <c r="D30" s="16" t="s">
        <v>180</v>
      </c>
      <c r="E30" s="16" t="s">
        <v>4</v>
      </c>
      <c r="F30" s="16" t="s">
        <v>14</v>
      </c>
      <c r="G30" s="31" t="s">
        <v>35</v>
      </c>
      <c r="H30" s="31" t="s">
        <v>35</v>
      </c>
      <c r="I30" s="31" t="s">
        <v>35</v>
      </c>
      <c r="J30" s="31" t="s">
        <v>35</v>
      </c>
      <c r="K30" s="31" t="s">
        <v>35</v>
      </c>
      <c r="L30" s="31" t="s">
        <v>35</v>
      </c>
      <c r="M30" s="31">
        <v>40</v>
      </c>
      <c r="N30" s="16"/>
      <c r="O30" s="9" t="s">
        <v>47</v>
      </c>
    </row>
    <row r="31" spans="1:15" ht="33" customHeight="1">
      <c r="A31" s="16">
        <v>8</v>
      </c>
      <c r="B31" s="16" t="s">
        <v>56</v>
      </c>
      <c r="C31" s="16" t="s">
        <v>60</v>
      </c>
      <c r="D31" s="16" t="s">
        <v>181</v>
      </c>
      <c r="E31" s="16" t="s">
        <v>4</v>
      </c>
      <c r="F31" s="16" t="s">
        <v>14</v>
      </c>
      <c r="G31" s="31" t="s">
        <v>35</v>
      </c>
      <c r="H31" s="31" t="s">
        <v>35</v>
      </c>
      <c r="I31" s="31" t="s">
        <v>35</v>
      </c>
      <c r="J31" s="31" t="s">
        <v>35</v>
      </c>
      <c r="K31" s="31" t="s">
        <v>35</v>
      </c>
      <c r="L31" s="31" t="s">
        <v>35</v>
      </c>
      <c r="M31" s="31">
        <v>40</v>
      </c>
      <c r="N31" s="16"/>
      <c r="O31" s="9" t="s">
        <v>47</v>
      </c>
    </row>
    <row r="32" spans="1:15" ht="33" customHeight="1">
      <c r="A32" s="16">
        <v>9</v>
      </c>
      <c r="B32" s="16" t="s">
        <v>56</v>
      </c>
      <c r="C32" s="16" t="s">
        <v>61</v>
      </c>
      <c r="D32" s="16" t="s">
        <v>182</v>
      </c>
      <c r="E32" s="16" t="s">
        <v>4</v>
      </c>
      <c r="F32" s="16" t="s">
        <v>16</v>
      </c>
      <c r="G32" s="31" t="s">
        <v>35</v>
      </c>
      <c r="H32" s="31" t="s">
        <v>35</v>
      </c>
      <c r="I32" s="31" t="s">
        <v>35</v>
      </c>
      <c r="J32" s="31" t="s">
        <v>35</v>
      </c>
      <c r="K32" s="31" t="s">
        <v>35</v>
      </c>
      <c r="L32" s="31" t="s">
        <v>35</v>
      </c>
      <c r="M32" s="31">
        <v>40</v>
      </c>
      <c r="N32" s="16"/>
      <c r="O32" s="9" t="s">
        <v>62</v>
      </c>
    </row>
    <row r="33" spans="1:15" ht="33" customHeight="1">
      <c r="A33" s="16">
        <v>10</v>
      </c>
      <c r="B33" s="16" t="s">
        <v>63</v>
      </c>
      <c r="C33" s="16" t="s">
        <v>64</v>
      </c>
      <c r="D33" s="16" t="s">
        <v>183</v>
      </c>
      <c r="E33" s="16" t="s">
        <v>4</v>
      </c>
      <c r="F33" s="16" t="s">
        <v>16</v>
      </c>
      <c r="G33" s="31" t="s">
        <v>35</v>
      </c>
      <c r="H33" s="31" t="s">
        <v>35</v>
      </c>
      <c r="I33" s="31" t="s">
        <v>35</v>
      </c>
      <c r="J33" s="31" t="s">
        <v>35</v>
      </c>
      <c r="K33" s="31" t="s">
        <v>35</v>
      </c>
      <c r="L33" s="31" t="s">
        <v>35</v>
      </c>
      <c r="M33" s="31">
        <v>40</v>
      </c>
      <c r="N33" s="16"/>
      <c r="O33" s="9" t="s">
        <v>62</v>
      </c>
    </row>
    <row r="34" spans="1:15" ht="33" customHeight="1">
      <c r="A34" s="16">
        <v>11</v>
      </c>
      <c r="B34" s="16" t="s">
        <v>63</v>
      </c>
      <c r="C34" s="16" t="s">
        <v>65</v>
      </c>
      <c r="D34" s="16" t="s">
        <v>184</v>
      </c>
      <c r="E34" s="16" t="s">
        <v>4</v>
      </c>
      <c r="F34" s="16" t="s">
        <v>12</v>
      </c>
      <c r="G34" s="31" t="s">
        <v>35</v>
      </c>
      <c r="H34" s="31" t="s">
        <v>35</v>
      </c>
      <c r="I34" s="31" t="s">
        <v>35</v>
      </c>
      <c r="J34" s="31" t="s">
        <v>35</v>
      </c>
      <c r="K34" s="31" t="s">
        <v>35</v>
      </c>
      <c r="L34" s="31" t="s">
        <v>35</v>
      </c>
      <c r="M34" s="31">
        <v>40</v>
      </c>
      <c r="N34" s="16"/>
      <c r="O34" s="9" t="s">
        <v>51</v>
      </c>
    </row>
    <row r="35" spans="1:15" ht="33" customHeight="1">
      <c r="A35" s="16">
        <v>12</v>
      </c>
      <c r="B35" s="16" t="s">
        <v>66</v>
      </c>
      <c r="C35" s="16" t="s">
        <v>67</v>
      </c>
      <c r="D35" s="16" t="s">
        <v>185</v>
      </c>
      <c r="E35" s="16" t="s">
        <v>4</v>
      </c>
      <c r="F35" s="16" t="s">
        <v>12</v>
      </c>
      <c r="G35" s="31" t="s">
        <v>35</v>
      </c>
      <c r="H35" s="31" t="s">
        <v>35</v>
      </c>
      <c r="I35" s="31" t="s">
        <v>35</v>
      </c>
      <c r="J35" s="31" t="s">
        <v>35</v>
      </c>
      <c r="K35" s="31" t="s">
        <v>35</v>
      </c>
      <c r="L35" s="31" t="s">
        <v>35</v>
      </c>
      <c r="M35" s="31">
        <v>40</v>
      </c>
      <c r="N35" s="16"/>
      <c r="O35" s="9" t="s">
        <v>51</v>
      </c>
    </row>
    <row r="36" spans="1:15" ht="33" customHeight="1">
      <c r="A36" s="16">
        <v>13</v>
      </c>
      <c r="B36" s="16" t="s">
        <v>66</v>
      </c>
      <c r="C36" s="16" t="s">
        <v>68</v>
      </c>
      <c r="D36" s="16" t="s">
        <v>186</v>
      </c>
      <c r="E36" s="16" t="s">
        <v>4</v>
      </c>
      <c r="F36" s="16" t="s">
        <v>6</v>
      </c>
      <c r="G36" s="31" t="s">
        <v>35</v>
      </c>
      <c r="H36" s="31" t="s">
        <v>35</v>
      </c>
      <c r="I36" s="31" t="s">
        <v>35</v>
      </c>
      <c r="J36" s="31" t="s">
        <v>35</v>
      </c>
      <c r="K36" s="31" t="s">
        <v>35</v>
      </c>
      <c r="L36" s="31" t="s">
        <v>35</v>
      </c>
      <c r="M36" s="31">
        <v>40</v>
      </c>
      <c r="N36" s="511" t="s">
        <v>59</v>
      </c>
      <c r="O36" s="9" t="s">
        <v>47</v>
      </c>
    </row>
    <row r="37" spans="1:15" ht="33" customHeight="1">
      <c r="A37" s="16">
        <v>14</v>
      </c>
      <c r="B37" s="16" t="s">
        <v>56</v>
      </c>
      <c r="C37" s="16" t="s">
        <v>69</v>
      </c>
      <c r="D37" s="16" t="s">
        <v>187</v>
      </c>
      <c r="E37" s="16" t="s">
        <v>4</v>
      </c>
      <c r="F37" s="16" t="s">
        <v>6</v>
      </c>
      <c r="G37" s="31" t="s">
        <v>35</v>
      </c>
      <c r="H37" s="31" t="s">
        <v>35</v>
      </c>
      <c r="I37" s="31" t="s">
        <v>35</v>
      </c>
      <c r="J37" s="31" t="s">
        <v>35</v>
      </c>
      <c r="K37" s="31" t="s">
        <v>35</v>
      </c>
      <c r="L37" s="31" t="s">
        <v>35</v>
      </c>
      <c r="M37" s="31">
        <v>40</v>
      </c>
      <c r="N37" s="511"/>
      <c r="O37" s="9" t="s">
        <v>47</v>
      </c>
    </row>
    <row r="38" spans="1:15" s="19" customFormat="1" ht="33" customHeight="1">
      <c r="A38" s="21" t="s">
        <v>266</v>
      </c>
      <c r="B38" s="21" t="s">
        <v>267</v>
      </c>
      <c r="C38" s="21"/>
      <c r="D38" s="21"/>
      <c r="E38" s="21"/>
      <c r="F38" s="21"/>
      <c r="G38" s="32"/>
      <c r="H38" s="32"/>
      <c r="I38" s="32"/>
      <c r="J38" s="32"/>
      <c r="K38" s="32"/>
      <c r="L38" s="32"/>
      <c r="M38" s="32">
        <f>SUM(M39:M63)</f>
        <v>1000</v>
      </c>
      <c r="N38" s="21"/>
      <c r="O38" s="20"/>
    </row>
    <row r="39" spans="1:15" ht="33" customHeight="1">
      <c r="A39" s="16">
        <v>1</v>
      </c>
      <c r="B39" s="16" t="s">
        <v>70</v>
      </c>
      <c r="C39" s="16" t="s">
        <v>71</v>
      </c>
      <c r="D39" s="16" t="s">
        <v>188</v>
      </c>
      <c r="E39" s="16" t="s">
        <v>4</v>
      </c>
      <c r="F39" s="16" t="s">
        <v>12</v>
      </c>
      <c r="G39" s="31" t="s">
        <v>35</v>
      </c>
      <c r="H39" s="31" t="s">
        <v>35</v>
      </c>
      <c r="I39" s="31" t="s">
        <v>35</v>
      </c>
      <c r="J39" s="31" t="s">
        <v>35</v>
      </c>
      <c r="K39" s="31" t="s">
        <v>35</v>
      </c>
      <c r="L39" s="31" t="s">
        <v>35</v>
      </c>
      <c r="M39" s="31">
        <v>40</v>
      </c>
      <c r="N39" s="16"/>
      <c r="O39" s="9" t="s">
        <v>51</v>
      </c>
    </row>
    <row r="40" spans="1:15" ht="33" customHeight="1">
      <c r="A40" s="16">
        <v>2</v>
      </c>
      <c r="B40" s="16" t="s">
        <v>72</v>
      </c>
      <c r="C40" s="16" t="s">
        <v>73</v>
      </c>
      <c r="D40" s="16" t="s">
        <v>189</v>
      </c>
      <c r="E40" s="16" t="s">
        <v>4</v>
      </c>
      <c r="F40" s="16" t="s">
        <v>12</v>
      </c>
      <c r="G40" s="31" t="s">
        <v>35</v>
      </c>
      <c r="H40" s="31" t="s">
        <v>35</v>
      </c>
      <c r="I40" s="31" t="s">
        <v>35</v>
      </c>
      <c r="J40" s="31" t="s">
        <v>35</v>
      </c>
      <c r="K40" s="31" t="s">
        <v>35</v>
      </c>
      <c r="L40" s="31" t="s">
        <v>35</v>
      </c>
      <c r="M40" s="31">
        <v>40</v>
      </c>
      <c r="N40" s="511" t="s">
        <v>59</v>
      </c>
      <c r="O40" s="9" t="s">
        <v>51</v>
      </c>
    </row>
    <row r="41" spans="1:15" ht="33" customHeight="1">
      <c r="A41" s="16">
        <v>3</v>
      </c>
      <c r="B41" s="16" t="s">
        <v>72</v>
      </c>
      <c r="C41" s="16" t="s">
        <v>73</v>
      </c>
      <c r="D41" s="16" t="s">
        <v>189</v>
      </c>
      <c r="E41" s="16" t="s">
        <v>4</v>
      </c>
      <c r="F41" s="16" t="s">
        <v>12</v>
      </c>
      <c r="G41" s="31" t="s">
        <v>35</v>
      </c>
      <c r="H41" s="31" t="s">
        <v>35</v>
      </c>
      <c r="I41" s="31" t="s">
        <v>35</v>
      </c>
      <c r="J41" s="31" t="s">
        <v>35</v>
      </c>
      <c r="K41" s="31" t="s">
        <v>35</v>
      </c>
      <c r="L41" s="31" t="s">
        <v>35</v>
      </c>
      <c r="M41" s="31">
        <v>40</v>
      </c>
      <c r="N41" s="511"/>
      <c r="O41" s="9"/>
    </row>
    <row r="42" spans="1:15" ht="33" customHeight="1">
      <c r="A42" s="16">
        <v>4</v>
      </c>
      <c r="B42" s="16" t="s">
        <v>72</v>
      </c>
      <c r="C42" s="16" t="s">
        <v>74</v>
      </c>
      <c r="D42" s="16" t="s">
        <v>190</v>
      </c>
      <c r="E42" s="16" t="s">
        <v>4</v>
      </c>
      <c r="F42" s="16" t="s">
        <v>12</v>
      </c>
      <c r="G42" s="31" t="s">
        <v>35</v>
      </c>
      <c r="H42" s="31" t="s">
        <v>35</v>
      </c>
      <c r="I42" s="31" t="s">
        <v>35</v>
      </c>
      <c r="J42" s="31" t="s">
        <v>35</v>
      </c>
      <c r="K42" s="31" t="s">
        <v>35</v>
      </c>
      <c r="L42" s="31" t="s">
        <v>35</v>
      </c>
      <c r="M42" s="31">
        <v>40</v>
      </c>
      <c r="N42" s="511" t="s">
        <v>59</v>
      </c>
      <c r="O42" s="9" t="s">
        <v>51</v>
      </c>
    </row>
    <row r="43" spans="1:15" ht="33" customHeight="1">
      <c r="A43" s="16">
        <v>5</v>
      </c>
      <c r="B43" s="16" t="s">
        <v>72</v>
      </c>
      <c r="C43" s="16" t="s">
        <v>74</v>
      </c>
      <c r="D43" s="16" t="s">
        <v>190</v>
      </c>
      <c r="E43" s="16" t="s">
        <v>4</v>
      </c>
      <c r="F43" s="16" t="s">
        <v>12</v>
      </c>
      <c r="G43" s="31" t="s">
        <v>35</v>
      </c>
      <c r="H43" s="31" t="s">
        <v>35</v>
      </c>
      <c r="I43" s="31" t="s">
        <v>35</v>
      </c>
      <c r="J43" s="31" t="s">
        <v>35</v>
      </c>
      <c r="K43" s="31" t="s">
        <v>35</v>
      </c>
      <c r="L43" s="31" t="s">
        <v>35</v>
      </c>
      <c r="M43" s="31">
        <v>40</v>
      </c>
      <c r="N43" s="511"/>
      <c r="O43" s="9"/>
    </row>
    <row r="44" spans="1:15" ht="33" customHeight="1">
      <c r="A44" s="16">
        <v>6</v>
      </c>
      <c r="B44" s="16" t="s">
        <v>72</v>
      </c>
      <c r="C44" s="16" t="s">
        <v>74</v>
      </c>
      <c r="D44" s="16" t="s">
        <v>191</v>
      </c>
      <c r="E44" s="16" t="s">
        <v>4</v>
      </c>
      <c r="F44" s="16" t="s">
        <v>12</v>
      </c>
      <c r="G44" s="31" t="s">
        <v>35</v>
      </c>
      <c r="H44" s="31" t="s">
        <v>35</v>
      </c>
      <c r="I44" s="31" t="s">
        <v>35</v>
      </c>
      <c r="J44" s="31" t="s">
        <v>35</v>
      </c>
      <c r="K44" s="31" t="s">
        <v>35</v>
      </c>
      <c r="L44" s="31" t="s">
        <v>35</v>
      </c>
      <c r="M44" s="31">
        <v>40</v>
      </c>
      <c r="N44" s="511" t="s">
        <v>59</v>
      </c>
      <c r="O44" s="9" t="s">
        <v>51</v>
      </c>
    </row>
    <row r="45" spans="1:15" ht="33" customHeight="1">
      <c r="A45" s="16">
        <v>7</v>
      </c>
      <c r="B45" s="16" t="s">
        <v>72</v>
      </c>
      <c r="C45" s="16" t="s">
        <v>74</v>
      </c>
      <c r="D45" s="16" t="s">
        <v>191</v>
      </c>
      <c r="E45" s="16" t="s">
        <v>4</v>
      </c>
      <c r="F45" s="16" t="s">
        <v>12</v>
      </c>
      <c r="G45" s="31" t="s">
        <v>35</v>
      </c>
      <c r="H45" s="31" t="s">
        <v>35</v>
      </c>
      <c r="I45" s="31" t="s">
        <v>35</v>
      </c>
      <c r="J45" s="31" t="s">
        <v>35</v>
      </c>
      <c r="K45" s="31" t="s">
        <v>35</v>
      </c>
      <c r="L45" s="31" t="s">
        <v>35</v>
      </c>
      <c r="M45" s="31">
        <v>40</v>
      </c>
      <c r="N45" s="511"/>
      <c r="O45" s="9"/>
    </row>
    <row r="46" spans="1:15" ht="33" customHeight="1">
      <c r="A46" s="16">
        <v>8</v>
      </c>
      <c r="B46" s="16" t="s">
        <v>72</v>
      </c>
      <c r="C46" s="16" t="s">
        <v>75</v>
      </c>
      <c r="D46" s="16" t="s">
        <v>192</v>
      </c>
      <c r="E46" s="16" t="s">
        <v>4</v>
      </c>
      <c r="F46" s="16" t="s">
        <v>12</v>
      </c>
      <c r="G46" s="31" t="s">
        <v>35</v>
      </c>
      <c r="H46" s="31" t="s">
        <v>35</v>
      </c>
      <c r="I46" s="31" t="s">
        <v>35</v>
      </c>
      <c r="J46" s="31" t="s">
        <v>35</v>
      </c>
      <c r="K46" s="31" t="s">
        <v>35</v>
      </c>
      <c r="L46" s="31" t="s">
        <v>35</v>
      </c>
      <c r="M46" s="31">
        <v>40</v>
      </c>
      <c r="N46" s="16" t="s">
        <v>59</v>
      </c>
      <c r="O46" s="9" t="s">
        <v>51</v>
      </c>
    </row>
    <row r="47" spans="1:15" ht="33" customHeight="1">
      <c r="A47" s="16">
        <v>9</v>
      </c>
      <c r="B47" s="16" t="s">
        <v>72</v>
      </c>
      <c r="C47" s="16" t="s">
        <v>75</v>
      </c>
      <c r="D47" s="16" t="s">
        <v>192</v>
      </c>
      <c r="E47" s="16" t="s">
        <v>4</v>
      </c>
      <c r="F47" s="16" t="s">
        <v>12</v>
      </c>
      <c r="G47" s="31" t="s">
        <v>35</v>
      </c>
      <c r="H47" s="31" t="s">
        <v>35</v>
      </c>
      <c r="I47" s="31" t="s">
        <v>35</v>
      </c>
      <c r="J47" s="31" t="s">
        <v>35</v>
      </c>
      <c r="K47" s="31" t="s">
        <v>35</v>
      </c>
      <c r="L47" s="31" t="s">
        <v>35</v>
      </c>
      <c r="M47" s="31">
        <v>40</v>
      </c>
      <c r="N47" s="16" t="s">
        <v>59</v>
      </c>
      <c r="O47" s="9"/>
    </row>
    <row r="48" spans="1:15" ht="33" customHeight="1">
      <c r="A48" s="16">
        <v>10</v>
      </c>
      <c r="B48" s="16" t="s">
        <v>72</v>
      </c>
      <c r="C48" s="16" t="s">
        <v>75</v>
      </c>
      <c r="D48" s="16" t="s">
        <v>193</v>
      </c>
      <c r="E48" s="16" t="s">
        <v>4</v>
      </c>
      <c r="F48" s="16" t="s">
        <v>12</v>
      </c>
      <c r="G48" s="31" t="s">
        <v>35</v>
      </c>
      <c r="H48" s="31" t="s">
        <v>35</v>
      </c>
      <c r="I48" s="31" t="s">
        <v>35</v>
      </c>
      <c r="J48" s="31" t="s">
        <v>35</v>
      </c>
      <c r="K48" s="31" t="s">
        <v>35</v>
      </c>
      <c r="L48" s="31" t="s">
        <v>35</v>
      </c>
      <c r="M48" s="31">
        <v>40</v>
      </c>
      <c r="N48" s="511" t="s">
        <v>59</v>
      </c>
      <c r="O48" s="9" t="s">
        <v>51</v>
      </c>
    </row>
    <row r="49" spans="1:15" ht="33" customHeight="1">
      <c r="A49" s="16">
        <v>11</v>
      </c>
      <c r="B49" s="16" t="s">
        <v>72</v>
      </c>
      <c r="C49" s="16" t="s">
        <v>75</v>
      </c>
      <c r="D49" s="16" t="s">
        <v>193</v>
      </c>
      <c r="E49" s="16" t="s">
        <v>4</v>
      </c>
      <c r="F49" s="16" t="s">
        <v>12</v>
      </c>
      <c r="G49" s="31" t="s">
        <v>35</v>
      </c>
      <c r="H49" s="31" t="s">
        <v>35</v>
      </c>
      <c r="I49" s="31" t="s">
        <v>35</v>
      </c>
      <c r="J49" s="31" t="s">
        <v>35</v>
      </c>
      <c r="K49" s="31" t="s">
        <v>35</v>
      </c>
      <c r="L49" s="31" t="s">
        <v>35</v>
      </c>
      <c r="M49" s="31">
        <v>40</v>
      </c>
      <c r="N49" s="511"/>
      <c r="O49" s="9"/>
    </row>
    <row r="50" spans="1:15" ht="33" customHeight="1">
      <c r="A50" s="16">
        <v>12</v>
      </c>
      <c r="B50" s="16" t="s">
        <v>72</v>
      </c>
      <c r="C50" s="16" t="s">
        <v>76</v>
      </c>
      <c r="D50" s="16" t="s">
        <v>194</v>
      </c>
      <c r="E50" s="16" t="s">
        <v>4</v>
      </c>
      <c r="F50" s="16" t="s">
        <v>12</v>
      </c>
      <c r="G50" s="31" t="s">
        <v>35</v>
      </c>
      <c r="H50" s="31" t="s">
        <v>35</v>
      </c>
      <c r="I50" s="31" t="s">
        <v>35</v>
      </c>
      <c r="J50" s="31" t="s">
        <v>35</v>
      </c>
      <c r="K50" s="31" t="s">
        <v>35</v>
      </c>
      <c r="L50" s="31" t="s">
        <v>35</v>
      </c>
      <c r="M50" s="31">
        <v>40</v>
      </c>
      <c r="N50" s="511" t="s">
        <v>59</v>
      </c>
      <c r="O50" s="9" t="s">
        <v>51</v>
      </c>
    </row>
    <row r="51" spans="1:15" ht="33" customHeight="1">
      <c r="A51" s="16">
        <v>13</v>
      </c>
      <c r="B51" s="16" t="s">
        <v>72</v>
      </c>
      <c r="C51" s="16" t="s">
        <v>76</v>
      </c>
      <c r="D51" s="16" t="s">
        <v>194</v>
      </c>
      <c r="E51" s="16" t="s">
        <v>4</v>
      </c>
      <c r="F51" s="16" t="s">
        <v>12</v>
      </c>
      <c r="G51" s="31" t="s">
        <v>35</v>
      </c>
      <c r="H51" s="31" t="s">
        <v>35</v>
      </c>
      <c r="I51" s="31" t="s">
        <v>35</v>
      </c>
      <c r="J51" s="31" t="s">
        <v>35</v>
      </c>
      <c r="K51" s="31" t="s">
        <v>35</v>
      </c>
      <c r="L51" s="31" t="s">
        <v>35</v>
      </c>
      <c r="M51" s="31">
        <v>40</v>
      </c>
      <c r="N51" s="511"/>
      <c r="O51" s="9"/>
    </row>
    <row r="52" spans="1:15" ht="33" customHeight="1">
      <c r="A52" s="16">
        <v>14</v>
      </c>
      <c r="B52" s="16" t="s">
        <v>72</v>
      </c>
      <c r="C52" s="16" t="s">
        <v>77</v>
      </c>
      <c r="D52" s="16" t="s">
        <v>409</v>
      </c>
      <c r="E52" s="16" t="s">
        <v>4</v>
      </c>
      <c r="F52" s="16" t="s">
        <v>12</v>
      </c>
      <c r="G52" s="31" t="s">
        <v>35</v>
      </c>
      <c r="H52" s="31" t="s">
        <v>35</v>
      </c>
      <c r="I52" s="31" t="s">
        <v>35</v>
      </c>
      <c r="J52" s="31" t="s">
        <v>35</v>
      </c>
      <c r="K52" s="31" t="s">
        <v>35</v>
      </c>
      <c r="L52" s="31" t="s">
        <v>35</v>
      </c>
      <c r="M52" s="31">
        <v>40</v>
      </c>
      <c r="N52" s="511" t="s">
        <v>59</v>
      </c>
      <c r="O52" s="9" t="s">
        <v>51</v>
      </c>
    </row>
    <row r="53" spans="1:15" ht="33" customHeight="1">
      <c r="A53" s="16">
        <v>15</v>
      </c>
      <c r="B53" s="16" t="s">
        <v>72</v>
      </c>
      <c r="C53" s="16" t="s">
        <v>77</v>
      </c>
      <c r="D53" s="16" t="s">
        <v>195</v>
      </c>
      <c r="E53" s="16" t="s">
        <v>4</v>
      </c>
      <c r="F53" s="16" t="s">
        <v>12</v>
      </c>
      <c r="G53" s="31" t="s">
        <v>35</v>
      </c>
      <c r="H53" s="31" t="s">
        <v>35</v>
      </c>
      <c r="I53" s="31" t="s">
        <v>35</v>
      </c>
      <c r="J53" s="31" t="s">
        <v>35</v>
      </c>
      <c r="K53" s="31" t="s">
        <v>35</v>
      </c>
      <c r="L53" s="31" t="s">
        <v>35</v>
      </c>
      <c r="M53" s="31">
        <v>40</v>
      </c>
      <c r="N53" s="511"/>
      <c r="O53" s="9"/>
    </row>
    <row r="54" spans="1:15" ht="33" customHeight="1">
      <c r="A54" s="16">
        <v>16</v>
      </c>
      <c r="B54" s="16" t="s">
        <v>72</v>
      </c>
      <c r="C54" s="16" t="s">
        <v>77</v>
      </c>
      <c r="D54" s="16" t="s">
        <v>196</v>
      </c>
      <c r="E54" s="16" t="s">
        <v>4</v>
      </c>
      <c r="F54" s="16" t="s">
        <v>12</v>
      </c>
      <c r="G54" s="31" t="s">
        <v>35</v>
      </c>
      <c r="H54" s="31" t="s">
        <v>35</v>
      </c>
      <c r="I54" s="31" t="s">
        <v>35</v>
      </c>
      <c r="J54" s="31" t="s">
        <v>35</v>
      </c>
      <c r="K54" s="31" t="s">
        <v>35</v>
      </c>
      <c r="L54" s="31" t="s">
        <v>35</v>
      </c>
      <c r="M54" s="31">
        <v>40</v>
      </c>
      <c r="N54" s="511" t="s">
        <v>59</v>
      </c>
      <c r="O54" s="9" t="s">
        <v>51</v>
      </c>
    </row>
    <row r="55" spans="1:15" ht="33" customHeight="1">
      <c r="A55" s="16">
        <v>17</v>
      </c>
      <c r="B55" s="16" t="s">
        <v>72</v>
      </c>
      <c r="C55" s="16" t="s">
        <v>77</v>
      </c>
      <c r="D55" s="16" t="s">
        <v>196</v>
      </c>
      <c r="E55" s="16" t="s">
        <v>4</v>
      </c>
      <c r="F55" s="16" t="s">
        <v>12</v>
      </c>
      <c r="G55" s="31" t="s">
        <v>35</v>
      </c>
      <c r="H55" s="31" t="s">
        <v>35</v>
      </c>
      <c r="I55" s="31" t="s">
        <v>35</v>
      </c>
      <c r="J55" s="31" t="s">
        <v>35</v>
      </c>
      <c r="K55" s="31" t="s">
        <v>35</v>
      </c>
      <c r="L55" s="31" t="s">
        <v>35</v>
      </c>
      <c r="M55" s="31">
        <v>40</v>
      </c>
      <c r="N55" s="511"/>
      <c r="O55" s="9"/>
    </row>
    <row r="56" spans="1:15" ht="33" customHeight="1">
      <c r="A56" s="16">
        <v>18</v>
      </c>
      <c r="B56" s="16" t="s">
        <v>72</v>
      </c>
      <c r="C56" s="16" t="s">
        <v>78</v>
      </c>
      <c r="D56" s="16" t="s">
        <v>197</v>
      </c>
      <c r="E56" s="16" t="s">
        <v>4</v>
      </c>
      <c r="F56" s="16" t="s">
        <v>12</v>
      </c>
      <c r="G56" s="31" t="s">
        <v>35</v>
      </c>
      <c r="H56" s="31" t="s">
        <v>35</v>
      </c>
      <c r="I56" s="31" t="s">
        <v>35</v>
      </c>
      <c r="J56" s="31" t="s">
        <v>35</v>
      </c>
      <c r="K56" s="31" t="s">
        <v>35</v>
      </c>
      <c r="L56" s="31" t="s">
        <v>35</v>
      </c>
      <c r="M56" s="31">
        <v>40</v>
      </c>
      <c r="N56" s="511" t="s">
        <v>59</v>
      </c>
      <c r="O56" s="9" t="s">
        <v>51</v>
      </c>
    </row>
    <row r="57" spans="1:15" ht="33" customHeight="1">
      <c r="A57" s="16">
        <v>19</v>
      </c>
      <c r="B57" s="16" t="s">
        <v>72</v>
      </c>
      <c r="C57" s="16" t="s">
        <v>78</v>
      </c>
      <c r="D57" s="16" t="s">
        <v>197</v>
      </c>
      <c r="E57" s="16" t="s">
        <v>4</v>
      </c>
      <c r="F57" s="16" t="s">
        <v>12</v>
      </c>
      <c r="G57" s="31" t="s">
        <v>35</v>
      </c>
      <c r="H57" s="31" t="s">
        <v>35</v>
      </c>
      <c r="I57" s="31" t="s">
        <v>35</v>
      </c>
      <c r="J57" s="31" t="s">
        <v>35</v>
      </c>
      <c r="K57" s="31" t="s">
        <v>35</v>
      </c>
      <c r="L57" s="31" t="s">
        <v>35</v>
      </c>
      <c r="M57" s="31">
        <v>40</v>
      </c>
      <c r="N57" s="511"/>
      <c r="O57" s="9"/>
    </row>
    <row r="58" spans="1:15" ht="33" customHeight="1">
      <c r="A58" s="16">
        <v>20</v>
      </c>
      <c r="B58" s="16" t="s">
        <v>72</v>
      </c>
      <c r="C58" s="16" t="s">
        <v>78</v>
      </c>
      <c r="D58" s="16" t="s">
        <v>198</v>
      </c>
      <c r="E58" s="16" t="s">
        <v>4</v>
      </c>
      <c r="F58" s="16" t="s">
        <v>12</v>
      </c>
      <c r="G58" s="31" t="s">
        <v>35</v>
      </c>
      <c r="H58" s="31" t="s">
        <v>35</v>
      </c>
      <c r="I58" s="31" t="s">
        <v>35</v>
      </c>
      <c r="J58" s="31" t="s">
        <v>35</v>
      </c>
      <c r="K58" s="31" t="s">
        <v>35</v>
      </c>
      <c r="L58" s="31" t="s">
        <v>35</v>
      </c>
      <c r="M58" s="31">
        <v>40</v>
      </c>
      <c r="N58" s="511" t="s">
        <v>59</v>
      </c>
      <c r="O58" s="9" t="s">
        <v>51</v>
      </c>
    </row>
    <row r="59" spans="1:15" ht="33" customHeight="1">
      <c r="A59" s="16">
        <v>21</v>
      </c>
      <c r="B59" s="16" t="s">
        <v>72</v>
      </c>
      <c r="C59" s="16" t="s">
        <v>78</v>
      </c>
      <c r="D59" s="16" t="s">
        <v>198</v>
      </c>
      <c r="E59" s="16" t="s">
        <v>4</v>
      </c>
      <c r="F59" s="16" t="s">
        <v>12</v>
      </c>
      <c r="G59" s="31" t="s">
        <v>35</v>
      </c>
      <c r="H59" s="31" t="s">
        <v>35</v>
      </c>
      <c r="I59" s="31" t="s">
        <v>35</v>
      </c>
      <c r="J59" s="31" t="s">
        <v>35</v>
      </c>
      <c r="K59" s="31" t="s">
        <v>35</v>
      </c>
      <c r="L59" s="31" t="s">
        <v>35</v>
      </c>
      <c r="M59" s="31">
        <v>40</v>
      </c>
      <c r="N59" s="511"/>
      <c r="O59" s="9"/>
    </row>
    <row r="60" spans="1:15" ht="33" customHeight="1">
      <c r="A60" s="16">
        <v>22</v>
      </c>
      <c r="B60" s="16" t="s">
        <v>72</v>
      </c>
      <c r="C60" s="16" t="s">
        <v>79</v>
      </c>
      <c r="D60" s="16" t="s">
        <v>199</v>
      </c>
      <c r="E60" s="16" t="s">
        <v>4</v>
      </c>
      <c r="F60" s="16" t="s">
        <v>12</v>
      </c>
      <c r="G60" s="31" t="s">
        <v>35</v>
      </c>
      <c r="H60" s="31" t="s">
        <v>35</v>
      </c>
      <c r="I60" s="31" t="s">
        <v>35</v>
      </c>
      <c r="J60" s="31" t="s">
        <v>35</v>
      </c>
      <c r="K60" s="31" t="s">
        <v>35</v>
      </c>
      <c r="L60" s="31" t="s">
        <v>35</v>
      </c>
      <c r="M60" s="31">
        <v>40</v>
      </c>
      <c r="N60" s="16" t="s">
        <v>59</v>
      </c>
      <c r="O60" s="9" t="s">
        <v>51</v>
      </c>
    </row>
    <row r="61" spans="1:15" ht="33" customHeight="1">
      <c r="A61" s="16">
        <v>23</v>
      </c>
      <c r="B61" s="16" t="s">
        <v>72</v>
      </c>
      <c r="C61" s="16" t="s">
        <v>79</v>
      </c>
      <c r="D61" s="16" t="s">
        <v>199</v>
      </c>
      <c r="E61" s="16" t="s">
        <v>4</v>
      </c>
      <c r="F61" s="16" t="s">
        <v>12</v>
      </c>
      <c r="G61" s="31" t="s">
        <v>35</v>
      </c>
      <c r="H61" s="31" t="s">
        <v>35</v>
      </c>
      <c r="I61" s="31" t="s">
        <v>35</v>
      </c>
      <c r="J61" s="31" t="s">
        <v>35</v>
      </c>
      <c r="K61" s="31" t="s">
        <v>35</v>
      </c>
      <c r="L61" s="31" t="s">
        <v>35</v>
      </c>
      <c r="M61" s="31">
        <v>40</v>
      </c>
      <c r="N61" s="16" t="s">
        <v>59</v>
      </c>
      <c r="O61" s="9"/>
    </row>
    <row r="62" spans="1:15" ht="33" customHeight="1">
      <c r="A62" s="16">
        <v>24</v>
      </c>
      <c r="B62" s="16" t="s">
        <v>72</v>
      </c>
      <c r="C62" s="16" t="s">
        <v>80</v>
      </c>
      <c r="D62" s="16" t="s">
        <v>200</v>
      </c>
      <c r="E62" s="16" t="s">
        <v>4</v>
      </c>
      <c r="F62" s="16" t="s">
        <v>12</v>
      </c>
      <c r="G62" s="31" t="s">
        <v>35</v>
      </c>
      <c r="H62" s="31" t="s">
        <v>35</v>
      </c>
      <c r="I62" s="31" t="s">
        <v>35</v>
      </c>
      <c r="J62" s="31" t="s">
        <v>35</v>
      </c>
      <c r="K62" s="31" t="s">
        <v>35</v>
      </c>
      <c r="L62" s="31" t="s">
        <v>35</v>
      </c>
      <c r="M62" s="31">
        <v>40</v>
      </c>
      <c r="N62" s="511" t="s">
        <v>59</v>
      </c>
      <c r="O62" s="9" t="s">
        <v>51</v>
      </c>
    </row>
    <row r="63" spans="1:15" ht="33" customHeight="1">
      <c r="A63" s="16">
        <v>25</v>
      </c>
      <c r="B63" s="16" t="s">
        <v>72</v>
      </c>
      <c r="C63" s="16" t="s">
        <v>80</v>
      </c>
      <c r="D63" s="16" t="s">
        <v>200</v>
      </c>
      <c r="E63" s="16" t="s">
        <v>4</v>
      </c>
      <c r="F63" s="16" t="s">
        <v>12</v>
      </c>
      <c r="G63" s="31" t="s">
        <v>35</v>
      </c>
      <c r="H63" s="31" t="s">
        <v>35</v>
      </c>
      <c r="I63" s="31" t="s">
        <v>35</v>
      </c>
      <c r="J63" s="31" t="s">
        <v>35</v>
      </c>
      <c r="K63" s="31" t="s">
        <v>35</v>
      </c>
      <c r="L63" s="31" t="s">
        <v>35</v>
      </c>
      <c r="M63" s="31">
        <v>40</v>
      </c>
      <c r="N63" s="511"/>
      <c r="O63" s="9"/>
    </row>
    <row r="64" spans="1:15" s="19" customFormat="1" ht="33" customHeight="1">
      <c r="A64" s="21" t="s">
        <v>268</v>
      </c>
      <c r="B64" s="21" t="s">
        <v>269</v>
      </c>
      <c r="C64" s="21"/>
      <c r="D64" s="21"/>
      <c r="E64" s="21"/>
      <c r="F64" s="21"/>
      <c r="G64" s="32"/>
      <c r="H64" s="32"/>
      <c r="I64" s="32"/>
      <c r="J64" s="32"/>
      <c r="K64" s="32"/>
      <c r="L64" s="32"/>
      <c r="M64" s="32">
        <f>SUM(M65:M80)</f>
        <v>640</v>
      </c>
      <c r="N64" s="21"/>
      <c r="O64" s="20"/>
    </row>
    <row r="65" spans="1:15" ht="33" customHeight="1">
      <c r="A65" s="16">
        <v>1</v>
      </c>
      <c r="B65" s="16" t="s">
        <v>81</v>
      </c>
      <c r="C65" s="16" t="s">
        <v>82</v>
      </c>
      <c r="D65" s="16" t="s">
        <v>201</v>
      </c>
      <c r="E65" s="16" t="s">
        <v>17</v>
      </c>
      <c r="F65" s="16" t="s">
        <v>13</v>
      </c>
      <c r="G65" s="31" t="s">
        <v>35</v>
      </c>
      <c r="H65" s="31" t="s">
        <v>35</v>
      </c>
      <c r="I65" s="31" t="s">
        <v>35</v>
      </c>
      <c r="J65" s="31" t="s">
        <v>35</v>
      </c>
      <c r="K65" s="31" t="s">
        <v>35</v>
      </c>
      <c r="L65" s="31" t="s">
        <v>35</v>
      </c>
      <c r="M65" s="31">
        <v>40</v>
      </c>
      <c r="N65" s="511" t="s">
        <v>59</v>
      </c>
      <c r="O65" s="9" t="s">
        <v>47</v>
      </c>
    </row>
    <row r="66" spans="1:15" ht="33" customHeight="1">
      <c r="A66" s="16">
        <v>2</v>
      </c>
      <c r="B66" s="16" t="s">
        <v>83</v>
      </c>
      <c r="C66" s="16" t="s">
        <v>84</v>
      </c>
      <c r="D66" s="16" t="s">
        <v>202</v>
      </c>
      <c r="E66" s="16" t="s">
        <v>17</v>
      </c>
      <c r="F66" s="16" t="s">
        <v>13</v>
      </c>
      <c r="G66" s="31" t="s">
        <v>35</v>
      </c>
      <c r="H66" s="31" t="s">
        <v>35</v>
      </c>
      <c r="I66" s="31" t="s">
        <v>35</v>
      </c>
      <c r="J66" s="31" t="s">
        <v>35</v>
      </c>
      <c r="K66" s="31" t="s">
        <v>35</v>
      </c>
      <c r="L66" s="31" t="s">
        <v>35</v>
      </c>
      <c r="M66" s="31">
        <v>40</v>
      </c>
      <c r="N66" s="511"/>
      <c r="O66" s="9" t="s">
        <v>47</v>
      </c>
    </row>
    <row r="67" spans="1:15" ht="33" customHeight="1">
      <c r="A67" s="16">
        <v>3</v>
      </c>
      <c r="B67" s="16" t="s">
        <v>83</v>
      </c>
      <c r="C67" s="16" t="s">
        <v>85</v>
      </c>
      <c r="D67" s="16" t="s">
        <v>203</v>
      </c>
      <c r="E67" s="16" t="s">
        <v>17</v>
      </c>
      <c r="F67" s="16" t="s">
        <v>13</v>
      </c>
      <c r="G67" s="31" t="s">
        <v>35</v>
      </c>
      <c r="H67" s="31" t="s">
        <v>35</v>
      </c>
      <c r="I67" s="31" t="s">
        <v>35</v>
      </c>
      <c r="J67" s="31" t="s">
        <v>35</v>
      </c>
      <c r="K67" s="31" t="s">
        <v>35</v>
      </c>
      <c r="L67" s="31" t="s">
        <v>35</v>
      </c>
      <c r="M67" s="31">
        <v>40</v>
      </c>
      <c r="N67" s="16"/>
      <c r="O67" s="9" t="s">
        <v>47</v>
      </c>
    </row>
    <row r="68" spans="1:15" ht="33" customHeight="1">
      <c r="A68" s="16">
        <v>4</v>
      </c>
      <c r="B68" s="16" t="s">
        <v>83</v>
      </c>
      <c r="C68" s="16" t="s">
        <v>85</v>
      </c>
      <c r="D68" s="16" t="s">
        <v>204</v>
      </c>
      <c r="E68" s="16" t="s">
        <v>4</v>
      </c>
      <c r="F68" s="16" t="s">
        <v>18</v>
      </c>
      <c r="G68" s="31" t="s">
        <v>35</v>
      </c>
      <c r="H68" s="31" t="s">
        <v>35</v>
      </c>
      <c r="I68" s="31" t="s">
        <v>35</v>
      </c>
      <c r="J68" s="31" t="s">
        <v>35</v>
      </c>
      <c r="K68" s="31" t="s">
        <v>35</v>
      </c>
      <c r="L68" s="31" t="s">
        <v>35</v>
      </c>
      <c r="M68" s="31">
        <v>40</v>
      </c>
      <c r="N68" s="511" t="s">
        <v>59</v>
      </c>
      <c r="O68" s="9" t="s">
        <v>47</v>
      </c>
    </row>
    <row r="69" spans="1:15" ht="33" customHeight="1">
      <c r="A69" s="16">
        <v>5</v>
      </c>
      <c r="B69" s="16" t="s">
        <v>83</v>
      </c>
      <c r="C69" s="16" t="s">
        <v>85</v>
      </c>
      <c r="D69" s="16" t="s">
        <v>205</v>
      </c>
      <c r="E69" s="16" t="s">
        <v>4</v>
      </c>
      <c r="F69" s="16" t="s">
        <v>18</v>
      </c>
      <c r="G69" s="31" t="s">
        <v>35</v>
      </c>
      <c r="H69" s="31" t="s">
        <v>35</v>
      </c>
      <c r="I69" s="31" t="s">
        <v>35</v>
      </c>
      <c r="J69" s="31" t="s">
        <v>35</v>
      </c>
      <c r="K69" s="31" t="s">
        <v>35</v>
      </c>
      <c r="L69" s="31" t="s">
        <v>35</v>
      </c>
      <c r="M69" s="31">
        <v>40</v>
      </c>
      <c r="N69" s="511"/>
      <c r="O69" s="9" t="s">
        <v>47</v>
      </c>
    </row>
    <row r="70" spans="1:15" s="14" customFormat="1" ht="33" customHeight="1">
      <c r="A70" s="16">
        <v>6</v>
      </c>
      <c r="B70" s="15" t="s">
        <v>83</v>
      </c>
      <c r="C70" s="15" t="s">
        <v>86</v>
      </c>
      <c r="D70" s="15" t="s">
        <v>162</v>
      </c>
      <c r="E70" s="15" t="s">
        <v>17</v>
      </c>
      <c r="F70" s="15" t="s">
        <v>13</v>
      </c>
      <c r="G70" s="36" t="s">
        <v>35</v>
      </c>
      <c r="H70" s="36" t="s">
        <v>35</v>
      </c>
      <c r="I70" s="36" t="s">
        <v>35</v>
      </c>
      <c r="J70" s="36" t="s">
        <v>35</v>
      </c>
      <c r="K70" s="36" t="s">
        <v>35</v>
      </c>
      <c r="L70" s="36" t="s">
        <v>35</v>
      </c>
      <c r="M70" s="36">
        <v>40</v>
      </c>
      <c r="N70" s="15"/>
      <c r="O70" s="13" t="s">
        <v>47</v>
      </c>
    </row>
    <row r="71" spans="1:15" ht="33" customHeight="1">
      <c r="A71" s="16">
        <v>7</v>
      </c>
      <c r="B71" s="16" t="s">
        <v>83</v>
      </c>
      <c r="C71" s="16" t="s">
        <v>87</v>
      </c>
      <c r="D71" s="16" t="s">
        <v>206</v>
      </c>
      <c r="E71" s="16" t="s">
        <v>17</v>
      </c>
      <c r="F71" s="16" t="s">
        <v>13</v>
      </c>
      <c r="G71" s="31" t="s">
        <v>35</v>
      </c>
      <c r="H71" s="31" t="s">
        <v>35</v>
      </c>
      <c r="I71" s="31" t="s">
        <v>35</v>
      </c>
      <c r="J71" s="31" t="s">
        <v>35</v>
      </c>
      <c r="K71" s="31" t="s">
        <v>35</v>
      </c>
      <c r="L71" s="31" t="s">
        <v>35</v>
      </c>
      <c r="M71" s="36">
        <v>40</v>
      </c>
      <c r="N71" s="511" t="s">
        <v>59</v>
      </c>
      <c r="O71" s="9" t="s">
        <v>47</v>
      </c>
    </row>
    <row r="72" spans="1:15" ht="33" customHeight="1">
      <c r="A72" s="16">
        <v>8</v>
      </c>
      <c r="B72" s="16" t="s">
        <v>83</v>
      </c>
      <c r="C72" s="16" t="s">
        <v>87</v>
      </c>
      <c r="D72" s="16" t="s">
        <v>206</v>
      </c>
      <c r="E72" s="16" t="s">
        <v>17</v>
      </c>
      <c r="F72" s="16" t="s">
        <v>13</v>
      </c>
      <c r="G72" s="31" t="s">
        <v>35</v>
      </c>
      <c r="H72" s="31" t="s">
        <v>35</v>
      </c>
      <c r="I72" s="31" t="s">
        <v>35</v>
      </c>
      <c r="J72" s="31" t="s">
        <v>35</v>
      </c>
      <c r="K72" s="31" t="s">
        <v>35</v>
      </c>
      <c r="L72" s="31" t="s">
        <v>35</v>
      </c>
      <c r="M72" s="36">
        <v>40</v>
      </c>
      <c r="N72" s="511"/>
      <c r="O72" s="9" t="s">
        <v>47</v>
      </c>
    </row>
    <row r="73" spans="1:15" ht="33" customHeight="1">
      <c r="A73" s="16">
        <v>9</v>
      </c>
      <c r="B73" s="16" t="s">
        <v>83</v>
      </c>
      <c r="C73" s="16" t="s">
        <v>87</v>
      </c>
      <c r="D73" s="16" t="s">
        <v>207</v>
      </c>
      <c r="E73" s="16" t="s">
        <v>17</v>
      </c>
      <c r="F73" s="16" t="s">
        <v>13</v>
      </c>
      <c r="G73" s="31" t="s">
        <v>35</v>
      </c>
      <c r="H73" s="31" t="s">
        <v>35</v>
      </c>
      <c r="I73" s="31" t="s">
        <v>35</v>
      </c>
      <c r="J73" s="31" t="s">
        <v>35</v>
      </c>
      <c r="K73" s="31" t="s">
        <v>35</v>
      </c>
      <c r="L73" s="31" t="s">
        <v>35</v>
      </c>
      <c r="M73" s="36">
        <v>40</v>
      </c>
      <c r="N73" s="511" t="s">
        <v>59</v>
      </c>
      <c r="O73" s="9" t="s">
        <v>47</v>
      </c>
    </row>
    <row r="74" spans="1:15" ht="33" customHeight="1">
      <c r="A74" s="16">
        <v>10</v>
      </c>
      <c r="B74" s="16" t="s">
        <v>83</v>
      </c>
      <c r="C74" s="16" t="s">
        <v>87</v>
      </c>
      <c r="D74" s="16" t="s">
        <v>207</v>
      </c>
      <c r="E74" s="16" t="s">
        <v>17</v>
      </c>
      <c r="F74" s="16" t="s">
        <v>13</v>
      </c>
      <c r="G74" s="31" t="s">
        <v>35</v>
      </c>
      <c r="H74" s="31" t="s">
        <v>35</v>
      </c>
      <c r="I74" s="31" t="s">
        <v>35</v>
      </c>
      <c r="J74" s="31" t="s">
        <v>35</v>
      </c>
      <c r="K74" s="31" t="s">
        <v>35</v>
      </c>
      <c r="L74" s="31" t="s">
        <v>35</v>
      </c>
      <c r="M74" s="36">
        <v>40</v>
      </c>
      <c r="N74" s="511"/>
      <c r="O74" s="9" t="s">
        <v>47</v>
      </c>
    </row>
    <row r="75" spans="1:15" ht="33" customHeight="1">
      <c r="A75" s="16">
        <v>11</v>
      </c>
      <c r="B75" s="16" t="s">
        <v>81</v>
      </c>
      <c r="C75" s="16" t="s">
        <v>88</v>
      </c>
      <c r="D75" s="16" t="s">
        <v>208</v>
      </c>
      <c r="E75" s="16" t="s">
        <v>4</v>
      </c>
      <c r="F75" s="16" t="s">
        <v>12</v>
      </c>
      <c r="G75" s="31" t="s">
        <v>35</v>
      </c>
      <c r="H75" s="31" t="s">
        <v>35</v>
      </c>
      <c r="I75" s="31" t="s">
        <v>35</v>
      </c>
      <c r="J75" s="31" t="s">
        <v>35</v>
      </c>
      <c r="K75" s="31" t="s">
        <v>35</v>
      </c>
      <c r="L75" s="31" t="s">
        <v>35</v>
      </c>
      <c r="M75" s="31">
        <v>40</v>
      </c>
      <c r="N75" s="511" t="s">
        <v>59</v>
      </c>
      <c r="O75" s="9" t="s">
        <v>51</v>
      </c>
    </row>
    <row r="76" spans="1:15" ht="33" customHeight="1">
      <c r="A76" s="16">
        <v>12</v>
      </c>
      <c r="B76" s="16" t="s">
        <v>81</v>
      </c>
      <c r="C76" s="16" t="s">
        <v>88</v>
      </c>
      <c r="D76" s="16" t="s">
        <v>208</v>
      </c>
      <c r="E76" s="16" t="s">
        <v>4</v>
      </c>
      <c r="F76" s="16" t="s">
        <v>12</v>
      </c>
      <c r="G76" s="31" t="s">
        <v>35</v>
      </c>
      <c r="H76" s="31" t="s">
        <v>35</v>
      </c>
      <c r="I76" s="31" t="s">
        <v>35</v>
      </c>
      <c r="J76" s="31" t="s">
        <v>35</v>
      </c>
      <c r="K76" s="31" t="s">
        <v>35</v>
      </c>
      <c r="L76" s="31" t="s">
        <v>35</v>
      </c>
      <c r="M76" s="31">
        <v>40</v>
      </c>
      <c r="N76" s="511"/>
      <c r="O76" s="9" t="s">
        <v>51</v>
      </c>
    </row>
    <row r="77" spans="1:15" ht="33" customHeight="1">
      <c r="A77" s="16">
        <v>13</v>
      </c>
      <c r="B77" s="16" t="s">
        <v>81</v>
      </c>
      <c r="C77" s="16" t="s">
        <v>89</v>
      </c>
      <c r="D77" s="16" t="s">
        <v>209</v>
      </c>
      <c r="E77" s="16" t="s">
        <v>4</v>
      </c>
      <c r="F77" s="16" t="s">
        <v>90</v>
      </c>
      <c r="G77" s="31" t="s">
        <v>35</v>
      </c>
      <c r="H77" s="31" t="s">
        <v>161</v>
      </c>
      <c r="I77" s="31" t="s">
        <v>35</v>
      </c>
      <c r="J77" s="31" t="s">
        <v>35</v>
      </c>
      <c r="K77" s="31" t="s">
        <v>35</v>
      </c>
      <c r="L77" s="31" t="s">
        <v>35</v>
      </c>
      <c r="M77" s="31">
        <v>40</v>
      </c>
      <c r="N77" s="511" t="s">
        <v>59</v>
      </c>
      <c r="O77" s="9" t="s">
        <v>47</v>
      </c>
    </row>
    <row r="78" spans="1:15" ht="33" customHeight="1">
      <c r="A78" s="16">
        <v>14</v>
      </c>
      <c r="B78" s="16" t="s">
        <v>83</v>
      </c>
      <c r="C78" s="16" t="s">
        <v>89</v>
      </c>
      <c r="D78" s="16" t="s">
        <v>209</v>
      </c>
      <c r="E78" s="16" t="s">
        <v>4</v>
      </c>
      <c r="F78" s="16" t="s">
        <v>90</v>
      </c>
      <c r="G78" s="31" t="s">
        <v>35</v>
      </c>
      <c r="H78" s="31" t="s">
        <v>35</v>
      </c>
      <c r="I78" s="31" t="s">
        <v>35</v>
      </c>
      <c r="J78" s="31" t="s">
        <v>35</v>
      </c>
      <c r="K78" s="31" t="s">
        <v>35</v>
      </c>
      <c r="L78" s="31" t="s">
        <v>35</v>
      </c>
      <c r="M78" s="31">
        <v>40</v>
      </c>
      <c r="N78" s="511"/>
      <c r="O78" s="9" t="s">
        <v>47</v>
      </c>
    </row>
    <row r="79" spans="1:15" ht="33" customHeight="1">
      <c r="A79" s="16">
        <v>15</v>
      </c>
      <c r="B79" s="16" t="s">
        <v>83</v>
      </c>
      <c r="C79" s="16" t="s">
        <v>89</v>
      </c>
      <c r="D79" s="16" t="s">
        <v>210</v>
      </c>
      <c r="E79" s="16" t="s">
        <v>17</v>
      </c>
      <c r="F79" s="16" t="s">
        <v>91</v>
      </c>
      <c r="G79" s="31" t="s">
        <v>35</v>
      </c>
      <c r="H79" s="31" t="s">
        <v>35</v>
      </c>
      <c r="I79" s="31" t="s">
        <v>35</v>
      </c>
      <c r="J79" s="31" t="s">
        <v>35</v>
      </c>
      <c r="K79" s="31" t="s">
        <v>35</v>
      </c>
      <c r="L79" s="31" t="s">
        <v>35</v>
      </c>
      <c r="M79" s="31">
        <v>40</v>
      </c>
      <c r="N79" s="511" t="s">
        <v>59</v>
      </c>
      <c r="O79" s="9" t="s">
        <v>47</v>
      </c>
    </row>
    <row r="80" spans="1:15" ht="33" customHeight="1">
      <c r="A80" s="16">
        <v>16</v>
      </c>
      <c r="B80" s="16" t="s">
        <v>83</v>
      </c>
      <c r="C80" s="16" t="s">
        <v>89</v>
      </c>
      <c r="D80" s="16" t="s">
        <v>210</v>
      </c>
      <c r="E80" s="16" t="s">
        <v>17</v>
      </c>
      <c r="F80" s="16" t="s">
        <v>91</v>
      </c>
      <c r="G80" s="31" t="s">
        <v>35</v>
      </c>
      <c r="H80" s="31" t="s">
        <v>35</v>
      </c>
      <c r="I80" s="31" t="s">
        <v>35</v>
      </c>
      <c r="J80" s="31" t="s">
        <v>35</v>
      </c>
      <c r="K80" s="31" t="s">
        <v>35</v>
      </c>
      <c r="L80" s="31" t="s">
        <v>35</v>
      </c>
      <c r="M80" s="31">
        <v>40</v>
      </c>
      <c r="N80" s="511"/>
      <c r="O80" s="9" t="s">
        <v>47</v>
      </c>
    </row>
    <row r="81" spans="1:15" s="19" customFormat="1" ht="33" customHeight="1">
      <c r="A81" s="21" t="s">
        <v>270</v>
      </c>
      <c r="B81" s="21" t="s">
        <v>92</v>
      </c>
      <c r="C81" s="21"/>
      <c r="D81" s="21"/>
      <c r="E81" s="21"/>
      <c r="F81" s="21"/>
      <c r="G81" s="32"/>
      <c r="H81" s="32"/>
      <c r="I81" s="32"/>
      <c r="J81" s="32"/>
      <c r="K81" s="32"/>
      <c r="L81" s="32"/>
      <c r="M81" s="32">
        <f>SUM(M82:M98)</f>
        <v>680</v>
      </c>
      <c r="N81" s="21"/>
      <c r="O81" s="20"/>
    </row>
    <row r="82" spans="1:15" ht="33" customHeight="1">
      <c r="A82" s="16">
        <v>1</v>
      </c>
      <c r="B82" s="16" t="s">
        <v>92</v>
      </c>
      <c r="C82" s="16" t="s">
        <v>93</v>
      </c>
      <c r="D82" s="16" t="s">
        <v>211</v>
      </c>
      <c r="E82" s="16" t="s">
        <v>19</v>
      </c>
      <c r="F82" s="16" t="s">
        <v>20</v>
      </c>
      <c r="G82" s="31" t="s">
        <v>35</v>
      </c>
      <c r="H82" s="31" t="s">
        <v>35</v>
      </c>
      <c r="I82" s="31" t="s">
        <v>35</v>
      </c>
      <c r="J82" s="31" t="s">
        <v>35</v>
      </c>
      <c r="K82" s="31" t="s">
        <v>35</v>
      </c>
      <c r="L82" s="31" t="s">
        <v>35</v>
      </c>
      <c r="M82" s="31">
        <v>40</v>
      </c>
      <c r="N82" s="511" t="s">
        <v>59</v>
      </c>
      <c r="O82" s="9" t="s">
        <v>47</v>
      </c>
    </row>
    <row r="83" spans="1:15" ht="33" customHeight="1">
      <c r="A83" s="16">
        <v>2</v>
      </c>
      <c r="B83" s="16" t="s">
        <v>92</v>
      </c>
      <c r="C83" s="16" t="s">
        <v>93</v>
      </c>
      <c r="D83" s="16" t="s">
        <v>211</v>
      </c>
      <c r="E83" s="16" t="s">
        <v>19</v>
      </c>
      <c r="F83" s="16" t="s">
        <v>20</v>
      </c>
      <c r="G83" s="31" t="s">
        <v>35</v>
      </c>
      <c r="H83" s="31" t="s">
        <v>35</v>
      </c>
      <c r="I83" s="31" t="s">
        <v>35</v>
      </c>
      <c r="J83" s="31" t="s">
        <v>35</v>
      </c>
      <c r="K83" s="31" t="s">
        <v>35</v>
      </c>
      <c r="L83" s="31" t="s">
        <v>35</v>
      </c>
      <c r="M83" s="31">
        <v>40</v>
      </c>
      <c r="N83" s="511"/>
      <c r="O83" s="9"/>
    </row>
    <row r="84" spans="1:15" ht="33" customHeight="1">
      <c r="A84" s="16">
        <v>3</v>
      </c>
      <c r="B84" s="16" t="s">
        <v>92</v>
      </c>
      <c r="C84" s="16" t="s">
        <v>94</v>
      </c>
      <c r="D84" s="16" t="s">
        <v>212</v>
      </c>
      <c r="E84" s="16" t="s">
        <v>4</v>
      </c>
      <c r="F84" s="16" t="s">
        <v>12</v>
      </c>
      <c r="G84" s="31" t="s">
        <v>35</v>
      </c>
      <c r="H84" s="31" t="s">
        <v>35</v>
      </c>
      <c r="I84" s="31" t="s">
        <v>35</v>
      </c>
      <c r="J84" s="31" t="s">
        <v>35</v>
      </c>
      <c r="K84" s="31" t="s">
        <v>35</v>
      </c>
      <c r="L84" s="31" t="s">
        <v>35</v>
      </c>
      <c r="M84" s="31">
        <v>40</v>
      </c>
      <c r="N84" s="511" t="s">
        <v>59</v>
      </c>
      <c r="O84" s="9" t="s">
        <v>51</v>
      </c>
    </row>
    <row r="85" spans="1:15" ht="33" customHeight="1">
      <c r="A85" s="16">
        <v>4</v>
      </c>
      <c r="B85" s="16" t="s">
        <v>92</v>
      </c>
      <c r="C85" s="16" t="s">
        <v>94</v>
      </c>
      <c r="D85" s="16" t="s">
        <v>212</v>
      </c>
      <c r="E85" s="16" t="s">
        <v>4</v>
      </c>
      <c r="F85" s="16" t="s">
        <v>12</v>
      </c>
      <c r="G85" s="31" t="s">
        <v>35</v>
      </c>
      <c r="H85" s="31" t="s">
        <v>35</v>
      </c>
      <c r="I85" s="31" t="s">
        <v>35</v>
      </c>
      <c r="J85" s="31" t="s">
        <v>35</v>
      </c>
      <c r="K85" s="31" t="s">
        <v>35</v>
      </c>
      <c r="L85" s="31" t="s">
        <v>35</v>
      </c>
      <c r="M85" s="31">
        <v>40</v>
      </c>
      <c r="N85" s="511"/>
      <c r="O85" s="9"/>
    </row>
    <row r="86" spans="1:15" ht="33" customHeight="1">
      <c r="A86" s="16">
        <v>5</v>
      </c>
      <c r="B86" s="16" t="s">
        <v>92</v>
      </c>
      <c r="C86" s="16" t="s">
        <v>95</v>
      </c>
      <c r="D86" s="16" t="s">
        <v>213</v>
      </c>
      <c r="E86" s="16" t="s">
        <v>17</v>
      </c>
      <c r="F86" s="16" t="s">
        <v>13</v>
      </c>
      <c r="G86" s="31" t="s">
        <v>35</v>
      </c>
      <c r="H86" s="31" t="s">
        <v>35</v>
      </c>
      <c r="I86" s="31" t="s">
        <v>35</v>
      </c>
      <c r="J86" s="31" t="s">
        <v>35</v>
      </c>
      <c r="K86" s="31" t="s">
        <v>35</v>
      </c>
      <c r="L86" s="31" t="s">
        <v>35</v>
      </c>
      <c r="M86" s="31">
        <v>40</v>
      </c>
      <c r="N86" s="511" t="s">
        <v>59</v>
      </c>
      <c r="O86" s="9" t="s">
        <v>47</v>
      </c>
    </row>
    <row r="87" spans="1:15" ht="33" customHeight="1">
      <c r="A87" s="16">
        <v>6</v>
      </c>
      <c r="B87" s="16" t="s">
        <v>92</v>
      </c>
      <c r="C87" s="16" t="s">
        <v>95</v>
      </c>
      <c r="D87" s="16" t="s">
        <v>213</v>
      </c>
      <c r="E87" s="16" t="s">
        <v>17</v>
      </c>
      <c r="F87" s="16" t="s">
        <v>13</v>
      </c>
      <c r="G87" s="31" t="s">
        <v>35</v>
      </c>
      <c r="H87" s="31" t="s">
        <v>35</v>
      </c>
      <c r="I87" s="31" t="s">
        <v>35</v>
      </c>
      <c r="J87" s="31" t="s">
        <v>35</v>
      </c>
      <c r="K87" s="31" t="s">
        <v>35</v>
      </c>
      <c r="L87" s="31" t="s">
        <v>35</v>
      </c>
      <c r="M87" s="31">
        <v>40</v>
      </c>
      <c r="N87" s="511"/>
      <c r="O87" s="9"/>
    </row>
    <row r="88" spans="1:15" ht="33" customHeight="1">
      <c r="A88" s="16">
        <v>7</v>
      </c>
      <c r="B88" s="16" t="s">
        <v>92</v>
      </c>
      <c r="C88" s="16" t="s">
        <v>95</v>
      </c>
      <c r="D88" s="16" t="s">
        <v>214</v>
      </c>
      <c r="E88" s="16" t="s">
        <v>17</v>
      </c>
      <c r="F88" s="16" t="s">
        <v>13</v>
      </c>
      <c r="G88" s="31" t="s">
        <v>35</v>
      </c>
      <c r="H88" s="31" t="s">
        <v>35</v>
      </c>
      <c r="I88" s="31" t="s">
        <v>35</v>
      </c>
      <c r="J88" s="31" t="s">
        <v>35</v>
      </c>
      <c r="K88" s="31" t="s">
        <v>35</v>
      </c>
      <c r="L88" s="31" t="s">
        <v>35</v>
      </c>
      <c r="M88" s="31">
        <v>40</v>
      </c>
      <c r="N88" s="16" t="s">
        <v>59</v>
      </c>
      <c r="O88" s="9" t="s">
        <v>47</v>
      </c>
    </row>
    <row r="89" spans="1:15" ht="33" customHeight="1">
      <c r="A89" s="16">
        <v>8</v>
      </c>
      <c r="B89" s="16" t="s">
        <v>92</v>
      </c>
      <c r="C89" s="16" t="s">
        <v>95</v>
      </c>
      <c r="D89" s="16" t="s">
        <v>215</v>
      </c>
      <c r="E89" s="16" t="s">
        <v>17</v>
      </c>
      <c r="F89" s="16" t="s">
        <v>13</v>
      </c>
      <c r="G89" s="31" t="s">
        <v>35</v>
      </c>
      <c r="H89" s="31" t="s">
        <v>35</v>
      </c>
      <c r="I89" s="31" t="s">
        <v>35</v>
      </c>
      <c r="J89" s="31" t="s">
        <v>35</v>
      </c>
      <c r="K89" s="31" t="s">
        <v>35</v>
      </c>
      <c r="L89" s="31" t="s">
        <v>35</v>
      </c>
      <c r="M89" s="31">
        <v>40</v>
      </c>
      <c r="N89" s="16" t="s">
        <v>59</v>
      </c>
      <c r="O89" s="9" t="s">
        <v>47</v>
      </c>
    </row>
    <row r="90" spans="1:15" ht="33" customHeight="1">
      <c r="A90" s="16">
        <v>9</v>
      </c>
      <c r="B90" s="16" t="s">
        <v>92</v>
      </c>
      <c r="C90" s="16" t="s">
        <v>96</v>
      </c>
      <c r="D90" s="16" t="s">
        <v>216</v>
      </c>
      <c r="E90" s="16" t="s">
        <v>4</v>
      </c>
      <c r="F90" s="16" t="s">
        <v>12</v>
      </c>
      <c r="G90" s="31" t="s">
        <v>35</v>
      </c>
      <c r="H90" s="31" t="s">
        <v>35</v>
      </c>
      <c r="I90" s="31" t="s">
        <v>35</v>
      </c>
      <c r="J90" s="31" t="s">
        <v>35</v>
      </c>
      <c r="K90" s="31" t="s">
        <v>35</v>
      </c>
      <c r="L90" s="31" t="s">
        <v>35</v>
      </c>
      <c r="M90" s="31">
        <v>40</v>
      </c>
      <c r="N90" s="511" t="s">
        <v>59</v>
      </c>
      <c r="O90" s="9" t="s">
        <v>51</v>
      </c>
    </row>
    <row r="91" spans="1:15" ht="33" customHeight="1">
      <c r="A91" s="16">
        <v>10</v>
      </c>
      <c r="B91" s="16" t="s">
        <v>92</v>
      </c>
      <c r="C91" s="16" t="s">
        <v>96</v>
      </c>
      <c r="D91" s="16" t="s">
        <v>216</v>
      </c>
      <c r="E91" s="16" t="s">
        <v>4</v>
      </c>
      <c r="F91" s="16" t="s">
        <v>12</v>
      </c>
      <c r="G91" s="31" t="s">
        <v>35</v>
      </c>
      <c r="H91" s="31" t="s">
        <v>35</v>
      </c>
      <c r="I91" s="31" t="s">
        <v>35</v>
      </c>
      <c r="J91" s="31" t="s">
        <v>35</v>
      </c>
      <c r="K91" s="31" t="s">
        <v>35</v>
      </c>
      <c r="L91" s="31" t="s">
        <v>35</v>
      </c>
      <c r="M91" s="31">
        <v>40</v>
      </c>
      <c r="N91" s="511"/>
      <c r="O91" s="9"/>
    </row>
    <row r="92" spans="1:15" ht="33" customHeight="1">
      <c r="A92" s="16">
        <v>11</v>
      </c>
      <c r="B92" s="16" t="s">
        <v>92</v>
      </c>
      <c r="C92" s="16" t="s">
        <v>98</v>
      </c>
      <c r="D92" s="16" t="s">
        <v>217</v>
      </c>
      <c r="E92" s="16" t="s">
        <v>4</v>
      </c>
      <c r="F92" s="16" t="s">
        <v>12</v>
      </c>
      <c r="G92" s="31" t="s">
        <v>35</v>
      </c>
      <c r="H92" s="31" t="s">
        <v>35</v>
      </c>
      <c r="I92" s="31" t="s">
        <v>35</v>
      </c>
      <c r="J92" s="31" t="s">
        <v>35</v>
      </c>
      <c r="K92" s="31" t="s">
        <v>35</v>
      </c>
      <c r="L92" s="31" t="s">
        <v>35</v>
      </c>
      <c r="M92" s="31">
        <v>40</v>
      </c>
      <c r="N92" s="511" t="s">
        <v>59</v>
      </c>
      <c r="O92" s="9" t="s">
        <v>51</v>
      </c>
    </row>
    <row r="93" spans="1:15" ht="33" customHeight="1">
      <c r="A93" s="16">
        <v>12</v>
      </c>
      <c r="B93" s="16" t="s">
        <v>92</v>
      </c>
      <c r="C93" s="16" t="s">
        <v>97</v>
      </c>
      <c r="D93" s="16" t="s">
        <v>218</v>
      </c>
      <c r="E93" s="16" t="s">
        <v>4</v>
      </c>
      <c r="F93" s="16" t="s">
        <v>12</v>
      </c>
      <c r="G93" s="31" t="s">
        <v>35</v>
      </c>
      <c r="H93" s="31" t="s">
        <v>35</v>
      </c>
      <c r="I93" s="31" t="s">
        <v>35</v>
      </c>
      <c r="J93" s="31" t="s">
        <v>35</v>
      </c>
      <c r="K93" s="31" t="s">
        <v>35</v>
      </c>
      <c r="L93" s="31" t="s">
        <v>35</v>
      </c>
      <c r="M93" s="31">
        <v>40</v>
      </c>
      <c r="N93" s="511"/>
      <c r="O93" s="9" t="s">
        <v>51</v>
      </c>
    </row>
    <row r="94" spans="1:15" ht="33" customHeight="1">
      <c r="A94" s="16">
        <v>13</v>
      </c>
      <c r="B94" s="16" t="s">
        <v>92</v>
      </c>
      <c r="C94" s="16" t="s">
        <v>99</v>
      </c>
      <c r="D94" s="16" t="s">
        <v>219</v>
      </c>
      <c r="E94" s="16" t="s">
        <v>10</v>
      </c>
      <c r="F94" s="16" t="s">
        <v>11</v>
      </c>
      <c r="G94" s="31" t="s">
        <v>35</v>
      </c>
      <c r="H94" s="31" t="s">
        <v>35</v>
      </c>
      <c r="I94" s="31" t="s">
        <v>35</v>
      </c>
      <c r="J94" s="31" t="s">
        <v>35</v>
      </c>
      <c r="K94" s="31" t="s">
        <v>35</v>
      </c>
      <c r="L94" s="31" t="s">
        <v>35</v>
      </c>
      <c r="M94" s="31">
        <v>40</v>
      </c>
      <c r="N94" s="511" t="s">
        <v>59</v>
      </c>
      <c r="O94" s="9" t="s">
        <v>47</v>
      </c>
    </row>
    <row r="95" spans="1:15" ht="33" customHeight="1">
      <c r="A95" s="16">
        <v>14</v>
      </c>
      <c r="B95" s="16" t="s">
        <v>92</v>
      </c>
      <c r="C95" s="16" t="s">
        <v>100</v>
      </c>
      <c r="D95" s="16" t="s">
        <v>219</v>
      </c>
      <c r="E95" s="16" t="s">
        <v>10</v>
      </c>
      <c r="F95" s="16" t="s">
        <v>11</v>
      </c>
      <c r="G95" s="31" t="s">
        <v>35</v>
      </c>
      <c r="H95" s="31" t="s">
        <v>35</v>
      </c>
      <c r="I95" s="31" t="s">
        <v>35</v>
      </c>
      <c r="J95" s="31" t="s">
        <v>35</v>
      </c>
      <c r="K95" s="31" t="s">
        <v>35</v>
      </c>
      <c r="L95" s="31" t="s">
        <v>35</v>
      </c>
      <c r="M95" s="31">
        <v>40</v>
      </c>
      <c r="N95" s="511"/>
      <c r="O95" s="9" t="s">
        <v>47</v>
      </c>
    </row>
    <row r="96" spans="1:15" ht="33" customHeight="1">
      <c r="A96" s="16">
        <v>15</v>
      </c>
      <c r="B96" s="16" t="s">
        <v>92</v>
      </c>
      <c r="C96" s="16" t="s">
        <v>100</v>
      </c>
      <c r="D96" s="16" t="s">
        <v>220</v>
      </c>
      <c r="E96" s="16" t="s">
        <v>10</v>
      </c>
      <c r="F96" s="16" t="s">
        <v>11</v>
      </c>
      <c r="G96" s="31" t="s">
        <v>35</v>
      </c>
      <c r="H96" s="31" t="s">
        <v>35</v>
      </c>
      <c r="I96" s="31" t="s">
        <v>35</v>
      </c>
      <c r="J96" s="31" t="s">
        <v>35</v>
      </c>
      <c r="K96" s="31" t="s">
        <v>35</v>
      </c>
      <c r="L96" s="31" t="s">
        <v>35</v>
      </c>
      <c r="M96" s="31">
        <v>40</v>
      </c>
      <c r="N96" s="16"/>
      <c r="O96" s="9" t="s">
        <v>47</v>
      </c>
    </row>
    <row r="97" spans="1:15" ht="33" customHeight="1">
      <c r="A97" s="16">
        <v>16</v>
      </c>
      <c r="B97" s="16" t="s">
        <v>92</v>
      </c>
      <c r="C97" s="16" t="s">
        <v>101</v>
      </c>
      <c r="D97" s="16" t="s">
        <v>221</v>
      </c>
      <c r="E97" s="16" t="s">
        <v>4</v>
      </c>
      <c r="F97" s="16" t="s">
        <v>21</v>
      </c>
      <c r="G97" s="31" t="s">
        <v>35</v>
      </c>
      <c r="H97" s="31" t="s">
        <v>35</v>
      </c>
      <c r="I97" s="31" t="s">
        <v>35</v>
      </c>
      <c r="J97" s="31" t="s">
        <v>35</v>
      </c>
      <c r="K97" s="31" t="s">
        <v>35</v>
      </c>
      <c r="L97" s="31" t="s">
        <v>35</v>
      </c>
      <c r="M97" s="31">
        <v>40</v>
      </c>
      <c r="N97" s="16"/>
      <c r="O97" s="9" t="s">
        <v>47</v>
      </c>
    </row>
    <row r="98" spans="1:15" ht="33" customHeight="1">
      <c r="A98" s="16">
        <v>17</v>
      </c>
      <c r="B98" s="16" t="s">
        <v>92</v>
      </c>
      <c r="C98" s="16" t="s">
        <v>102</v>
      </c>
      <c r="D98" s="16" t="s">
        <v>222</v>
      </c>
      <c r="E98" s="16" t="s">
        <v>4</v>
      </c>
      <c r="F98" s="16" t="s">
        <v>13</v>
      </c>
      <c r="G98" s="31" t="s">
        <v>35</v>
      </c>
      <c r="H98" s="31" t="s">
        <v>35</v>
      </c>
      <c r="I98" s="31" t="s">
        <v>35</v>
      </c>
      <c r="J98" s="31" t="s">
        <v>35</v>
      </c>
      <c r="K98" s="31" t="s">
        <v>35</v>
      </c>
      <c r="L98" s="31" t="s">
        <v>35</v>
      </c>
      <c r="M98" s="31">
        <v>40</v>
      </c>
      <c r="N98" s="16"/>
      <c r="O98" s="9" t="s">
        <v>47</v>
      </c>
    </row>
    <row r="99" spans="1:15" s="19" customFormat="1" ht="33" customHeight="1">
      <c r="A99" s="21" t="s">
        <v>271</v>
      </c>
      <c r="B99" s="21" t="s">
        <v>272</v>
      </c>
      <c r="C99" s="21"/>
      <c r="D99" s="21"/>
      <c r="E99" s="21"/>
      <c r="F99" s="21"/>
      <c r="G99" s="32"/>
      <c r="H99" s="32"/>
      <c r="I99" s="32"/>
      <c r="J99" s="32"/>
      <c r="K99" s="32"/>
      <c r="L99" s="32"/>
      <c r="M99" s="32">
        <f>SUM(M100:M107)</f>
        <v>320</v>
      </c>
      <c r="N99" s="21"/>
      <c r="O99" s="20"/>
    </row>
    <row r="100" spans="1:15" ht="33" customHeight="1">
      <c r="A100" s="16">
        <v>1</v>
      </c>
      <c r="B100" s="16" t="s">
        <v>103</v>
      </c>
      <c r="C100" s="16" t="s">
        <v>104</v>
      </c>
      <c r="D100" s="16" t="s">
        <v>223</v>
      </c>
      <c r="E100" s="33" t="s">
        <v>105</v>
      </c>
      <c r="F100" s="16" t="s">
        <v>11</v>
      </c>
      <c r="G100" s="31" t="s">
        <v>35</v>
      </c>
      <c r="H100" s="31" t="s">
        <v>35</v>
      </c>
      <c r="I100" s="31" t="s">
        <v>35</v>
      </c>
      <c r="J100" s="31" t="s">
        <v>35</v>
      </c>
      <c r="K100" s="31" t="s">
        <v>35</v>
      </c>
      <c r="L100" s="31" t="s">
        <v>35</v>
      </c>
      <c r="M100" s="31">
        <v>40</v>
      </c>
      <c r="N100" s="511" t="s">
        <v>59</v>
      </c>
      <c r="O100" s="9" t="s">
        <v>47</v>
      </c>
    </row>
    <row r="101" spans="1:15" ht="33" customHeight="1">
      <c r="A101" s="16">
        <v>2</v>
      </c>
      <c r="B101" s="16" t="s">
        <v>103</v>
      </c>
      <c r="C101" s="16" t="s">
        <v>104</v>
      </c>
      <c r="D101" s="16" t="s">
        <v>223</v>
      </c>
      <c r="E101" s="33" t="s">
        <v>105</v>
      </c>
      <c r="F101" s="16" t="s">
        <v>11</v>
      </c>
      <c r="G101" s="31" t="s">
        <v>35</v>
      </c>
      <c r="H101" s="31" t="s">
        <v>35</v>
      </c>
      <c r="I101" s="31" t="s">
        <v>35</v>
      </c>
      <c r="J101" s="31" t="s">
        <v>35</v>
      </c>
      <c r="K101" s="31" t="s">
        <v>35</v>
      </c>
      <c r="L101" s="31" t="s">
        <v>35</v>
      </c>
      <c r="M101" s="31">
        <v>40</v>
      </c>
      <c r="N101" s="511"/>
      <c r="O101" s="9"/>
    </row>
    <row r="102" spans="1:15" ht="33" customHeight="1">
      <c r="A102" s="16">
        <v>3</v>
      </c>
      <c r="B102" s="16" t="s">
        <v>103</v>
      </c>
      <c r="C102" s="16" t="s">
        <v>106</v>
      </c>
      <c r="D102" s="16" t="s">
        <v>224</v>
      </c>
      <c r="E102" s="16" t="s">
        <v>4</v>
      </c>
      <c r="F102" s="16" t="s">
        <v>14</v>
      </c>
      <c r="G102" s="31" t="s">
        <v>35</v>
      </c>
      <c r="H102" s="31" t="s">
        <v>35</v>
      </c>
      <c r="I102" s="31" t="s">
        <v>35</v>
      </c>
      <c r="J102" s="31" t="s">
        <v>35</v>
      </c>
      <c r="K102" s="31" t="s">
        <v>35</v>
      </c>
      <c r="L102" s="31" t="s">
        <v>35</v>
      </c>
      <c r="M102" s="31">
        <v>40</v>
      </c>
      <c r="N102" s="16"/>
      <c r="O102" s="9" t="s">
        <v>47</v>
      </c>
    </row>
    <row r="103" spans="1:15" ht="33" customHeight="1">
      <c r="A103" s="16">
        <v>4</v>
      </c>
      <c r="B103" s="16" t="s">
        <v>103</v>
      </c>
      <c r="C103" s="16" t="s">
        <v>107</v>
      </c>
      <c r="D103" s="16" t="s">
        <v>225</v>
      </c>
      <c r="E103" s="16" t="s">
        <v>4</v>
      </c>
      <c r="F103" s="16" t="s">
        <v>12</v>
      </c>
      <c r="G103" s="31" t="s">
        <v>35</v>
      </c>
      <c r="H103" s="31" t="s">
        <v>35</v>
      </c>
      <c r="I103" s="31" t="s">
        <v>35</v>
      </c>
      <c r="J103" s="31" t="s">
        <v>35</v>
      </c>
      <c r="K103" s="31" t="s">
        <v>35</v>
      </c>
      <c r="L103" s="31" t="s">
        <v>35</v>
      </c>
      <c r="M103" s="31">
        <v>40</v>
      </c>
      <c r="N103" s="511" t="s">
        <v>59</v>
      </c>
      <c r="O103" s="9" t="s">
        <v>51</v>
      </c>
    </row>
    <row r="104" spans="1:15" ht="33" customHeight="1">
      <c r="A104" s="16">
        <v>5</v>
      </c>
      <c r="B104" s="16" t="s">
        <v>108</v>
      </c>
      <c r="C104" s="16" t="s">
        <v>109</v>
      </c>
      <c r="D104" s="16" t="s">
        <v>225</v>
      </c>
      <c r="E104" s="16" t="s">
        <v>4</v>
      </c>
      <c r="F104" s="16" t="s">
        <v>12</v>
      </c>
      <c r="G104" s="31" t="s">
        <v>35</v>
      </c>
      <c r="H104" s="31" t="s">
        <v>35</v>
      </c>
      <c r="I104" s="31" t="s">
        <v>35</v>
      </c>
      <c r="J104" s="31" t="s">
        <v>35</v>
      </c>
      <c r="K104" s="31" t="s">
        <v>35</v>
      </c>
      <c r="L104" s="31" t="s">
        <v>35</v>
      </c>
      <c r="M104" s="31">
        <v>40</v>
      </c>
      <c r="N104" s="511"/>
      <c r="O104" s="9"/>
    </row>
    <row r="105" spans="1:15" ht="33" customHeight="1">
      <c r="A105" s="16">
        <v>6</v>
      </c>
      <c r="B105" s="16" t="s">
        <v>108</v>
      </c>
      <c r="C105" s="16" t="s">
        <v>109</v>
      </c>
      <c r="D105" s="16" t="s">
        <v>226</v>
      </c>
      <c r="E105" s="16" t="s">
        <v>4</v>
      </c>
      <c r="F105" s="16" t="s">
        <v>12</v>
      </c>
      <c r="G105" s="31" t="s">
        <v>35</v>
      </c>
      <c r="H105" s="31" t="s">
        <v>35</v>
      </c>
      <c r="I105" s="31" t="s">
        <v>35</v>
      </c>
      <c r="J105" s="31" t="s">
        <v>35</v>
      </c>
      <c r="K105" s="31" t="s">
        <v>35</v>
      </c>
      <c r="L105" s="31" t="s">
        <v>35</v>
      </c>
      <c r="M105" s="31">
        <v>40</v>
      </c>
      <c r="N105" s="511" t="s">
        <v>59</v>
      </c>
      <c r="O105" s="9" t="s">
        <v>51</v>
      </c>
    </row>
    <row r="106" spans="1:15" ht="33" customHeight="1">
      <c r="A106" s="16">
        <v>7</v>
      </c>
      <c r="B106" s="16" t="s">
        <v>108</v>
      </c>
      <c r="C106" s="16" t="s">
        <v>109</v>
      </c>
      <c r="D106" s="16" t="s">
        <v>226</v>
      </c>
      <c r="E106" s="16" t="s">
        <v>4</v>
      </c>
      <c r="F106" s="16" t="s">
        <v>12</v>
      </c>
      <c r="G106" s="31" t="s">
        <v>35</v>
      </c>
      <c r="H106" s="31" t="s">
        <v>35</v>
      </c>
      <c r="I106" s="31" t="s">
        <v>35</v>
      </c>
      <c r="J106" s="31" t="s">
        <v>35</v>
      </c>
      <c r="K106" s="31" t="s">
        <v>35</v>
      </c>
      <c r="L106" s="31" t="s">
        <v>35</v>
      </c>
      <c r="M106" s="31">
        <v>40</v>
      </c>
      <c r="N106" s="511"/>
      <c r="O106" s="9"/>
    </row>
    <row r="107" spans="1:15" ht="33" customHeight="1">
      <c r="A107" s="16">
        <v>8</v>
      </c>
      <c r="B107" s="16" t="s">
        <v>108</v>
      </c>
      <c r="C107" s="16" t="s">
        <v>110</v>
      </c>
      <c r="D107" s="16" t="s">
        <v>227</v>
      </c>
      <c r="E107" s="16" t="s">
        <v>4</v>
      </c>
      <c r="F107" s="16" t="s">
        <v>14</v>
      </c>
      <c r="G107" s="31" t="s">
        <v>35</v>
      </c>
      <c r="H107" s="31" t="s">
        <v>35</v>
      </c>
      <c r="I107" s="31" t="s">
        <v>35</v>
      </c>
      <c r="J107" s="31" t="s">
        <v>35</v>
      </c>
      <c r="K107" s="31" t="s">
        <v>35</v>
      </c>
      <c r="L107" s="31" t="s">
        <v>35</v>
      </c>
      <c r="M107" s="31">
        <v>40</v>
      </c>
      <c r="N107" s="16"/>
      <c r="O107" s="9" t="s">
        <v>47</v>
      </c>
    </row>
    <row r="108" spans="1:15" s="19" customFormat="1" ht="33" customHeight="1">
      <c r="A108" s="21" t="s">
        <v>273</v>
      </c>
      <c r="B108" s="21" t="s">
        <v>274</v>
      </c>
      <c r="C108" s="21"/>
      <c r="D108" s="21"/>
      <c r="E108" s="21"/>
      <c r="F108" s="21"/>
      <c r="G108" s="32"/>
      <c r="H108" s="32"/>
      <c r="I108" s="32"/>
      <c r="J108" s="32"/>
      <c r="K108" s="32"/>
      <c r="L108" s="32"/>
      <c r="M108" s="32">
        <f>SUM(M109:M118)</f>
        <v>400</v>
      </c>
      <c r="N108" s="21"/>
      <c r="O108" s="20"/>
    </row>
    <row r="109" spans="1:15" ht="33" customHeight="1">
      <c r="A109" s="16">
        <v>1</v>
      </c>
      <c r="B109" s="16" t="s">
        <v>45</v>
      </c>
      <c r="C109" s="16" t="s">
        <v>111</v>
      </c>
      <c r="D109" s="16" t="s">
        <v>228</v>
      </c>
      <c r="E109" s="16" t="s">
        <v>4</v>
      </c>
      <c r="F109" s="16" t="s">
        <v>13</v>
      </c>
      <c r="G109" s="31" t="s">
        <v>35</v>
      </c>
      <c r="H109" s="31" t="s">
        <v>35</v>
      </c>
      <c r="I109" s="31" t="s">
        <v>35</v>
      </c>
      <c r="J109" s="31" t="s">
        <v>35</v>
      </c>
      <c r="K109" s="31" t="s">
        <v>35</v>
      </c>
      <c r="L109" s="31" t="s">
        <v>35</v>
      </c>
      <c r="M109" s="31">
        <v>40</v>
      </c>
      <c r="N109" s="16" t="s">
        <v>59</v>
      </c>
      <c r="O109" s="9"/>
    </row>
    <row r="110" spans="1:15" ht="33" customHeight="1">
      <c r="A110" s="16">
        <v>2</v>
      </c>
      <c r="B110" s="16" t="s">
        <v>45</v>
      </c>
      <c r="C110" s="16" t="s">
        <v>111</v>
      </c>
      <c r="D110" s="16" t="s">
        <v>228</v>
      </c>
      <c r="E110" s="16" t="s">
        <v>4</v>
      </c>
      <c r="F110" s="16" t="s">
        <v>13</v>
      </c>
      <c r="G110" s="31" t="s">
        <v>35</v>
      </c>
      <c r="H110" s="31" t="s">
        <v>35</v>
      </c>
      <c r="I110" s="31" t="s">
        <v>35</v>
      </c>
      <c r="J110" s="31" t="s">
        <v>35</v>
      </c>
      <c r="K110" s="31" t="s">
        <v>35</v>
      </c>
      <c r="L110" s="31" t="s">
        <v>35</v>
      </c>
      <c r="M110" s="31">
        <v>40</v>
      </c>
      <c r="N110" s="16" t="s">
        <v>59</v>
      </c>
      <c r="O110" s="9"/>
    </row>
    <row r="111" spans="1:15" ht="33" customHeight="1">
      <c r="A111" s="16">
        <v>3</v>
      </c>
      <c r="B111" s="16" t="s">
        <v>114</v>
      </c>
      <c r="C111" s="16" t="s">
        <v>113</v>
      </c>
      <c r="D111" s="16" t="s">
        <v>229</v>
      </c>
      <c r="E111" s="16" t="s">
        <v>4</v>
      </c>
      <c r="F111" s="16" t="s">
        <v>13</v>
      </c>
      <c r="G111" s="31" t="s">
        <v>35</v>
      </c>
      <c r="H111" s="31" t="s">
        <v>35</v>
      </c>
      <c r="I111" s="31" t="s">
        <v>35</v>
      </c>
      <c r="J111" s="31" t="s">
        <v>35</v>
      </c>
      <c r="K111" s="31" t="s">
        <v>35</v>
      </c>
      <c r="L111" s="31" t="s">
        <v>35</v>
      </c>
      <c r="M111" s="31">
        <v>40</v>
      </c>
      <c r="N111" s="511" t="s">
        <v>59</v>
      </c>
      <c r="O111" s="9" t="s">
        <v>47</v>
      </c>
    </row>
    <row r="112" spans="1:15" ht="33" customHeight="1">
      <c r="A112" s="16">
        <v>4</v>
      </c>
      <c r="B112" s="16" t="s">
        <v>112</v>
      </c>
      <c r="C112" s="16" t="s">
        <v>113</v>
      </c>
      <c r="D112" s="16" t="s">
        <v>229</v>
      </c>
      <c r="E112" s="16" t="s">
        <v>4</v>
      </c>
      <c r="F112" s="16" t="s">
        <v>13</v>
      </c>
      <c r="G112" s="31" t="s">
        <v>35</v>
      </c>
      <c r="H112" s="31" t="s">
        <v>35</v>
      </c>
      <c r="I112" s="31" t="s">
        <v>35</v>
      </c>
      <c r="J112" s="31" t="s">
        <v>35</v>
      </c>
      <c r="K112" s="31" t="s">
        <v>35</v>
      </c>
      <c r="L112" s="31" t="s">
        <v>35</v>
      </c>
      <c r="M112" s="31">
        <v>40</v>
      </c>
      <c r="N112" s="511"/>
      <c r="O112" s="9"/>
    </row>
    <row r="113" spans="1:15" ht="33" customHeight="1">
      <c r="A113" s="16">
        <v>5</v>
      </c>
      <c r="B113" s="16" t="s">
        <v>112</v>
      </c>
      <c r="C113" s="16" t="s">
        <v>115</v>
      </c>
      <c r="D113" s="16" t="s">
        <v>230</v>
      </c>
      <c r="E113" s="16" t="s">
        <v>17</v>
      </c>
      <c r="F113" s="16" t="s">
        <v>13</v>
      </c>
      <c r="G113" s="31" t="s">
        <v>35</v>
      </c>
      <c r="H113" s="31" t="s">
        <v>35</v>
      </c>
      <c r="I113" s="31" t="s">
        <v>35</v>
      </c>
      <c r="J113" s="31" t="s">
        <v>35</v>
      </c>
      <c r="K113" s="31" t="s">
        <v>35</v>
      </c>
      <c r="L113" s="31" t="s">
        <v>35</v>
      </c>
      <c r="M113" s="31">
        <v>40</v>
      </c>
      <c r="N113" s="511" t="s">
        <v>59</v>
      </c>
      <c r="O113" s="9" t="s">
        <v>47</v>
      </c>
    </row>
    <row r="114" spans="1:15" ht="33" customHeight="1">
      <c r="A114" s="16">
        <v>6</v>
      </c>
      <c r="B114" s="16" t="s">
        <v>112</v>
      </c>
      <c r="C114" s="16" t="s">
        <v>115</v>
      </c>
      <c r="D114" s="16" t="s">
        <v>230</v>
      </c>
      <c r="E114" s="16" t="s">
        <v>17</v>
      </c>
      <c r="F114" s="16" t="s">
        <v>13</v>
      </c>
      <c r="G114" s="31" t="s">
        <v>35</v>
      </c>
      <c r="H114" s="31" t="s">
        <v>35</v>
      </c>
      <c r="I114" s="31" t="s">
        <v>35</v>
      </c>
      <c r="J114" s="31" t="s">
        <v>35</v>
      </c>
      <c r="K114" s="31" t="s">
        <v>35</v>
      </c>
      <c r="L114" s="31" t="s">
        <v>35</v>
      </c>
      <c r="M114" s="31">
        <v>40</v>
      </c>
      <c r="N114" s="511"/>
      <c r="O114" s="9"/>
    </row>
    <row r="115" spans="1:15" ht="33" customHeight="1">
      <c r="A115" s="16">
        <v>7</v>
      </c>
      <c r="B115" s="16" t="s">
        <v>112</v>
      </c>
      <c r="C115" s="16" t="s">
        <v>116</v>
      </c>
      <c r="D115" s="16" t="s">
        <v>231</v>
      </c>
      <c r="E115" s="16" t="s">
        <v>17</v>
      </c>
      <c r="F115" s="16" t="s">
        <v>22</v>
      </c>
      <c r="G115" s="31" t="s">
        <v>35</v>
      </c>
      <c r="H115" s="31" t="s">
        <v>35</v>
      </c>
      <c r="I115" s="31" t="s">
        <v>35</v>
      </c>
      <c r="J115" s="31" t="s">
        <v>35</v>
      </c>
      <c r="K115" s="31" t="s">
        <v>35</v>
      </c>
      <c r="L115" s="31" t="s">
        <v>35</v>
      </c>
      <c r="M115" s="31">
        <v>40</v>
      </c>
      <c r="N115" s="16"/>
      <c r="O115" s="9" t="s">
        <v>47</v>
      </c>
    </row>
    <row r="116" spans="1:15" ht="33" customHeight="1">
      <c r="A116" s="16">
        <v>8</v>
      </c>
      <c r="B116" s="16" t="s">
        <v>112</v>
      </c>
      <c r="C116" s="16" t="s">
        <v>116</v>
      </c>
      <c r="D116" s="16" t="s">
        <v>232</v>
      </c>
      <c r="E116" s="16" t="s">
        <v>4</v>
      </c>
      <c r="F116" s="16" t="s">
        <v>23</v>
      </c>
      <c r="G116" s="31" t="s">
        <v>35</v>
      </c>
      <c r="H116" s="31" t="s">
        <v>35</v>
      </c>
      <c r="I116" s="31" t="s">
        <v>35</v>
      </c>
      <c r="J116" s="31" t="s">
        <v>35</v>
      </c>
      <c r="K116" s="31" t="s">
        <v>35</v>
      </c>
      <c r="L116" s="31" t="s">
        <v>35</v>
      </c>
      <c r="M116" s="31">
        <v>40</v>
      </c>
      <c r="N116" s="16"/>
      <c r="O116" s="9" t="s">
        <v>47</v>
      </c>
    </row>
    <row r="117" spans="1:15" ht="33" customHeight="1">
      <c r="A117" s="16">
        <v>9</v>
      </c>
      <c r="B117" s="16" t="s">
        <v>112</v>
      </c>
      <c r="C117" s="16" t="s">
        <v>117</v>
      </c>
      <c r="D117" s="16" t="s">
        <v>233</v>
      </c>
      <c r="E117" s="16" t="s">
        <v>4</v>
      </c>
      <c r="F117" s="16" t="s">
        <v>24</v>
      </c>
      <c r="G117" s="31" t="s">
        <v>35</v>
      </c>
      <c r="H117" s="31" t="s">
        <v>35</v>
      </c>
      <c r="I117" s="31" t="s">
        <v>35</v>
      </c>
      <c r="J117" s="31" t="s">
        <v>35</v>
      </c>
      <c r="K117" s="31" t="s">
        <v>35</v>
      </c>
      <c r="L117" s="31" t="s">
        <v>35</v>
      </c>
      <c r="M117" s="31">
        <v>40</v>
      </c>
      <c r="N117" s="511" t="s">
        <v>59</v>
      </c>
      <c r="O117" s="9" t="s">
        <v>47</v>
      </c>
    </row>
    <row r="118" spans="1:15" ht="33" customHeight="1">
      <c r="A118" s="16">
        <v>10</v>
      </c>
      <c r="B118" s="16" t="s">
        <v>112</v>
      </c>
      <c r="C118" s="16" t="s">
        <v>117</v>
      </c>
      <c r="D118" s="16" t="s">
        <v>233</v>
      </c>
      <c r="E118" s="16" t="s">
        <v>4</v>
      </c>
      <c r="F118" s="16" t="s">
        <v>24</v>
      </c>
      <c r="G118" s="31" t="s">
        <v>35</v>
      </c>
      <c r="H118" s="31" t="s">
        <v>35</v>
      </c>
      <c r="I118" s="31" t="s">
        <v>35</v>
      </c>
      <c r="J118" s="31" t="s">
        <v>35</v>
      </c>
      <c r="K118" s="31" t="s">
        <v>35</v>
      </c>
      <c r="L118" s="31" t="s">
        <v>35</v>
      </c>
      <c r="M118" s="31">
        <v>40</v>
      </c>
      <c r="N118" s="511"/>
      <c r="O118" s="9"/>
    </row>
    <row r="119" spans="1:15" s="19" customFormat="1" ht="33" customHeight="1">
      <c r="A119" s="21" t="s">
        <v>275</v>
      </c>
      <c r="B119" s="21" t="s">
        <v>276</v>
      </c>
      <c r="C119" s="21"/>
      <c r="D119" s="21"/>
      <c r="E119" s="21"/>
      <c r="F119" s="21"/>
      <c r="G119" s="32"/>
      <c r="H119" s="32"/>
      <c r="I119" s="32"/>
      <c r="J119" s="32"/>
      <c r="K119" s="32"/>
      <c r="L119" s="32"/>
      <c r="M119" s="32">
        <f>SUM(M120:M122)</f>
        <v>120</v>
      </c>
      <c r="N119" s="21"/>
      <c r="O119" s="20"/>
    </row>
    <row r="120" spans="1:15" ht="33" customHeight="1">
      <c r="A120" s="16">
        <v>1</v>
      </c>
      <c r="B120" s="16" t="s">
        <v>118</v>
      </c>
      <c r="C120" s="16" t="s">
        <v>119</v>
      </c>
      <c r="D120" s="16" t="s">
        <v>234</v>
      </c>
      <c r="E120" s="16" t="s">
        <v>4</v>
      </c>
      <c r="F120" s="16" t="s">
        <v>12</v>
      </c>
      <c r="G120" s="31" t="s">
        <v>35</v>
      </c>
      <c r="H120" s="31" t="s">
        <v>35</v>
      </c>
      <c r="I120" s="31" t="s">
        <v>35</v>
      </c>
      <c r="J120" s="31" t="s">
        <v>35</v>
      </c>
      <c r="K120" s="31" t="s">
        <v>35</v>
      </c>
      <c r="L120" s="31" t="s">
        <v>35</v>
      </c>
      <c r="M120" s="31">
        <v>40</v>
      </c>
      <c r="N120" s="16"/>
      <c r="O120" s="9" t="s">
        <v>120</v>
      </c>
    </row>
    <row r="121" spans="1:15" ht="33" customHeight="1">
      <c r="A121" s="16">
        <v>2</v>
      </c>
      <c r="B121" s="16" t="s">
        <v>118</v>
      </c>
      <c r="C121" s="16" t="s">
        <v>121</v>
      </c>
      <c r="D121" s="16" t="s">
        <v>235</v>
      </c>
      <c r="E121" s="16" t="s">
        <v>122</v>
      </c>
      <c r="F121" s="16" t="s">
        <v>25</v>
      </c>
      <c r="G121" s="31" t="s">
        <v>35</v>
      </c>
      <c r="H121" s="31" t="s">
        <v>35</v>
      </c>
      <c r="I121" s="31" t="s">
        <v>35</v>
      </c>
      <c r="J121" s="31" t="s">
        <v>35</v>
      </c>
      <c r="K121" s="31" t="s">
        <v>35</v>
      </c>
      <c r="L121" s="31" t="s">
        <v>35</v>
      </c>
      <c r="M121" s="31">
        <v>40</v>
      </c>
      <c r="N121" s="511" t="s">
        <v>59</v>
      </c>
      <c r="O121" s="9" t="s">
        <v>51</v>
      </c>
    </row>
    <row r="122" spans="1:15" ht="33" customHeight="1">
      <c r="A122" s="16">
        <v>3</v>
      </c>
      <c r="B122" s="16" t="s">
        <v>118</v>
      </c>
      <c r="C122" s="16" t="s">
        <v>121</v>
      </c>
      <c r="D122" s="16" t="s">
        <v>235</v>
      </c>
      <c r="E122" s="16" t="s">
        <v>122</v>
      </c>
      <c r="F122" s="16" t="s">
        <v>25</v>
      </c>
      <c r="G122" s="31" t="s">
        <v>35</v>
      </c>
      <c r="H122" s="31" t="s">
        <v>35</v>
      </c>
      <c r="I122" s="31" t="s">
        <v>35</v>
      </c>
      <c r="J122" s="31" t="s">
        <v>35</v>
      </c>
      <c r="K122" s="31" t="s">
        <v>35</v>
      </c>
      <c r="L122" s="31" t="s">
        <v>35</v>
      </c>
      <c r="M122" s="31">
        <v>40</v>
      </c>
      <c r="N122" s="511"/>
      <c r="O122" s="9" t="s">
        <v>51</v>
      </c>
    </row>
    <row r="123" spans="1:15" s="19" customFormat="1" ht="33" customHeight="1">
      <c r="A123" s="21" t="s">
        <v>277</v>
      </c>
      <c r="B123" s="21" t="s">
        <v>278</v>
      </c>
      <c r="C123" s="21"/>
      <c r="D123" s="21"/>
      <c r="E123" s="21"/>
      <c r="F123" s="21"/>
      <c r="G123" s="32"/>
      <c r="H123" s="32"/>
      <c r="I123" s="32"/>
      <c r="J123" s="32"/>
      <c r="K123" s="32"/>
      <c r="L123" s="32"/>
      <c r="M123" s="32">
        <f>SUM(M124:M126)</f>
        <v>120</v>
      </c>
      <c r="N123" s="21"/>
      <c r="O123" s="20"/>
    </row>
    <row r="124" spans="1:15" ht="33" customHeight="1">
      <c r="A124" s="16">
        <v>1</v>
      </c>
      <c r="B124" s="16" t="s">
        <v>123</v>
      </c>
      <c r="C124" s="16" t="s">
        <v>124</v>
      </c>
      <c r="D124" s="16" t="s">
        <v>236</v>
      </c>
      <c r="E124" s="16" t="s">
        <v>4</v>
      </c>
      <c r="F124" s="16" t="s">
        <v>155</v>
      </c>
      <c r="G124" s="31" t="s">
        <v>35</v>
      </c>
      <c r="H124" s="31" t="s">
        <v>35</v>
      </c>
      <c r="I124" s="31" t="s">
        <v>35</v>
      </c>
      <c r="J124" s="31" t="s">
        <v>35</v>
      </c>
      <c r="K124" s="31" t="s">
        <v>35</v>
      </c>
      <c r="L124" s="31" t="s">
        <v>35</v>
      </c>
      <c r="M124" s="31">
        <v>40</v>
      </c>
      <c r="N124" s="16"/>
      <c r="O124" s="9" t="s">
        <v>47</v>
      </c>
    </row>
    <row r="125" spans="1:15" ht="33" customHeight="1">
      <c r="A125" s="16">
        <v>2</v>
      </c>
      <c r="B125" s="16" t="s">
        <v>123</v>
      </c>
      <c r="C125" s="16" t="s">
        <v>125</v>
      </c>
      <c r="D125" s="16" t="s">
        <v>237</v>
      </c>
      <c r="E125" s="16" t="s">
        <v>4</v>
      </c>
      <c r="F125" s="16" t="s">
        <v>12</v>
      </c>
      <c r="G125" s="31" t="s">
        <v>35</v>
      </c>
      <c r="H125" s="31" t="s">
        <v>35</v>
      </c>
      <c r="I125" s="31" t="s">
        <v>35</v>
      </c>
      <c r="J125" s="31" t="s">
        <v>35</v>
      </c>
      <c r="K125" s="31" t="s">
        <v>35</v>
      </c>
      <c r="L125" s="31" t="s">
        <v>35</v>
      </c>
      <c r="M125" s="31">
        <v>40</v>
      </c>
      <c r="N125" s="511" t="s">
        <v>59</v>
      </c>
      <c r="O125" s="16" t="s">
        <v>51</v>
      </c>
    </row>
    <row r="126" spans="1:15" ht="33" customHeight="1">
      <c r="A126" s="16">
        <v>3</v>
      </c>
      <c r="B126" s="16" t="s">
        <v>123</v>
      </c>
      <c r="C126" s="16" t="s">
        <v>125</v>
      </c>
      <c r="D126" s="16" t="s">
        <v>237</v>
      </c>
      <c r="E126" s="16" t="s">
        <v>4</v>
      </c>
      <c r="F126" s="16" t="s">
        <v>12</v>
      </c>
      <c r="G126" s="31" t="s">
        <v>35</v>
      </c>
      <c r="H126" s="31" t="s">
        <v>35</v>
      </c>
      <c r="I126" s="31" t="s">
        <v>35</v>
      </c>
      <c r="J126" s="31" t="s">
        <v>35</v>
      </c>
      <c r="K126" s="31" t="s">
        <v>35</v>
      </c>
      <c r="L126" s="31" t="s">
        <v>35</v>
      </c>
      <c r="M126" s="31">
        <v>40</v>
      </c>
      <c r="N126" s="511"/>
      <c r="O126" s="16" t="s">
        <v>51</v>
      </c>
    </row>
    <row r="127" spans="1:15" s="19" customFormat="1" ht="33" customHeight="1">
      <c r="A127" s="21" t="s">
        <v>279</v>
      </c>
      <c r="B127" s="21" t="s">
        <v>280</v>
      </c>
      <c r="C127" s="21"/>
      <c r="D127" s="21"/>
      <c r="E127" s="21"/>
      <c r="F127" s="21"/>
      <c r="G127" s="32"/>
      <c r="H127" s="32"/>
      <c r="I127" s="32"/>
      <c r="J127" s="32"/>
      <c r="K127" s="32"/>
      <c r="L127" s="32"/>
      <c r="M127" s="32">
        <f>SUM(M128:M141)</f>
        <v>560</v>
      </c>
      <c r="N127" s="21"/>
      <c r="O127" s="21"/>
    </row>
    <row r="128" spans="1:15" ht="33" customHeight="1">
      <c r="A128" s="16">
        <v>1</v>
      </c>
      <c r="B128" s="16" t="s">
        <v>126</v>
      </c>
      <c r="C128" s="16" t="s">
        <v>127</v>
      </c>
      <c r="D128" s="16" t="s">
        <v>238</v>
      </c>
      <c r="E128" s="16" t="s">
        <v>4</v>
      </c>
      <c r="F128" s="16" t="s">
        <v>26</v>
      </c>
      <c r="G128" s="31" t="s">
        <v>35</v>
      </c>
      <c r="H128" s="31" t="s">
        <v>35</v>
      </c>
      <c r="I128" s="31" t="s">
        <v>35</v>
      </c>
      <c r="J128" s="31" t="s">
        <v>35</v>
      </c>
      <c r="K128" s="31" t="s">
        <v>35</v>
      </c>
      <c r="L128" s="31" t="s">
        <v>35</v>
      </c>
      <c r="M128" s="31">
        <v>40</v>
      </c>
      <c r="N128" s="16"/>
      <c r="O128" s="9" t="s">
        <v>47</v>
      </c>
    </row>
    <row r="129" spans="1:15" ht="33" customHeight="1">
      <c r="A129" s="16">
        <v>2</v>
      </c>
      <c r="B129" s="16" t="s">
        <v>128</v>
      </c>
      <c r="C129" s="16" t="s">
        <v>129</v>
      </c>
      <c r="D129" s="16" t="s">
        <v>239</v>
      </c>
      <c r="E129" s="16" t="s">
        <v>4</v>
      </c>
      <c r="F129" s="16" t="s">
        <v>27</v>
      </c>
      <c r="G129" s="31" t="s">
        <v>35</v>
      </c>
      <c r="H129" s="31" t="s">
        <v>35</v>
      </c>
      <c r="I129" s="31" t="s">
        <v>35</v>
      </c>
      <c r="J129" s="31" t="s">
        <v>35</v>
      </c>
      <c r="K129" s="31" t="s">
        <v>35</v>
      </c>
      <c r="L129" s="31" t="s">
        <v>35</v>
      </c>
      <c r="M129" s="31">
        <v>40</v>
      </c>
      <c r="N129" s="16"/>
      <c r="O129" s="9" t="s">
        <v>47</v>
      </c>
    </row>
    <row r="130" spans="1:15" ht="33" customHeight="1">
      <c r="A130" s="16">
        <v>3</v>
      </c>
      <c r="B130" s="16" t="s">
        <v>128</v>
      </c>
      <c r="C130" s="16" t="s">
        <v>130</v>
      </c>
      <c r="D130" s="16" t="s">
        <v>240</v>
      </c>
      <c r="E130" s="16" t="s">
        <v>7</v>
      </c>
      <c r="F130" s="16" t="s">
        <v>28</v>
      </c>
      <c r="G130" s="31" t="s">
        <v>35</v>
      </c>
      <c r="H130" s="31" t="s">
        <v>35</v>
      </c>
      <c r="I130" s="31" t="s">
        <v>35</v>
      </c>
      <c r="J130" s="31" t="s">
        <v>35</v>
      </c>
      <c r="K130" s="31" t="s">
        <v>35</v>
      </c>
      <c r="L130" s="31" t="s">
        <v>35</v>
      </c>
      <c r="M130" s="31">
        <v>40</v>
      </c>
      <c r="N130" s="16"/>
      <c r="O130" s="9" t="s">
        <v>47</v>
      </c>
    </row>
    <row r="131" spans="1:15" ht="33" customHeight="1">
      <c r="A131" s="16">
        <v>4</v>
      </c>
      <c r="B131" s="16" t="s">
        <v>128</v>
      </c>
      <c r="C131" s="16" t="s">
        <v>131</v>
      </c>
      <c r="D131" s="16" t="s">
        <v>241</v>
      </c>
      <c r="E131" s="16" t="s">
        <v>4</v>
      </c>
      <c r="F131" s="16" t="s">
        <v>26</v>
      </c>
      <c r="G131" s="31" t="s">
        <v>35</v>
      </c>
      <c r="H131" s="31" t="s">
        <v>35</v>
      </c>
      <c r="I131" s="31" t="s">
        <v>35</v>
      </c>
      <c r="J131" s="31" t="s">
        <v>35</v>
      </c>
      <c r="K131" s="31" t="s">
        <v>35</v>
      </c>
      <c r="L131" s="31" t="s">
        <v>35</v>
      </c>
      <c r="M131" s="31">
        <v>40</v>
      </c>
      <c r="N131" s="16"/>
      <c r="O131" s="9" t="s">
        <v>47</v>
      </c>
    </row>
    <row r="132" spans="1:15" ht="33" customHeight="1">
      <c r="A132" s="16">
        <v>5</v>
      </c>
      <c r="B132" s="16" t="s">
        <v>128</v>
      </c>
      <c r="C132" s="16" t="s">
        <v>132</v>
      </c>
      <c r="D132" s="16" t="s">
        <v>242</v>
      </c>
      <c r="E132" s="16" t="s">
        <v>4</v>
      </c>
      <c r="F132" s="16" t="s">
        <v>16</v>
      </c>
      <c r="G132" s="31" t="s">
        <v>35</v>
      </c>
      <c r="H132" s="31" t="s">
        <v>35</v>
      </c>
      <c r="I132" s="31" t="s">
        <v>35</v>
      </c>
      <c r="J132" s="31" t="s">
        <v>35</v>
      </c>
      <c r="K132" s="31" t="s">
        <v>35</v>
      </c>
      <c r="L132" s="31" t="s">
        <v>35</v>
      </c>
      <c r="M132" s="31">
        <v>40</v>
      </c>
      <c r="N132" s="16"/>
      <c r="O132" s="9" t="s">
        <v>62</v>
      </c>
    </row>
    <row r="133" spans="1:15" ht="33" customHeight="1">
      <c r="A133" s="16">
        <v>6</v>
      </c>
      <c r="B133" s="16" t="s">
        <v>128</v>
      </c>
      <c r="C133" s="16" t="s">
        <v>133</v>
      </c>
      <c r="D133" s="16" t="s">
        <v>243</v>
      </c>
      <c r="E133" s="16" t="s">
        <v>4</v>
      </c>
      <c r="F133" s="16" t="s">
        <v>29</v>
      </c>
      <c r="G133" s="31" t="s">
        <v>35</v>
      </c>
      <c r="H133" s="31" t="s">
        <v>35</v>
      </c>
      <c r="I133" s="31" t="s">
        <v>35</v>
      </c>
      <c r="J133" s="31" t="s">
        <v>35</v>
      </c>
      <c r="K133" s="31" t="s">
        <v>35</v>
      </c>
      <c r="L133" s="31" t="s">
        <v>35</v>
      </c>
      <c r="M133" s="31">
        <v>40</v>
      </c>
      <c r="N133" s="16"/>
      <c r="O133" s="9" t="s">
        <v>51</v>
      </c>
    </row>
    <row r="134" spans="1:15" ht="33" customHeight="1">
      <c r="A134" s="16">
        <v>7</v>
      </c>
      <c r="B134" s="16" t="s">
        <v>126</v>
      </c>
      <c r="C134" s="16" t="s">
        <v>134</v>
      </c>
      <c r="D134" s="16" t="s">
        <v>244</v>
      </c>
      <c r="E134" s="16" t="s">
        <v>4</v>
      </c>
      <c r="F134" s="16" t="s">
        <v>26</v>
      </c>
      <c r="G134" s="31" t="s">
        <v>35</v>
      </c>
      <c r="H134" s="31" t="s">
        <v>35</v>
      </c>
      <c r="I134" s="31" t="s">
        <v>35</v>
      </c>
      <c r="J134" s="31" t="s">
        <v>35</v>
      </c>
      <c r="K134" s="31" t="s">
        <v>35</v>
      </c>
      <c r="L134" s="31" t="s">
        <v>35</v>
      </c>
      <c r="M134" s="31">
        <v>40</v>
      </c>
      <c r="N134" s="16"/>
      <c r="O134" s="9" t="s">
        <v>47</v>
      </c>
    </row>
    <row r="135" spans="1:15" ht="33" customHeight="1">
      <c r="A135" s="16">
        <v>8</v>
      </c>
      <c r="B135" s="16" t="s">
        <v>128</v>
      </c>
      <c r="C135" s="16" t="s">
        <v>135</v>
      </c>
      <c r="D135" s="16" t="s">
        <v>245</v>
      </c>
      <c r="E135" s="16" t="s">
        <v>10</v>
      </c>
      <c r="F135" s="16" t="s">
        <v>26</v>
      </c>
      <c r="G135" s="31" t="s">
        <v>35</v>
      </c>
      <c r="H135" s="31" t="s">
        <v>35</v>
      </c>
      <c r="I135" s="31" t="s">
        <v>35</v>
      </c>
      <c r="J135" s="31" t="s">
        <v>35</v>
      </c>
      <c r="K135" s="31" t="s">
        <v>35</v>
      </c>
      <c r="L135" s="31" t="s">
        <v>35</v>
      </c>
      <c r="M135" s="31">
        <v>40</v>
      </c>
      <c r="N135" s="16"/>
      <c r="O135" s="9" t="s">
        <v>47</v>
      </c>
    </row>
    <row r="136" spans="1:15" ht="33" customHeight="1">
      <c r="A136" s="16">
        <v>9</v>
      </c>
      <c r="B136" s="16" t="s">
        <v>128</v>
      </c>
      <c r="C136" s="16" t="s">
        <v>136</v>
      </c>
      <c r="D136" s="16" t="s">
        <v>246</v>
      </c>
      <c r="E136" s="16" t="s">
        <v>4</v>
      </c>
      <c r="F136" s="16" t="s">
        <v>26</v>
      </c>
      <c r="G136" s="31" t="s">
        <v>35</v>
      </c>
      <c r="H136" s="31" t="s">
        <v>35</v>
      </c>
      <c r="I136" s="31" t="s">
        <v>35</v>
      </c>
      <c r="J136" s="31" t="s">
        <v>35</v>
      </c>
      <c r="K136" s="31" t="s">
        <v>35</v>
      </c>
      <c r="L136" s="31" t="s">
        <v>35</v>
      </c>
      <c r="M136" s="31">
        <v>40</v>
      </c>
      <c r="N136" s="16"/>
      <c r="O136" s="9" t="s">
        <v>47</v>
      </c>
    </row>
    <row r="137" spans="1:15" ht="33" customHeight="1">
      <c r="A137" s="16">
        <v>10</v>
      </c>
      <c r="B137" s="16" t="s">
        <v>128</v>
      </c>
      <c r="C137" s="16" t="s">
        <v>137</v>
      </c>
      <c r="D137" s="16" t="s">
        <v>247</v>
      </c>
      <c r="E137" s="16" t="s">
        <v>4</v>
      </c>
      <c r="F137" s="16" t="s">
        <v>12</v>
      </c>
      <c r="G137" s="31" t="s">
        <v>35</v>
      </c>
      <c r="H137" s="31" t="s">
        <v>35</v>
      </c>
      <c r="I137" s="31" t="s">
        <v>35</v>
      </c>
      <c r="J137" s="31" t="s">
        <v>35</v>
      </c>
      <c r="K137" s="31" t="s">
        <v>35</v>
      </c>
      <c r="L137" s="31" t="s">
        <v>35</v>
      </c>
      <c r="M137" s="31">
        <v>40</v>
      </c>
      <c r="N137" s="16"/>
      <c r="O137" s="9" t="s">
        <v>51</v>
      </c>
    </row>
    <row r="138" spans="1:15" ht="33" customHeight="1">
      <c r="A138" s="16">
        <v>11</v>
      </c>
      <c r="B138" s="16" t="s">
        <v>126</v>
      </c>
      <c r="C138" s="16" t="s">
        <v>138</v>
      </c>
      <c r="D138" s="16" t="s">
        <v>248</v>
      </c>
      <c r="E138" s="16" t="s">
        <v>4</v>
      </c>
      <c r="F138" s="16" t="s">
        <v>12</v>
      </c>
      <c r="G138" s="31" t="s">
        <v>35</v>
      </c>
      <c r="H138" s="31" t="s">
        <v>35</v>
      </c>
      <c r="I138" s="31" t="s">
        <v>35</v>
      </c>
      <c r="J138" s="31" t="s">
        <v>35</v>
      </c>
      <c r="K138" s="31" t="s">
        <v>35</v>
      </c>
      <c r="L138" s="31" t="s">
        <v>35</v>
      </c>
      <c r="M138" s="31">
        <v>40</v>
      </c>
      <c r="N138" s="16"/>
      <c r="O138" s="9" t="s">
        <v>51</v>
      </c>
    </row>
    <row r="139" spans="1:15" ht="33" customHeight="1">
      <c r="A139" s="16">
        <v>12</v>
      </c>
      <c r="B139" s="16" t="s">
        <v>126</v>
      </c>
      <c r="C139" s="16" t="s">
        <v>139</v>
      </c>
      <c r="D139" s="16" t="s">
        <v>249</v>
      </c>
      <c r="E139" s="16" t="s">
        <v>4</v>
      </c>
      <c r="F139" s="16" t="s">
        <v>16</v>
      </c>
      <c r="G139" s="31" t="s">
        <v>35</v>
      </c>
      <c r="H139" s="31" t="s">
        <v>35</v>
      </c>
      <c r="I139" s="31" t="s">
        <v>35</v>
      </c>
      <c r="J139" s="31" t="s">
        <v>35</v>
      </c>
      <c r="K139" s="31" t="s">
        <v>35</v>
      </c>
      <c r="L139" s="31" t="s">
        <v>35</v>
      </c>
      <c r="M139" s="31">
        <v>40</v>
      </c>
      <c r="N139" s="511" t="s">
        <v>140</v>
      </c>
      <c r="O139" s="9" t="s">
        <v>62</v>
      </c>
    </row>
    <row r="140" spans="1:15" ht="33" customHeight="1">
      <c r="A140" s="16">
        <v>13</v>
      </c>
      <c r="B140" s="16" t="s">
        <v>128</v>
      </c>
      <c r="C140" s="16" t="s">
        <v>141</v>
      </c>
      <c r="D140" s="16" t="s">
        <v>250</v>
      </c>
      <c r="E140" s="16" t="s">
        <v>4</v>
      </c>
      <c r="F140" s="16" t="s">
        <v>16</v>
      </c>
      <c r="G140" s="31" t="s">
        <v>35</v>
      </c>
      <c r="H140" s="31" t="s">
        <v>35</v>
      </c>
      <c r="I140" s="31" t="s">
        <v>35</v>
      </c>
      <c r="J140" s="31" t="s">
        <v>35</v>
      </c>
      <c r="K140" s="31" t="s">
        <v>35</v>
      </c>
      <c r="L140" s="31" t="s">
        <v>35</v>
      </c>
      <c r="M140" s="31">
        <v>40</v>
      </c>
      <c r="N140" s="511"/>
      <c r="O140" s="9" t="s">
        <v>62</v>
      </c>
    </row>
    <row r="141" spans="1:15" ht="33" customHeight="1">
      <c r="A141" s="16">
        <v>14</v>
      </c>
      <c r="B141" s="16" t="s">
        <v>128</v>
      </c>
      <c r="C141" s="16" t="s">
        <v>142</v>
      </c>
      <c r="D141" s="16" t="s">
        <v>251</v>
      </c>
      <c r="E141" s="16" t="s">
        <v>4</v>
      </c>
      <c r="F141" s="16" t="s">
        <v>26</v>
      </c>
      <c r="G141" s="31" t="s">
        <v>35</v>
      </c>
      <c r="H141" s="31" t="s">
        <v>35</v>
      </c>
      <c r="I141" s="31" t="s">
        <v>35</v>
      </c>
      <c r="J141" s="31" t="s">
        <v>35</v>
      </c>
      <c r="K141" s="31" t="s">
        <v>35</v>
      </c>
      <c r="L141" s="31" t="s">
        <v>35</v>
      </c>
      <c r="M141" s="31">
        <v>40</v>
      </c>
      <c r="N141" s="16"/>
      <c r="O141" s="9" t="s">
        <v>47</v>
      </c>
    </row>
    <row r="142" spans="1:15" s="19" customFormat="1" ht="33" customHeight="1">
      <c r="A142" s="21" t="s">
        <v>281</v>
      </c>
      <c r="B142" s="21" t="s">
        <v>282</v>
      </c>
      <c r="C142" s="21"/>
      <c r="D142" s="21"/>
      <c r="E142" s="21"/>
      <c r="F142" s="21"/>
      <c r="G142" s="32"/>
      <c r="H142" s="32"/>
      <c r="I142" s="32"/>
      <c r="J142" s="32"/>
      <c r="K142" s="32"/>
      <c r="L142" s="32"/>
      <c r="M142" s="32">
        <f>SUM(M143:M151)</f>
        <v>360</v>
      </c>
      <c r="N142" s="21"/>
      <c r="O142" s="18"/>
    </row>
    <row r="143" spans="1:15" ht="33" customHeight="1">
      <c r="A143" s="16">
        <v>1</v>
      </c>
      <c r="B143" s="16" t="s">
        <v>146</v>
      </c>
      <c r="C143" s="16" t="s">
        <v>151</v>
      </c>
      <c r="D143" s="5" t="s">
        <v>147</v>
      </c>
      <c r="E143" s="16" t="s">
        <v>4</v>
      </c>
      <c r="F143" s="16" t="s">
        <v>14</v>
      </c>
      <c r="G143" s="34" t="s">
        <v>35</v>
      </c>
      <c r="H143" s="34" t="s">
        <v>35</v>
      </c>
      <c r="I143" s="34" t="s">
        <v>35</v>
      </c>
      <c r="J143" s="34" t="s">
        <v>35</v>
      </c>
      <c r="K143" s="34" t="s">
        <v>35</v>
      </c>
      <c r="L143" s="34" t="s">
        <v>35</v>
      </c>
      <c r="M143" s="31">
        <v>40</v>
      </c>
      <c r="N143" s="511" t="s">
        <v>59</v>
      </c>
    </row>
    <row r="144" spans="1:15" ht="33" customHeight="1">
      <c r="A144" s="16">
        <v>2</v>
      </c>
      <c r="B144" s="16" t="s">
        <v>146</v>
      </c>
      <c r="C144" s="16" t="s">
        <v>151</v>
      </c>
      <c r="D144" s="5" t="s">
        <v>147</v>
      </c>
      <c r="E144" s="16" t="s">
        <v>4</v>
      </c>
      <c r="F144" s="16" t="s">
        <v>14</v>
      </c>
      <c r="G144" s="34" t="s">
        <v>35</v>
      </c>
      <c r="H144" s="34" t="s">
        <v>35</v>
      </c>
      <c r="I144" s="34" t="s">
        <v>35</v>
      </c>
      <c r="J144" s="34" t="s">
        <v>35</v>
      </c>
      <c r="K144" s="34" t="s">
        <v>35</v>
      </c>
      <c r="L144" s="34" t="s">
        <v>35</v>
      </c>
      <c r="M144" s="31">
        <v>40</v>
      </c>
      <c r="N144" s="511"/>
    </row>
    <row r="145" spans="1:14" ht="33" customHeight="1">
      <c r="A145" s="16">
        <v>3</v>
      </c>
      <c r="B145" s="16" t="s">
        <v>146</v>
      </c>
      <c r="C145" s="16" t="s">
        <v>407</v>
      </c>
      <c r="D145" s="5" t="s">
        <v>408</v>
      </c>
      <c r="E145" s="16" t="s">
        <v>4</v>
      </c>
      <c r="F145" s="16" t="s">
        <v>14</v>
      </c>
      <c r="G145" s="34" t="s">
        <v>35</v>
      </c>
      <c r="H145" s="34" t="s">
        <v>35</v>
      </c>
      <c r="I145" s="34" t="s">
        <v>35</v>
      </c>
      <c r="J145" s="34" t="s">
        <v>35</v>
      </c>
      <c r="K145" s="34" t="s">
        <v>35</v>
      </c>
      <c r="L145" s="34" t="s">
        <v>35</v>
      </c>
      <c r="M145" s="31">
        <v>40</v>
      </c>
      <c r="N145" s="511" t="s">
        <v>59</v>
      </c>
    </row>
    <row r="146" spans="1:14" ht="33" customHeight="1">
      <c r="A146" s="16">
        <v>4</v>
      </c>
      <c r="B146" s="16" t="s">
        <v>146</v>
      </c>
      <c r="C146" s="16" t="s">
        <v>407</v>
      </c>
      <c r="D146" s="5" t="s">
        <v>408</v>
      </c>
      <c r="E146" s="16" t="s">
        <v>4</v>
      </c>
      <c r="F146" s="16" t="s">
        <v>14</v>
      </c>
      <c r="G146" s="34" t="s">
        <v>35</v>
      </c>
      <c r="H146" s="34" t="s">
        <v>35</v>
      </c>
      <c r="I146" s="34" t="s">
        <v>35</v>
      </c>
      <c r="J146" s="34" t="s">
        <v>35</v>
      </c>
      <c r="K146" s="34" t="s">
        <v>35</v>
      </c>
      <c r="L146" s="34" t="s">
        <v>35</v>
      </c>
      <c r="M146" s="31">
        <v>40</v>
      </c>
      <c r="N146" s="511"/>
    </row>
    <row r="147" spans="1:14" ht="33" customHeight="1">
      <c r="A147" s="16">
        <v>5</v>
      </c>
      <c r="B147" s="16" t="s">
        <v>146</v>
      </c>
      <c r="C147" s="16" t="s">
        <v>152</v>
      </c>
      <c r="D147" s="5" t="s">
        <v>148</v>
      </c>
      <c r="E147" s="16" t="s">
        <v>4</v>
      </c>
      <c r="F147" s="16" t="s">
        <v>14</v>
      </c>
      <c r="G147" s="34" t="s">
        <v>35</v>
      </c>
      <c r="H147" s="34" t="s">
        <v>35</v>
      </c>
      <c r="I147" s="34" t="s">
        <v>35</v>
      </c>
      <c r="J147" s="34" t="s">
        <v>35</v>
      </c>
      <c r="K147" s="34" t="s">
        <v>35</v>
      </c>
      <c r="L147" s="34" t="s">
        <v>35</v>
      </c>
      <c r="M147" s="31">
        <v>40</v>
      </c>
      <c r="N147" s="511" t="s">
        <v>59</v>
      </c>
    </row>
    <row r="148" spans="1:14" ht="33" customHeight="1">
      <c r="A148" s="16">
        <v>6</v>
      </c>
      <c r="B148" s="16" t="s">
        <v>146</v>
      </c>
      <c r="C148" s="16" t="s">
        <v>152</v>
      </c>
      <c r="D148" s="5" t="s">
        <v>148</v>
      </c>
      <c r="E148" s="16" t="s">
        <v>4</v>
      </c>
      <c r="F148" s="16" t="s">
        <v>14</v>
      </c>
      <c r="G148" s="34" t="s">
        <v>35</v>
      </c>
      <c r="H148" s="34" t="s">
        <v>35</v>
      </c>
      <c r="I148" s="34" t="s">
        <v>35</v>
      </c>
      <c r="J148" s="34" t="s">
        <v>35</v>
      </c>
      <c r="K148" s="34" t="s">
        <v>35</v>
      </c>
      <c r="L148" s="34" t="s">
        <v>35</v>
      </c>
      <c r="M148" s="31">
        <v>40</v>
      </c>
      <c r="N148" s="511"/>
    </row>
    <row r="149" spans="1:14" ht="33" customHeight="1">
      <c r="A149" s="16">
        <v>7</v>
      </c>
      <c r="B149" s="16" t="s">
        <v>146</v>
      </c>
      <c r="C149" s="16" t="s">
        <v>153</v>
      </c>
      <c r="D149" s="5" t="s">
        <v>149</v>
      </c>
      <c r="E149" s="16" t="s">
        <v>4</v>
      </c>
      <c r="F149" s="16" t="s">
        <v>14</v>
      </c>
      <c r="G149" s="34" t="s">
        <v>35</v>
      </c>
      <c r="H149" s="34" t="s">
        <v>35</v>
      </c>
      <c r="I149" s="34" t="s">
        <v>35</v>
      </c>
      <c r="J149" s="34" t="s">
        <v>35</v>
      </c>
      <c r="K149" s="34" t="s">
        <v>35</v>
      </c>
      <c r="L149" s="34" t="s">
        <v>35</v>
      </c>
      <c r="M149" s="31">
        <v>40</v>
      </c>
      <c r="N149" s="5"/>
    </row>
    <row r="150" spans="1:14" ht="33" customHeight="1">
      <c r="A150" s="16">
        <v>8</v>
      </c>
      <c r="B150" s="16" t="s">
        <v>146</v>
      </c>
      <c r="C150" s="16" t="s">
        <v>154</v>
      </c>
      <c r="D150" s="5" t="s">
        <v>150</v>
      </c>
      <c r="E150" s="16" t="s">
        <v>4</v>
      </c>
      <c r="F150" s="16" t="s">
        <v>14</v>
      </c>
      <c r="G150" s="34" t="s">
        <v>35</v>
      </c>
      <c r="H150" s="34" t="s">
        <v>35</v>
      </c>
      <c r="I150" s="34" t="s">
        <v>35</v>
      </c>
      <c r="J150" s="34" t="s">
        <v>35</v>
      </c>
      <c r="K150" s="34" t="s">
        <v>35</v>
      </c>
      <c r="L150" s="34" t="s">
        <v>35</v>
      </c>
      <c r="M150" s="31">
        <v>40</v>
      </c>
      <c r="N150" s="5"/>
    </row>
    <row r="151" spans="1:14" ht="33" customHeight="1">
      <c r="A151" s="16">
        <v>9</v>
      </c>
      <c r="B151" s="16" t="s">
        <v>146</v>
      </c>
      <c r="C151" s="16" t="s">
        <v>154</v>
      </c>
      <c r="D151" s="5" t="s">
        <v>150</v>
      </c>
      <c r="E151" s="16" t="s">
        <v>4</v>
      </c>
      <c r="F151" s="16" t="s">
        <v>14</v>
      </c>
      <c r="G151" s="34" t="s">
        <v>35</v>
      </c>
      <c r="H151" s="34" t="s">
        <v>35</v>
      </c>
      <c r="I151" s="34" t="s">
        <v>35</v>
      </c>
      <c r="J151" s="34" t="s">
        <v>35</v>
      </c>
      <c r="K151" s="34" t="s">
        <v>35</v>
      </c>
      <c r="L151" s="34" t="s">
        <v>35</v>
      </c>
      <c r="M151" s="31">
        <v>40</v>
      </c>
      <c r="N151" s="5"/>
    </row>
  </sheetData>
  <mergeCells count="39">
    <mergeCell ref="N44:N45"/>
    <mergeCell ref="A2:N2"/>
    <mergeCell ref="N27:N28"/>
    <mergeCell ref="N36:N37"/>
    <mergeCell ref="N40:N41"/>
    <mergeCell ref="N42:N43"/>
    <mergeCell ref="N75:N76"/>
    <mergeCell ref="N48:N49"/>
    <mergeCell ref="N50:N51"/>
    <mergeCell ref="N52:N53"/>
    <mergeCell ref="N54:N55"/>
    <mergeCell ref="N56:N57"/>
    <mergeCell ref="N58:N59"/>
    <mergeCell ref="N62:N63"/>
    <mergeCell ref="N65:N66"/>
    <mergeCell ref="N68:N69"/>
    <mergeCell ref="N71:N72"/>
    <mergeCell ref="N73:N74"/>
    <mergeCell ref="N77:N78"/>
    <mergeCell ref="N79:N80"/>
    <mergeCell ref="N82:N83"/>
    <mergeCell ref="N84:N85"/>
    <mergeCell ref="N86:N87"/>
    <mergeCell ref="N139:N140"/>
    <mergeCell ref="N143:N144"/>
    <mergeCell ref="N145:N146"/>
    <mergeCell ref="N147:N148"/>
    <mergeCell ref="B4:C4"/>
    <mergeCell ref="N105:N106"/>
    <mergeCell ref="N111:N112"/>
    <mergeCell ref="N113:N114"/>
    <mergeCell ref="N117:N118"/>
    <mergeCell ref="N121:N122"/>
    <mergeCell ref="N125:N126"/>
    <mergeCell ref="N90:N91"/>
    <mergeCell ref="N92:N93"/>
    <mergeCell ref="N94:N95"/>
    <mergeCell ref="N100:N101"/>
    <mergeCell ref="N103:N104"/>
  </mergeCells>
  <phoneticPr fontId="1" type="noConversion"/>
  <printOptions horizontalCentered="1"/>
  <pageMargins left="0.70866141732283472" right="0.70866141732283472" top="0.47244094488188981"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dimension ref="A1:Z89"/>
  <sheetViews>
    <sheetView tabSelected="1" workbookViewId="0">
      <selection activeCell="AE9" sqref="AE9"/>
    </sheetView>
  </sheetViews>
  <sheetFormatPr defaultColWidth="9" defaultRowHeight="13.5"/>
  <cols>
    <col min="1" max="1" width="6" style="38" customWidth="1"/>
    <col min="2" max="2" width="8.125" style="38" customWidth="1"/>
    <col min="3" max="3" width="13.125" style="37" hidden="1" customWidth="1"/>
    <col min="4" max="4" width="6.375" style="38" hidden="1" customWidth="1"/>
    <col min="5" max="8" width="5.75" style="38" hidden="1" customWidth="1"/>
    <col min="9" max="9" width="4.875" style="39" hidden="1" customWidth="1"/>
    <col min="10" max="10" width="26.25" style="39" hidden="1" customWidth="1"/>
    <col min="11" max="11" width="8.625" style="38" hidden="1" customWidth="1"/>
    <col min="12" max="12" width="6.125" style="38" hidden="1" customWidth="1"/>
    <col min="13" max="13" width="8.75" style="39" hidden="1" customWidth="1"/>
    <col min="14" max="15" width="11.375" style="40" hidden="1" customWidth="1"/>
    <col min="16" max="16" width="12.375" style="38" customWidth="1"/>
    <col min="17" max="17" width="9.75" style="40" hidden="1" customWidth="1"/>
    <col min="18" max="18" width="6.375" style="38" hidden="1" customWidth="1"/>
    <col min="19" max="22" width="5.75" style="38" hidden="1" customWidth="1"/>
    <col min="23" max="23" width="34.125" style="39" hidden="1" customWidth="1"/>
    <col min="24" max="24" width="10.75" style="41" customWidth="1"/>
    <col min="25" max="25" width="46.25" style="42" customWidth="1"/>
    <col min="26" max="26" width="10.75" style="42" customWidth="1"/>
    <col min="27" max="16384" width="9" style="38"/>
  </cols>
  <sheetData>
    <row r="1" spans="1:26">
      <c r="A1" s="515" t="s">
        <v>2454</v>
      </c>
      <c r="B1" s="515"/>
    </row>
    <row r="2" spans="1:26" ht="42" customHeight="1">
      <c r="A2" s="516" t="s">
        <v>2321</v>
      </c>
      <c r="B2" s="516"/>
      <c r="C2" s="516"/>
      <c r="D2" s="516"/>
      <c r="E2" s="516"/>
      <c r="F2" s="516"/>
      <c r="G2" s="516"/>
      <c r="H2" s="516"/>
      <c r="I2" s="516"/>
      <c r="J2" s="516"/>
      <c r="K2" s="516"/>
      <c r="L2" s="516"/>
      <c r="M2" s="516"/>
      <c r="N2" s="516"/>
      <c r="O2" s="516"/>
      <c r="P2" s="516"/>
      <c r="Q2" s="516"/>
      <c r="R2" s="516"/>
      <c r="S2" s="516"/>
      <c r="T2" s="516"/>
      <c r="U2" s="516"/>
      <c r="V2" s="516"/>
      <c r="W2" s="516"/>
      <c r="X2" s="516"/>
      <c r="Y2" s="516"/>
      <c r="Z2" s="516"/>
    </row>
    <row r="3" spans="1:26" ht="25.5" customHeight="1">
      <c r="A3" s="517" t="s">
        <v>2322</v>
      </c>
      <c r="B3" s="517" t="s">
        <v>291</v>
      </c>
      <c r="C3" s="517"/>
      <c r="D3" s="517" t="s">
        <v>292</v>
      </c>
      <c r="E3" s="517"/>
      <c r="F3" s="517"/>
      <c r="G3" s="517"/>
      <c r="H3" s="517"/>
      <c r="I3" s="517"/>
      <c r="J3" s="517" t="s">
        <v>293</v>
      </c>
      <c r="K3" s="517" t="s">
        <v>294</v>
      </c>
      <c r="L3" s="517" t="s">
        <v>2323</v>
      </c>
      <c r="M3" s="136" t="s">
        <v>2324</v>
      </c>
      <c r="N3" s="518" t="s">
        <v>2325</v>
      </c>
      <c r="O3" s="137"/>
      <c r="P3" s="517" t="s">
        <v>2326</v>
      </c>
      <c r="Q3" s="518" t="s">
        <v>2327</v>
      </c>
      <c r="R3" s="517" t="s">
        <v>292</v>
      </c>
      <c r="S3" s="517"/>
      <c r="T3" s="517"/>
      <c r="U3" s="517"/>
      <c r="V3" s="517"/>
      <c r="W3" s="517"/>
      <c r="X3" s="519" t="s">
        <v>2328</v>
      </c>
      <c r="Y3" s="518" t="s">
        <v>2329</v>
      </c>
      <c r="Z3" s="518" t="s">
        <v>2330</v>
      </c>
    </row>
    <row r="4" spans="1:26" ht="21" customHeight="1">
      <c r="A4" s="517"/>
      <c r="B4" s="517"/>
      <c r="C4" s="517"/>
      <c r="D4" s="136" t="s">
        <v>295</v>
      </c>
      <c r="E4" s="136" t="s">
        <v>296</v>
      </c>
      <c r="F4" s="43" t="s">
        <v>297</v>
      </c>
      <c r="G4" s="136" t="s">
        <v>298</v>
      </c>
      <c r="H4" s="136" t="s">
        <v>299</v>
      </c>
      <c r="I4" s="136" t="s">
        <v>300</v>
      </c>
      <c r="J4" s="517"/>
      <c r="K4" s="517"/>
      <c r="L4" s="517"/>
      <c r="M4" s="136"/>
      <c r="N4" s="518"/>
      <c r="O4" s="137"/>
      <c r="P4" s="517"/>
      <c r="Q4" s="518"/>
      <c r="R4" s="136" t="s">
        <v>295</v>
      </c>
      <c r="S4" s="136" t="s">
        <v>296</v>
      </c>
      <c r="T4" s="43" t="s">
        <v>297</v>
      </c>
      <c r="U4" s="136" t="s">
        <v>298</v>
      </c>
      <c r="V4" s="136" t="s">
        <v>299</v>
      </c>
      <c r="W4" s="136" t="s">
        <v>2331</v>
      </c>
      <c r="X4" s="519"/>
      <c r="Y4" s="518"/>
      <c r="Z4" s="518"/>
    </row>
    <row r="5" spans="1:26" s="48" customFormat="1" ht="33" customHeight="1">
      <c r="A5" s="44" t="s">
        <v>2332</v>
      </c>
      <c r="B5" s="44"/>
      <c r="C5" s="45">
        <f>C6+C17+C19+C23+C30+C39+C43+C53+C59+C68+C72+C76+C83+C84</f>
        <v>16924.3904</v>
      </c>
      <c r="D5" s="44"/>
      <c r="E5" s="44"/>
      <c r="F5" s="44"/>
      <c r="G5" s="44"/>
      <c r="H5" s="44"/>
      <c r="I5" s="44"/>
      <c r="J5" s="44"/>
      <c r="K5" s="44"/>
      <c r="L5" s="44"/>
      <c r="M5" s="44"/>
      <c r="N5" s="27" t="e">
        <f>N6+N17+N19+N23+N30+N39+N43+N53+N59+N68+N72+N76+N83+N84</f>
        <v>#REF!</v>
      </c>
      <c r="O5" s="27"/>
      <c r="P5" s="46">
        <f>P6+P17+P19+P23+P30+P39+P43+P53+P59+P68+P72+P76+P83+P84</f>
        <v>13908.939</v>
      </c>
      <c r="Q5" s="28">
        <f>Q6+Q17+Q19+Q23+Q30+Q39+Q43+Q53+Q59+Q68+Q72+Q76+Q83+Q84</f>
        <v>6548.4404927140267</v>
      </c>
      <c r="R5" s="28" t="e">
        <f t="shared" ref="R5:W5" si="0">R6+R17+R19+R23+R30+R39+R43+R53+R59+R68+R72+R76+R83+R84</f>
        <v>#VALUE!</v>
      </c>
      <c r="S5" s="28">
        <f t="shared" si="0"/>
        <v>136.25</v>
      </c>
      <c r="T5" s="28" t="e">
        <f t="shared" si="0"/>
        <v>#VALUE!</v>
      </c>
      <c r="U5" s="28">
        <f t="shared" si="0"/>
        <v>34.0625</v>
      </c>
      <c r="V5" s="28" t="e">
        <f t="shared" si="0"/>
        <v>#VALUE!</v>
      </c>
      <c r="W5" s="28" t="e">
        <f t="shared" si="0"/>
        <v>#VALUE!</v>
      </c>
      <c r="X5" s="47">
        <f>X6+X17+X19+X23+X30+X39+X43+X53+X59+X68+X72+X76+X83+X84</f>
        <v>6750</v>
      </c>
      <c r="Y5" s="28"/>
      <c r="Z5" s="28"/>
    </row>
    <row r="6" spans="1:26" s="48" customFormat="1" ht="27.75" customHeight="1">
      <c r="A6" s="49" t="s">
        <v>301</v>
      </c>
      <c r="B6" s="45" t="s">
        <v>302</v>
      </c>
      <c r="C6" s="27">
        <f>SUM(C7:C16)</f>
        <v>2226.9953</v>
      </c>
      <c r="D6" s="45"/>
      <c r="E6" s="45"/>
      <c r="F6" s="45"/>
      <c r="G6" s="45"/>
      <c r="H6" s="45"/>
      <c r="I6" s="46"/>
      <c r="J6" s="46"/>
      <c r="K6" s="45"/>
      <c r="L6" s="45"/>
      <c r="M6" s="50"/>
      <c r="N6" s="27">
        <f>SUM(N7:N16)</f>
        <v>1000.0044615179127</v>
      </c>
      <c r="O6" s="27"/>
      <c r="P6" s="45">
        <f>SUM(P7:P16)</f>
        <v>2187.9299999999998</v>
      </c>
      <c r="Q6" s="27">
        <f>SUM(Q7:Q16)</f>
        <v>999.97099271402544</v>
      </c>
      <c r="R6" s="27">
        <f t="shared" ref="R6:X6" si="1">SUM(R7:R16)</f>
        <v>272.5</v>
      </c>
      <c r="S6" s="27">
        <f t="shared" si="1"/>
        <v>136.25</v>
      </c>
      <c r="T6" s="27">
        <f t="shared" si="1"/>
        <v>68.125</v>
      </c>
      <c r="U6" s="27">
        <f t="shared" si="1"/>
        <v>34.0625</v>
      </c>
      <c r="V6" s="27">
        <f t="shared" si="1"/>
        <v>17.03125</v>
      </c>
      <c r="W6" s="27">
        <f t="shared" si="1"/>
        <v>8.515625</v>
      </c>
      <c r="X6" s="51">
        <f t="shared" si="1"/>
        <v>1000</v>
      </c>
      <c r="Y6" s="28"/>
      <c r="Z6" s="28"/>
    </row>
    <row r="7" spans="1:26" ht="39" customHeight="1">
      <c r="A7" s="52"/>
      <c r="B7" s="53" t="s">
        <v>2333</v>
      </c>
      <c r="C7" s="54">
        <v>1128.67</v>
      </c>
      <c r="D7" s="53" t="s">
        <v>35</v>
      </c>
      <c r="E7" s="53" t="s">
        <v>35</v>
      </c>
      <c r="F7" s="53" t="s">
        <v>35</v>
      </c>
      <c r="G7" s="53" t="s">
        <v>35</v>
      </c>
      <c r="H7" s="53" t="s">
        <v>35</v>
      </c>
      <c r="I7" s="135"/>
      <c r="J7" s="135" t="s">
        <v>2334</v>
      </c>
      <c r="K7" s="53" t="s">
        <v>303</v>
      </c>
      <c r="L7" s="53" t="s">
        <v>303</v>
      </c>
      <c r="M7" s="55"/>
      <c r="N7" s="54">
        <v>572.08000000000004</v>
      </c>
      <c r="O7" s="54"/>
      <c r="P7" s="53">
        <v>1090</v>
      </c>
      <c r="Q7" s="54">
        <f>P7/2</f>
        <v>545</v>
      </c>
      <c r="R7" s="54">
        <f t="shared" ref="R7:W7" si="2">Q7/2</f>
        <v>272.5</v>
      </c>
      <c r="S7" s="54">
        <f t="shared" si="2"/>
        <v>136.25</v>
      </c>
      <c r="T7" s="54">
        <f t="shared" si="2"/>
        <v>68.125</v>
      </c>
      <c r="U7" s="54">
        <f t="shared" si="2"/>
        <v>34.0625</v>
      </c>
      <c r="V7" s="54">
        <f t="shared" si="2"/>
        <v>17.03125</v>
      </c>
      <c r="W7" s="54">
        <f t="shared" si="2"/>
        <v>8.515625</v>
      </c>
      <c r="X7" s="56">
        <v>498</v>
      </c>
      <c r="Y7" s="137" t="s">
        <v>2335</v>
      </c>
      <c r="Z7" s="137"/>
    </row>
    <row r="8" spans="1:26" ht="28.5" customHeight="1">
      <c r="A8" s="52"/>
      <c r="B8" s="136" t="s">
        <v>304</v>
      </c>
      <c r="C8" s="137">
        <v>279.18970000000002</v>
      </c>
      <c r="D8" s="53" t="s">
        <v>35</v>
      </c>
      <c r="E8" s="53" t="s">
        <v>35</v>
      </c>
      <c r="F8" s="53" t="s">
        <v>35</v>
      </c>
      <c r="G8" s="53" t="s">
        <v>35</v>
      </c>
      <c r="H8" s="53" t="s">
        <v>35</v>
      </c>
      <c r="I8" s="135"/>
      <c r="J8" s="135" t="s">
        <v>305</v>
      </c>
      <c r="K8" s="53" t="s">
        <v>303</v>
      </c>
      <c r="L8" s="53" t="s">
        <v>303</v>
      </c>
      <c r="M8" s="55"/>
      <c r="N8" s="54">
        <v>100</v>
      </c>
      <c r="O8" s="54">
        <f>C8/1098*428</f>
        <v>108.82804335154829</v>
      </c>
      <c r="P8" s="136">
        <v>279.19</v>
      </c>
      <c r="Q8" s="54">
        <f>P8/1098*455</f>
        <v>115.69348816029144</v>
      </c>
      <c r="R8" s="53"/>
      <c r="S8" s="53"/>
      <c r="T8" s="53"/>
      <c r="U8" s="53"/>
      <c r="V8" s="53" t="s">
        <v>35</v>
      </c>
      <c r="W8" s="46" t="s">
        <v>2336</v>
      </c>
      <c r="X8" s="138">
        <v>128</v>
      </c>
      <c r="Y8" s="135" t="s">
        <v>2337</v>
      </c>
      <c r="Z8" s="135"/>
    </row>
    <row r="9" spans="1:26" ht="45" customHeight="1">
      <c r="A9" s="52"/>
      <c r="B9" s="136" t="s">
        <v>306</v>
      </c>
      <c r="C9" s="137">
        <v>225.10589999999999</v>
      </c>
      <c r="D9" s="53" t="s">
        <v>35</v>
      </c>
      <c r="E9" s="53" t="s">
        <v>35</v>
      </c>
      <c r="F9" s="53" t="s">
        <v>35</v>
      </c>
      <c r="G9" s="53" t="s">
        <v>35</v>
      </c>
      <c r="H9" s="53" t="s">
        <v>35</v>
      </c>
      <c r="I9" s="135"/>
      <c r="J9" s="135" t="s">
        <v>307</v>
      </c>
      <c r="K9" s="53" t="s">
        <v>303</v>
      </c>
      <c r="L9" s="53" t="s">
        <v>303</v>
      </c>
      <c r="M9" s="55"/>
      <c r="N9" s="54">
        <v>89.291179874942301</v>
      </c>
      <c r="O9" s="54">
        <f t="shared" ref="O9:O16" si="3">C9/1098*428</f>
        <v>87.746197814207648</v>
      </c>
      <c r="P9" s="57">
        <v>225.11</v>
      </c>
      <c r="Q9" s="54">
        <f t="shared" ref="Q9:Q16" si="4">P9/1098*455</f>
        <v>93.28328779599272</v>
      </c>
      <c r="R9" s="53"/>
      <c r="S9" s="53"/>
      <c r="T9" s="53"/>
      <c r="U9" s="53"/>
      <c r="V9" s="53" t="s">
        <v>35</v>
      </c>
      <c r="W9" s="135" t="s">
        <v>2338</v>
      </c>
      <c r="X9" s="138">
        <v>103</v>
      </c>
      <c r="Y9" s="135" t="s">
        <v>2339</v>
      </c>
      <c r="Z9" s="135"/>
    </row>
    <row r="10" spans="1:26" ht="30" customHeight="1">
      <c r="A10" s="52"/>
      <c r="B10" s="136" t="s">
        <v>308</v>
      </c>
      <c r="C10" s="137">
        <v>138.56630000000001</v>
      </c>
      <c r="D10" s="53" t="s">
        <v>35</v>
      </c>
      <c r="E10" s="53" t="s">
        <v>35</v>
      </c>
      <c r="F10" s="53" t="s">
        <v>35</v>
      </c>
      <c r="G10" s="53" t="s">
        <v>35</v>
      </c>
      <c r="H10" s="53" t="s">
        <v>35</v>
      </c>
      <c r="I10" s="135"/>
      <c r="J10" s="135" t="s">
        <v>309</v>
      </c>
      <c r="K10" s="53" t="s">
        <v>303</v>
      </c>
      <c r="L10" s="53" t="s">
        <v>303</v>
      </c>
      <c r="M10" s="55"/>
      <c r="N10" s="54">
        <v>54.964123187820576</v>
      </c>
      <c r="O10" s="54">
        <f t="shared" si="3"/>
        <v>54.013093260473589</v>
      </c>
      <c r="P10" s="57">
        <v>138.57</v>
      </c>
      <c r="Q10" s="54">
        <f t="shared" si="4"/>
        <v>57.421994535519119</v>
      </c>
      <c r="R10" s="53"/>
      <c r="S10" s="53"/>
      <c r="T10" s="53"/>
      <c r="U10" s="53" t="s">
        <v>35</v>
      </c>
      <c r="V10" s="53" t="s">
        <v>35</v>
      </c>
      <c r="W10" s="135" t="s">
        <v>2340</v>
      </c>
      <c r="X10" s="138">
        <v>63</v>
      </c>
      <c r="Y10" s="135" t="s">
        <v>2341</v>
      </c>
      <c r="Z10" s="135"/>
    </row>
    <row r="11" spans="1:26" ht="45.75" customHeight="1">
      <c r="A11" s="52"/>
      <c r="B11" s="136" t="s">
        <v>310</v>
      </c>
      <c r="C11" s="137">
        <v>177.3</v>
      </c>
      <c r="D11" s="53" t="s">
        <v>35</v>
      </c>
      <c r="E11" s="53" t="s">
        <v>35</v>
      </c>
      <c r="F11" s="53" t="s">
        <v>35</v>
      </c>
      <c r="G11" s="53" t="s">
        <v>35</v>
      </c>
      <c r="H11" s="53" t="s">
        <v>35</v>
      </c>
      <c r="I11" s="135"/>
      <c r="J11" s="135" t="s">
        <v>311</v>
      </c>
      <c r="K11" s="53" t="s">
        <v>303</v>
      </c>
      <c r="L11" s="53" t="s">
        <v>303</v>
      </c>
      <c r="M11" s="55"/>
      <c r="N11" s="54">
        <v>70.328348532078778</v>
      </c>
      <c r="O11" s="54">
        <f t="shared" si="3"/>
        <v>69.111475409836075</v>
      </c>
      <c r="P11" s="57">
        <v>177.3</v>
      </c>
      <c r="Q11" s="54">
        <f t="shared" si="4"/>
        <v>73.471311475409848</v>
      </c>
      <c r="R11" s="53"/>
      <c r="S11" s="53"/>
      <c r="T11" s="53"/>
      <c r="U11" s="53" t="s">
        <v>35</v>
      </c>
      <c r="V11" s="53" t="s">
        <v>35</v>
      </c>
      <c r="W11" s="135"/>
      <c r="X11" s="138">
        <v>81</v>
      </c>
      <c r="Y11" s="135" t="s">
        <v>2342</v>
      </c>
      <c r="Z11" s="135"/>
    </row>
    <row r="12" spans="1:26" ht="30" customHeight="1">
      <c r="A12" s="52"/>
      <c r="B12" s="136" t="s">
        <v>312</v>
      </c>
      <c r="C12" s="137">
        <v>31.98</v>
      </c>
      <c r="D12" s="53" t="s">
        <v>35</v>
      </c>
      <c r="E12" s="53" t="s">
        <v>35</v>
      </c>
      <c r="F12" s="53" t="s">
        <v>35</v>
      </c>
      <c r="G12" s="53" t="s">
        <v>35</v>
      </c>
      <c r="H12" s="53" t="s">
        <v>35</v>
      </c>
      <c r="I12" s="135"/>
      <c r="J12" s="135" t="s">
        <v>313</v>
      </c>
      <c r="K12" s="53" t="s">
        <v>303</v>
      </c>
      <c r="L12" s="53" t="s">
        <v>303</v>
      </c>
      <c r="M12" s="55"/>
      <c r="N12" s="54">
        <v>12.685282493264971</v>
      </c>
      <c r="O12" s="54">
        <f t="shared" si="3"/>
        <v>12.465792349726776</v>
      </c>
      <c r="P12" s="57">
        <v>31.98</v>
      </c>
      <c r="Q12" s="54">
        <f t="shared" si="4"/>
        <v>13.252185792349726</v>
      </c>
      <c r="R12" s="53"/>
      <c r="S12" s="53"/>
      <c r="T12" s="53"/>
      <c r="U12" s="53" t="s">
        <v>35</v>
      </c>
      <c r="V12" s="53" t="s">
        <v>35</v>
      </c>
      <c r="W12" s="135" t="s">
        <v>2343</v>
      </c>
      <c r="X12" s="138">
        <v>15</v>
      </c>
      <c r="Y12" s="135" t="s">
        <v>2341</v>
      </c>
      <c r="Z12" s="135"/>
    </row>
    <row r="13" spans="1:26">
      <c r="A13" s="52"/>
      <c r="B13" s="136" t="s">
        <v>314</v>
      </c>
      <c r="C13" s="137">
        <v>25.4</v>
      </c>
      <c r="D13" s="53" t="s">
        <v>35</v>
      </c>
      <c r="E13" s="53" t="s">
        <v>35</v>
      </c>
      <c r="F13" s="53" t="s">
        <v>35</v>
      </c>
      <c r="G13" s="53" t="s">
        <v>35</v>
      </c>
      <c r="H13" s="53" t="s">
        <v>35</v>
      </c>
      <c r="I13" s="135"/>
      <c r="J13" s="135" t="s">
        <v>315</v>
      </c>
      <c r="K13" s="53" t="s">
        <v>303</v>
      </c>
      <c r="L13" s="53" t="s">
        <v>303</v>
      </c>
      <c r="M13" s="55"/>
      <c r="N13" s="54">
        <v>10.075240004031588</v>
      </c>
      <c r="O13" s="54">
        <f t="shared" si="3"/>
        <v>9.9009107468123858</v>
      </c>
      <c r="P13" s="57">
        <v>25</v>
      </c>
      <c r="Q13" s="54">
        <f t="shared" si="4"/>
        <v>10.359744990892532</v>
      </c>
      <c r="R13" s="53"/>
      <c r="S13" s="53"/>
      <c r="T13" s="53"/>
      <c r="U13" s="53"/>
      <c r="V13" s="53" t="s">
        <v>35</v>
      </c>
      <c r="W13" s="135" t="s">
        <v>2344</v>
      </c>
      <c r="X13" s="138">
        <v>11</v>
      </c>
      <c r="Y13" s="135" t="s">
        <v>2345</v>
      </c>
      <c r="Z13" s="135"/>
    </row>
    <row r="14" spans="1:26" ht="30" customHeight="1">
      <c r="A14" s="52"/>
      <c r="B14" s="136" t="s">
        <v>316</v>
      </c>
      <c r="C14" s="137">
        <v>158.60339999999999</v>
      </c>
      <c r="D14" s="53" t="s">
        <v>35</v>
      </c>
      <c r="E14" s="53" t="s">
        <v>35</v>
      </c>
      <c r="F14" s="53" t="s">
        <v>35</v>
      </c>
      <c r="G14" s="53" t="s">
        <v>35</v>
      </c>
      <c r="H14" s="53" t="s">
        <v>35</v>
      </c>
      <c r="I14" s="135"/>
      <c r="J14" s="135" t="s">
        <v>317</v>
      </c>
      <c r="K14" s="53" t="s">
        <v>303</v>
      </c>
      <c r="L14" s="53" t="s">
        <v>303</v>
      </c>
      <c r="M14" s="55"/>
      <c r="N14" s="54">
        <v>62.912099230528497</v>
      </c>
      <c r="O14" s="54">
        <f t="shared" si="3"/>
        <v>61.823547540983597</v>
      </c>
      <c r="P14" s="57">
        <v>158.6</v>
      </c>
      <c r="Q14" s="54">
        <f t="shared" si="4"/>
        <v>65.722222222222214</v>
      </c>
      <c r="R14" s="53"/>
      <c r="S14" s="53"/>
      <c r="T14" s="53"/>
      <c r="U14" s="53"/>
      <c r="V14" s="53" t="s">
        <v>35</v>
      </c>
      <c r="W14" s="135" t="s">
        <v>2346</v>
      </c>
      <c r="X14" s="138">
        <v>72</v>
      </c>
      <c r="Y14" s="135" t="s">
        <v>2347</v>
      </c>
      <c r="Z14" s="135"/>
    </row>
    <row r="15" spans="1:26" ht="24">
      <c r="A15" s="52"/>
      <c r="B15" s="136" t="s">
        <v>318</v>
      </c>
      <c r="C15" s="137">
        <v>39.5</v>
      </c>
      <c r="D15" s="53" t="s">
        <v>35</v>
      </c>
      <c r="E15" s="53" t="s">
        <v>35</v>
      </c>
      <c r="F15" s="53" t="s">
        <v>35</v>
      </c>
      <c r="G15" s="53" t="s">
        <v>35</v>
      </c>
      <c r="H15" s="53" t="s">
        <v>35</v>
      </c>
      <c r="I15" s="135"/>
      <c r="J15" s="135" t="s">
        <v>315</v>
      </c>
      <c r="K15" s="53" t="s">
        <v>303</v>
      </c>
      <c r="L15" s="53" t="s">
        <v>303</v>
      </c>
      <c r="M15" s="55"/>
      <c r="N15" s="54">
        <v>15.668188195245977</v>
      </c>
      <c r="O15" s="54">
        <f t="shared" si="3"/>
        <v>15.397085610200364</v>
      </c>
      <c r="P15" s="57">
        <v>39.5</v>
      </c>
      <c r="Q15" s="54">
        <f t="shared" si="4"/>
        <v>16.368397085610201</v>
      </c>
      <c r="R15" s="53"/>
      <c r="S15" s="53"/>
      <c r="T15" s="53"/>
      <c r="U15" s="53" t="s">
        <v>35</v>
      </c>
      <c r="V15" s="53" t="s">
        <v>35</v>
      </c>
      <c r="W15" s="135" t="s">
        <v>2348</v>
      </c>
      <c r="X15" s="138">
        <v>18</v>
      </c>
      <c r="Y15" s="135" t="s">
        <v>2349</v>
      </c>
      <c r="Z15" s="135"/>
    </row>
    <row r="16" spans="1:26" ht="30" customHeight="1">
      <c r="A16" s="52"/>
      <c r="B16" s="136" t="s">
        <v>319</v>
      </c>
      <c r="C16" s="137">
        <v>22.68</v>
      </c>
      <c r="D16" s="53" t="s">
        <v>35</v>
      </c>
      <c r="E16" s="53" t="s">
        <v>35</v>
      </c>
      <c r="F16" s="53" t="s">
        <v>35</v>
      </c>
      <c r="G16" s="53" t="s">
        <v>35</v>
      </c>
      <c r="H16" s="53" t="s">
        <v>35</v>
      </c>
      <c r="I16" s="135"/>
      <c r="J16" s="135" t="s">
        <v>315</v>
      </c>
      <c r="K16" s="53" t="s">
        <v>303</v>
      </c>
      <c r="L16" s="53" t="s">
        <v>303</v>
      </c>
      <c r="M16" s="55"/>
      <c r="N16" s="54">
        <v>12</v>
      </c>
      <c r="O16" s="54">
        <f t="shared" si="3"/>
        <v>8.8406557377049193</v>
      </c>
      <c r="P16" s="57">
        <v>22.68</v>
      </c>
      <c r="Q16" s="54">
        <f t="shared" si="4"/>
        <v>9.3983606557377062</v>
      </c>
      <c r="R16" s="53"/>
      <c r="S16" s="53"/>
      <c r="T16" s="53"/>
      <c r="U16" s="53" t="s">
        <v>35</v>
      </c>
      <c r="V16" s="53" t="s">
        <v>35</v>
      </c>
      <c r="W16" s="135" t="s">
        <v>2350</v>
      </c>
      <c r="X16" s="138">
        <v>11</v>
      </c>
      <c r="Y16" s="135" t="s">
        <v>2341</v>
      </c>
      <c r="Z16" s="135"/>
    </row>
    <row r="17" spans="1:26" s="48" customFormat="1" ht="36">
      <c r="A17" s="49" t="s">
        <v>320</v>
      </c>
      <c r="B17" s="58" t="s">
        <v>2351</v>
      </c>
      <c r="C17" s="27">
        <v>1393.9</v>
      </c>
      <c r="D17" s="45" t="s">
        <v>35</v>
      </c>
      <c r="E17" s="45" t="s">
        <v>35</v>
      </c>
      <c r="F17" s="59"/>
      <c r="G17" s="59"/>
      <c r="H17" s="45" t="s">
        <v>35</v>
      </c>
      <c r="I17" s="60"/>
      <c r="J17" s="60" t="s">
        <v>2352</v>
      </c>
      <c r="K17" s="58" t="s">
        <v>303</v>
      </c>
      <c r="L17" s="58" t="s">
        <v>303</v>
      </c>
      <c r="M17" s="50"/>
      <c r="N17" s="27">
        <f>C17*0.5</f>
        <v>696.95</v>
      </c>
      <c r="O17" s="27"/>
      <c r="P17" s="61">
        <f>P18</f>
        <v>93</v>
      </c>
      <c r="Q17" s="62">
        <f>Q18</f>
        <v>46</v>
      </c>
      <c r="R17" s="45"/>
      <c r="S17" s="45"/>
      <c r="T17" s="59"/>
      <c r="U17" s="59"/>
      <c r="V17" s="45"/>
      <c r="W17" s="60"/>
      <c r="X17" s="47">
        <f t="shared" ref="X17:X81" si="5">ROUND(Q17,0)</f>
        <v>46</v>
      </c>
      <c r="Y17" s="46"/>
      <c r="Z17" s="46"/>
    </row>
    <row r="18" spans="1:26" ht="32.25" customHeight="1">
      <c r="A18" s="52"/>
      <c r="B18" s="63" t="s">
        <v>2353</v>
      </c>
      <c r="C18" s="54"/>
      <c r="D18" s="53"/>
      <c r="E18" s="53"/>
      <c r="F18" s="64"/>
      <c r="G18" s="64"/>
      <c r="H18" s="53"/>
      <c r="I18" s="65"/>
      <c r="J18" s="65"/>
      <c r="K18" s="63"/>
      <c r="L18" s="63"/>
      <c r="M18" s="55"/>
      <c r="N18" s="54"/>
      <c r="O18" s="54"/>
      <c r="P18" s="57">
        <v>93</v>
      </c>
      <c r="Q18" s="66">
        <v>46</v>
      </c>
      <c r="R18" s="53"/>
      <c r="S18" s="53"/>
      <c r="T18" s="64"/>
      <c r="U18" s="64"/>
      <c r="V18" s="53"/>
      <c r="W18" s="65" t="s">
        <v>2354</v>
      </c>
      <c r="X18" s="138">
        <f t="shared" si="5"/>
        <v>46</v>
      </c>
      <c r="Y18" s="135" t="s">
        <v>2355</v>
      </c>
      <c r="Z18" s="135"/>
    </row>
    <row r="19" spans="1:26" s="48" customFormat="1" ht="30" customHeight="1">
      <c r="A19" s="49" t="s">
        <v>321</v>
      </c>
      <c r="B19" s="46" t="s">
        <v>302</v>
      </c>
      <c r="C19" s="28">
        <f>C21+C22+C20</f>
        <v>811.8309999999999</v>
      </c>
      <c r="D19" s="45"/>
      <c r="E19" s="45"/>
      <c r="F19" s="45"/>
      <c r="G19" s="67"/>
      <c r="H19" s="45"/>
      <c r="I19" s="46"/>
      <c r="J19" s="46"/>
      <c r="K19" s="45"/>
      <c r="L19" s="45"/>
      <c r="M19" s="50"/>
      <c r="N19" s="28">
        <f>N21+N22+N20</f>
        <v>405.91549999999995</v>
      </c>
      <c r="O19" s="28"/>
      <c r="P19" s="46">
        <f>SUM(P20:P22)</f>
        <v>812.02</v>
      </c>
      <c r="Q19" s="28">
        <f>SUM(Q20:Q22)</f>
        <v>406.01</v>
      </c>
      <c r="R19" s="45"/>
      <c r="S19" s="45"/>
      <c r="T19" s="45"/>
      <c r="U19" s="67"/>
      <c r="V19" s="45"/>
      <c r="W19" s="46"/>
      <c r="X19" s="47">
        <f>SUM(X20:X22)</f>
        <v>406</v>
      </c>
      <c r="Y19" s="28"/>
      <c r="Z19" s="28"/>
    </row>
    <row r="20" spans="1:26" ht="22.5" customHeight="1">
      <c r="A20" s="52"/>
      <c r="B20" s="135" t="s">
        <v>2353</v>
      </c>
      <c r="C20" s="137">
        <v>517.16319999999996</v>
      </c>
      <c r="D20" s="53"/>
      <c r="E20" s="53"/>
      <c r="F20" s="53" t="s">
        <v>35</v>
      </c>
      <c r="G20" s="68"/>
      <c r="H20" s="53" t="s">
        <v>35</v>
      </c>
      <c r="I20" s="135"/>
      <c r="J20" s="135" t="s">
        <v>322</v>
      </c>
      <c r="K20" s="53" t="s">
        <v>303</v>
      </c>
      <c r="L20" s="53" t="s">
        <v>303</v>
      </c>
      <c r="M20" s="55"/>
      <c r="N20" s="54">
        <f>C20*0.5</f>
        <v>258.58159999999998</v>
      </c>
      <c r="O20" s="54"/>
      <c r="P20" s="57">
        <v>517.16</v>
      </c>
      <c r="Q20" s="66">
        <f>P20/2</f>
        <v>258.58</v>
      </c>
      <c r="R20" s="53"/>
      <c r="S20" s="53"/>
      <c r="T20" s="53"/>
      <c r="U20" s="53"/>
      <c r="V20" s="53" t="s">
        <v>35</v>
      </c>
      <c r="W20" s="135"/>
      <c r="X20" s="138">
        <f t="shared" si="5"/>
        <v>259</v>
      </c>
      <c r="Y20" s="65" t="s">
        <v>2356</v>
      </c>
      <c r="Z20" s="65"/>
    </row>
    <row r="21" spans="1:26" ht="30" customHeight="1">
      <c r="A21" s="52"/>
      <c r="B21" s="135" t="s">
        <v>323</v>
      </c>
      <c r="C21" s="137">
        <v>136.7878</v>
      </c>
      <c r="D21" s="53"/>
      <c r="E21" s="53"/>
      <c r="F21" s="53" t="s">
        <v>35</v>
      </c>
      <c r="G21" s="53"/>
      <c r="H21" s="53" t="s">
        <v>35</v>
      </c>
      <c r="I21" s="135"/>
      <c r="J21" s="135" t="s">
        <v>322</v>
      </c>
      <c r="K21" s="53" t="s">
        <v>303</v>
      </c>
      <c r="L21" s="53" t="s">
        <v>303</v>
      </c>
      <c r="M21" s="55"/>
      <c r="N21" s="54">
        <f>C21*0.5</f>
        <v>68.393900000000002</v>
      </c>
      <c r="O21" s="54"/>
      <c r="P21" s="57">
        <v>136.79</v>
      </c>
      <c r="Q21" s="66">
        <f t="shared" ref="Q21:Q22" si="6">P21/2</f>
        <v>68.394999999999996</v>
      </c>
      <c r="R21" s="53"/>
      <c r="S21" s="53"/>
      <c r="T21" s="53"/>
      <c r="U21" s="53"/>
      <c r="V21" s="53" t="s">
        <v>35</v>
      </c>
      <c r="W21" s="135"/>
      <c r="X21" s="138">
        <f t="shared" si="5"/>
        <v>68</v>
      </c>
      <c r="Y21" s="65" t="s">
        <v>2357</v>
      </c>
      <c r="Z21" s="65"/>
    </row>
    <row r="22" spans="1:26" ht="21" customHeight="1">
      <c r="A22" s="52"/>
      <c r="B22" s="135" t="s">
        <v>324</v>
      </c>
      <c r="C22" s="137">
        <v>157.88</v>
      </c>
      <c r="D22" s="53"/>
      <c r="E22" s="53"/>
      <c r="F22" s="53"/>
      <c r="G22" s="53"/>
      <c r="H22" s="53" t="s">
        <v>35</v>
      </c>
      <c r="I22" s="135"/>
      <c r="J22" s="135" t="s">
        <v>322</v>
      </c>
      <c r="K22" s="53" t="s">
        <v>303</v>
      </c>
      <c r="L22" s="53" t="s">
        <v>303</v>
      </c>
      <c r="M22" s="55"/>
      <c r="N22" s="54">
        <f>C22*0.5</f>
        <v>78.94</v>
      </c>
      <c r="O22" s="54"/>
      <c r="P22" s="57">
        <v>158.07</v>
      </c>
      <c r="Q22" s="66">
        <f t="shared" si="6"/>
        <v>79.034999999999997</v>
      </c>
      <c r="R22" s="53"/>
      <c r="S22" s="53"/>
      <c r="T22" s="53"/>
      <c r="U22" s="53"/>
      <c r="V22" s="53" t="s">
        <v>35</v>
      </c>
      <c r="W22" s="135"/>
      <c r="X22" s="138">
        <f t="shared" si="5"/>
        <v>79</v>
      </c>
      <c r="Y22" s="135" t="s">
        <v>2358</v>
      </c>
      <c r="Z22" s="135"/>
    </row>
    <row r="23" spans="1:26" s="48" customFormat="1" ht="30" customHeight="1">
      <c r="A23" s="49" t="s">
        <v>325</v>
      </c>
      <c r="B23" s="46" t="s">
        <v>302</v>
      </c>
      <c r="C23" s="28">
        <f>SUM(C24:C29)</f>
        <v>1731.55</v>
      </c>
      <c r="D23" s="45"/>
      <c r="E23" s="45"/>
      <c r="F23" s="45"/>
      <c r="G23" s="45"/>
      <c r="H23" s="45"/>
      <c r="I23" s="46"/>
      <c r="J23" s="514" t="s">
        <v>326</v>
      </c>
      <c r="K23" s="45"/>
      <c r="L23" s="49"/>
      <c r="M23" s="50"/>
      <c r="N23" s="28">
        <f>SUM(N24:N29)</f>
        <v>865.77499999999998</v>
      </c>
      <c r="O23" s="28"/>
      <c r="P23" s="46">
        <f>SUM(P24:P29)</f>
        <v>1900.23</v>
      </c>
      <c r="Q23" s="28">
        <f>SUM(Q24:Q29)</f>
        <v>950.11500000000001</v>
      </c>
      <c r="R23" s="45"/>
      <c r="S23" s="45"/>
      <c r="T23" s="45"/>
      <c r="U23" s="45"/>
      <c r="V23" s="45"/>
      <c r="W23" s="46"/>
      <c r="X23" s="47">
        <f>SUM(X24:X29)</f>
        <v>950</v>
      </c>
      <c r="Y23" s="28"/>
      <c r="Z23" s="28"/>
    </row>
    <row r="24" spans="1:26" ht="45" customHeight="1">
      <c r="A24" s="52"/>
      <c r="B24" s="135" t="s">
        <v>2353</v>
      </c>
      <c r="C24" s="137">
        <v>1001</v>
      </c>
      <c r="D24" s="53"/>
      <c r="E24" s="53" t="s">
        <v>35</v>
      </c>
      <c r="F24" s="53" t="s">
        <v>35</v>
      </c>
      <c r="G24" s="53" t="s">
        <v>35</v>
      </c>
      <c r="H24" s="53" t="s">
        <v>35</v>
      </c>
      <c r="I24" s="135"/>
      <c r="J24" s="514"/>
      <c r="K24" s="53" t="s">
        <v>303</v>
      </c>
      <c r="L24" s="53" t="s">
        <v>303</v>
      </c>
      <c r="M24" s="55"/>
      <c r="N24" s="54">
        <f>C24*0.5</f>
        <v>500.5</v>
      </c>
      <c r="O24" s="54"/>
      <c r="P24" s="57">
        <v>990.68</v>
      </c>
      <c r="Q24" s="66">
        <f t="shared" ref="Q24:Q29" si="7">P24/2</f>
        <v>495.34</v>
      </c>
      <c r="R24" s="53"/>
      <c r="S24" s="53"/>
      <c r="T24" s="53"/>
      <c r="U24" s="53"/>
      <c r="V24" s="53" t="s">
        <v>35</v>
      </c>
      <c r="W24" s="135" t="s">
        <v>2359</v>
      </c>
      <c r="X24" s="138">
        <f t="shared" si="5"/>
        <v>495</v>
      </c>
      <c r="Y24" s="135" t="s">
        <v>2360</v>
      </c>
      <c r="Z24" s="135"/>
    </row>
    <row r="25" spans="1:26" ht="36">
      <c r="A25" s="52"/>
      <c r="B25" s="135" t="s">
        <v>327</v>
      </c>
      <c r="C25" s="137">
        <v>198.01</v>
      </c>
      <c r="D25" s="53"/>
      <c r="E25" s="53"/>
      <c r="F25" s="68"/>
      <c r="G25" s="53" t="s">
        <v>35</v>
      </c>
      <c r="H25" s="53" t="s">
        <v>35</v>
      </c>
      <c r="I25" s="53"/>
      <c r="J25" s="514"/>
      <c r="K25" s="53" t="s">
        <v>303</v>
      </c>
      <c r="L25" s="53" t="s">
        <v>303</v>
      </c>
      <c r="M25" s="55"/>
      <c r="N25" s="54">
        <f t="shared" ref="N25:N29" si="8">C25*0.5</f>
        <v>99.004999999999995</v>
      </c>
      <c r="O25" s="54"/>
      <c r="P25" s="136">
        <v>198.01</v>
      </c>
      <c r="Q25" s="66">
        <f t="shared" si="7"/>
        <v>99.004999999999995</v>
      </c>
      <c r="R25" s="53"/>
      <c r="S25" s="53"/>
      <c r="T25" s="68"/>
      <c r="U25" s="53" t="s">
        <v>35</v>
      </c>
      <c r="V25" s="53" t="s">
        <v>35</v>
      </c>
      <c r="W25" s="135" t="s">
        <v>2361</v>
      </c>
      <c r="X25" s="138">
        <f t="shared" si="5"/>
        <v>99</v>
      </c>
      <c r="Y25" s="135" t="s">
        <v>2362</v>
      </c>
      <c r="Z25" s="135"/>
    </row>
    <row r="26" spans="1:26" ht="24">
      <c r="A26" s="52"/>
      <c r="B26" s="135" t="s">
        <v>328</v>
      </c>
      <c r="C26" s="137">
        <v>149.53</v>
      </c>
      <c r="D26" s="53"/>
      <c r="E26" s="53"/>
      <c r="F26" s="68"/>
      <c r="G26" s="53" t="s">
        <v>35</v>
      </c>
      <c r="H26" s="53" t="s">
        <v>35</v>
      </c>
      <c r="I26" s="135"/>
      <c r="J26" s="514"/>
      <c r="K26" s="53" t="s">
        <v>303</v>
      </c>
      <c r="L26" s="53" t="s">
        <v>303</v>
      </c>
      <c r="M26" s="55"/>
      <c r="N26" s="54">
        <f t="shared" si="8"/>
        <v>74.765000000000001</v>
      </c>
      <c r="O26" s="54"/>
      <c r="P26" s="136">
        <v>149.53</v>
      </c>
      <c r="Q26" s="66">
        <f t="shared" si="7"/>
        <v>74.765000000000001</v>
      </c>
      <c r="R26" s="53"/>
      <c r="S26" s="53"/>
      <c r="T26" s="53" t="s">
        <v>35</v>
      </c>
      <c r="U26" s="53"/>
      <c r="V26" s="53" t="s">
        <v>35</v>
      </c>
      <c r="W26" s="135" t="s">
        <v>2363</v>
      </c>
      <c r="X26" s="138">
        <f t="shared" si="5"/>
        <v>75</v>
      </c>
      <c r="Y26" s="135" t="s">
        <v>2364</v>
      </c>
      <c r="Z26" s="135"/>
    </row>
    <row r="27" spans="1:26" ht="30" customHeight="1">
      <c r="A27" s="52"/>
      <c r="B27" s="135" t="s">
        <v>329</v>
      </c>
      <c r="C27" s="137">
        <v>199.35</v>
      </c>
      <c r="D27" s="53" t="s">
        <v>35</v>
      </c>
      <c r="E27" s="53"/>
      <c r="F27" s="53"/>
      <c r="G27" s="53" t="s">
        <v>35</v>
      </c>
      <c r="H27" s="53" t="s">
        <v>35</v>
      </c>
      <c r="I27" s="135" t="s">
        <v>330</v>
      </c>
      <c r="J27" s="514"/>
      <c r="K27" s="53" t="s">
        <v>303</v>
      </c>
      <c r="L27" s="53" t="s">
        <v>303</v>
      </c>
      <c r="M27" s="55"/>
      <c r="N27" s="54">
        <f t="shared" si="8"/>
        <v>99.674999999999997</v>
      </c>
      <c r="O27" s="54"/>
      <c r="P27" s="57">
        <v>199.35</v>
      </c>
      <c r="Q27" s="66">
        <f t="shared" si="7"/>
        <v>99.674999999999997</v>
      </c>
      <c r="R27" s="53" t="s">
        <v>35</v>
      </c>
      <c r="S27" s="53"/>
      <c r="T27" s="53"/>
      <c r="U27" s="53"/>
      <c r="V27" s="53" t="s">
        <v>35</v>
      </c>
      <c r="W27" s="135" t="s">
        <v>2365</v>
      </c>
      <c r="X27" s="138">
        <f t="shared" si="5"/>
        <v>100</v>
      </c>
      <c r="Y27" s="135" t="s">
        <v>2366</v>
      </c>
      <c r="Z27" s="135"/>
    </row>
    <row r="28" spans="1:26" ht="30" customHeight="1">
      <c r="A28" s="52"/>
      <c r="B28" s="135" t="s">
        <v>2367</v>
      </c>
      <c r="C28" s="137"/>
      <c r="D28" s="53"/>
      <c r="E28" s="53"/>
      <c r="F28" s="53"/>
      <c r="G28" s="53"/>
      <c r="H28" s="53"/>
      <c r="I28" s="135"/>
      <c r="J28" s="514"/>
      <c r="K28" s="53"/>
      <c r="L28" s="53"/>
      <c r="M28" s="55"/>
      <c r="N28" s="54"/>
      <c r="O28" s="54"/>
      <c r="P28" s="57">
        <v>179</v>
      </c>
      <c r="Q28" s="66">
        <f t="shared" si="7"/>
        <v>89.5</v>
      </c>
      <c r="R28" s="53"/>
      <c r="S28" s="53"/>
      <c r="T28" s="53"/>
      <c r="U28" s="53"/>
      <c r="V28" s="53"/>
      <c r="W28" s="135"/>
      <c r="X28" s="138">
        <v>89</v>
      </c>
      <c r="Y28" s="135" t="s">
        <v>2366</v>
      </c>
      <c r="Z28" s="135"/>
    </row>
    <row r="29" spans="1:26" ht="30" customHeight="1">
      <c r="A29" s="52"/>
      <c r="B29" s="135" t="s">
        <v>331</v>
      </c>
      <c r="C29" s="137">
        <v>183.66</v>
      </c>
      <c r="D29" s="53" t="s">
        <v>35</v>
      </c>
      <c r="E29" s="53"/>
      <c r="F29" s="53"/>
      <c r="G29" s="53"/>
      <c r="H29" s="53" t="s">
        <v>35</v>
      </c>
      <c r="I29" s="135" t="s">
        <v>330</v>
      </c>
      <c r="J29" s="514"/>
      <c r="K29" s="53" t="s">
        <v>303</v>
      </c>
      <c r="L29" s="53" t="s">
        <v>303</v>
      </c>
      <c r="M29" s="55"/>
      <c r="N29" s="54">
        <f t="shared" si="8"/>
        <v>91.83</v>
      </c>
      <c r="O29" s="54"/>
      <c r="P29" s="135">
        <v>183.66</v>
      </c>
      <c r="Q29" s="66">
        <f t="shared" si="7"/>
        <v>91.83</v>
      </c>
      <c r="R29" s="53" t="s">
        <v>35</v>
      </c>
      <c r="S29" s="53"/>
      <c r="T29" s="53"/>
      <c r="U29" s="53"/>
      <c r="V29" s="53" t="s">
        <v>35</v>
      </c>
      <c r="W29" s="135" t="s">
        <v>2368</v>
      </c>
      <c r="X29" s="138">
        <f t="shared" si="5"/>
        <v>92</v>
      </c>
      <c r="Y29" s="137" t="s">
        <v>2369</v>
      </c>
      <c r="Z29" s="137"/>
    </row>
    <row r="30" spans="1:26" s="48" customFormat="1" ht="30" customHeight="1">
      <c r="A30" s="49" t="s">
        <v>332</v>
      </c>
      <c r="B30" s="46" t="s">
        <v>302</v>
      </c>
      <c r="C30" s="28">
        <f>SUM(C31:C38)</f>
        <v>1090.5350000000001</v>
      </c>
      <c r="D30" s="45"/>
      <c r="E30" s="45"/>
      <c r="F30" s="45"/>
      <c r="G30" s="45"/>
      <c r="H30" s="45"/>
      <c r="I30" s="46"/>
      <c r="J30" s="46"/>
      <c r="K30" s="45"/>
      <c r="L30" s="45"/>
      <c r="M30" s="50"/>
      <c r="N30" s="28">
        <f>SUM(N31:N38)</f>
        <v>545.26750000000004</v>
      </c>
      <c r="O30" s="28"/>
      <c r="P30" s="46">
        <f>SUM(P31:P38)</f>
        <v>1090.5400000000002</v>
      </c>
      <c r="Q30" s="28">
        <f>SUM(Q31:Q38)</f>
        <v>545.2700000000001</v>
      </c>
      <c r="R30" s="45"/>
      <c r="S30" s="45"/>
      <c r="T30" s="45"/>
      <c r="U30" s="45"/>
      <c r="V30" s="45"/>
      <c r="W30" s="46"/>
      <c r="X30" s="47">
        <f>SUM(X31:X38)</f>
        <v>544</v>
      </c>
      <c r="Y30" s="28"/>
      <c r="Z30" s="28"/>
    </row>
    <row r="31" spans="1:26" ht="30" customHeight="1">
      <c r="A31" s="52"/>
      <c r="B31" s="135" t="s">
        <v>2353</v>
      </c>
      <c r="C31" s="137">
        <v>486.07</v>
      </c>
      <c r="D31" s="53"/>
      <c r="E31" s="53"/>
      <c r="F31" s="53" t="s">
        <v>35</v>
      </c>
      <c r="G31" s="53" t="s">
        <v>35</v>
      </c>
      <c r="H31" s="53" t="s">
        <v>35</v>
      </c>
      <c r="I31" s="135"/>
      <c r="J31" s="135" t="s">
        <v>322</v>
      </c>
      <c r="K31" s="53" t="s">
        <v>303</v>
      </c>
      <c r="L31" s="53" t="s">
        <v>303</v>
      </c>
      <c r="M31" s="55"/>
      <c r="N31" s="54">
        <f>C31*0.5</f>
        <v>243.035</v>
      </c>
      <c r="O31" s="54"/>
      <c r="P31" s="57">
        <v>486.07</v>
      </c>
      <c r="Q31" s="66">
        <f>P31/2</f>
        <v>243.035</v>
      </c>
      <c r="R31" s="53"/>
      <c r="S31" s="53"/>
      <c r="T31" s="53" t="s">
        <v>2370</v>
      </c>
      <c r="U31" s="53" t="s">
        <v>2370</v>
      </c>
      <c r="V31" s="53" t="s">
        <v>2370</v>
      </c>
      <c r="W31" s="135" t="s">
        <v>2371</v>
      </c>
      <c r="X31" s="138">
        <f t="shared" si="5"/>
        <v>243</v>
      </c>
      <c r="Y31" s="135" t="s">
        <v>2372</v>
      </c>
      <c r="Z31" s="135"/>
    </row>
    <row r="32" spans="1:26" ht="30" customHeight="1">
      <c r="A32" s="52"/>
      <c r="B32" s="136" t="s">
        <v>333</v>
      </c>
      <c r="C32" s="137">
        <v>46.18</v>
      </c>
      <c r="D32" s="53"/>
      <c r="E32" s="53"/>
      <c r="F32" s="53"/>
      <c r="G32" s="53" t="s">
        <v>35</v>
      </c>
      <c r="H32" s="53"/>
      <c r="I32" s="135" t="s">
        <v>334</v>
      </c>
      <c r="J32" s="135" t="s">
        <v>322</v>
      </c>
      <c r="K32" s="53" t="s">
        <v>303</v>
      </c>
      <c r="L32" s="53" t="s">
        <v>303</v>
      </c>
      <c r="M32" s="55"/>
      <c r="N32" s="54">
        <f t="shared" ref="N32:N38" si="9">C32*0.5</f>
        <v>23.09</v>
      </c>
      <c r="O32" s="54"/>
      <c r="P32" s="57">
        <v>46.18</v>
      </c>
      <c r="Q32" s="66">
        <f t="shared" ref="Q32:Q38" si="10">P32/2</f>
        <v>23.09</v>
      </c>
      <c r="R32" s="53"/>
      <c r="S32" s="53"/>
      <c r="T32" s="53"/>
      <c r="U32" s="53"/>
      <c r="V32" s="53" t="s">
        <v>2370</v>
      </c>
      <c r="W32" s="135" t="s">
        <v>2373</v>
      </c>
      <c r="X32" s="138">
        <f t="shared" si="5"/>
        <v>23</v>
      </c>
      <c r="Y32" s="135" t="s">
        <v>2374</v>
      </c>
      <c r="Z32" s="135"/>
    </row>
    <row r="33" spans="1:26" ht="30" customHeight="1">
      <c r="A33" s="52"/>
      <c r="B33" s="136" t="s">
        <v>335</v>
      </c>
      <c r="C33" s="137">
        <v>48.6</v>
      </c>
      <c r="D33" s="53"/>
      <c r="E33" s="53"/>
      <c r="F33" s="53"/>
      <c r="G33" s="53"/>
      <c r="H33" s="53"/>
      <c r="I33" s="135" t="s">
        <v>334</v>
      </c>
      <c r="J33" s="135" t="s">
        <v>322</v>
      </c>
      <c r="K33" s="53" t="s">
        <v>303</v>
      </c>
      <c r="L33" s="53" t="s">
        <v>303</v>
      </c>
      <c r="M33" s="55"/>
      <c r="N33" s="54">
        <f t="shared" si="9"/>
        <v>24.3</v>
      </c>
      <c r="O33" s="54"/>
      <c r="P33" s="57">
        <v>48.6</v>
      </c>
      <c r="Q33" s="66">
        <f t="shared" si="10"/>
        <v>24.3</v>
      </c>
      <c r="R33" s="53"/>
      <c r="S33" s="53"/>
      <c r="T33" s="53"/>
      <c r="U33" s="53"/>
      <c r="V33" s="53" t="s">
        <v>2370</v>
      </c>
      <c r="W33" s="135"/>
      <c r="X33" s="138">
        <f t="shared" si="5"/>
        <v>24</v>
      </c>
      <c r="Y33" s="135" t="s">
        <v>2374</v>
      </c>
      <c r="Z33" s="135"/>
    </row>
    <row r="34" spans="1:26" ht="30" customHeight="1">
      <c r="A34" s="52"/>
      <c r="B34" s="136" t="s">
        <v>336</v>
      </c>
      <c r="C34" s="137">
        <v>97.96</v>
      </c>
      <c r="D34" s="53"/>
      <c r="E34" s="53"/>
      <c r="F34" s="53"/>
      <c r="G34" s="53" t="s">
        <v>35</v>
      </c>
      <c r="H34" s="53"/>
      <c r="I34" s="135" t="s">
        <v>334</v>
      </c>
      <c r="J34" s="135" t="s">
        <v>322</v>
      </c>
      <c r="K34" s="53" t="s">
        <v>303</v>
      </c>
      <c r="L34" s="53" t="s">
        <v>303</v>
      </c>
      <c r="M34" s="55"/>
      <c r="N34" s="54">
        <f t="shared" si="9"/>
        <v>48.98</v>
      </c>
      <c r="O34" s="54"/>
      <c r="P34" s="57">
        <v>97.96</v>
      </c>
      <c r="Q34" s="66">
        <f t="shared" si="10"/>
        <v>48.98</v>
      </c>
      <c r="R34" s="53"/>
      <c r="S34" s="53"/>
      <c r="T34" s="53"/>
      <c r="U34" s="53" t="s">
        <v>2370</v>
      </c>
      <c r="V34" s="53" t="s">
        <v>2370</v>
      </c>
      <c r="W34" s="135" t="s">
        <v>2375</v>
      </c>
      <c r="X34" s="138">
        <f t="shared" si="5"/>
        <v>49</v>
      </c>
      <c r="Y34" s="135" t="s">
        <v>2376</v>
      </c>
      <c r="Z34" s="135"/>
    </row>
    <row r="35" spans="1:26" ht="48">
      <c r="A35" s="52"/>
      <c r="B35" s="136" t="s">
        <v>337</v>
      </c>
      <c r="C35" s="137">
        <v>96.915000000000006</v>
      </c>
      <c r="D35" s="53"/>
      <c r="E35" s="53"/>
      <c r="F35" s="53"/>
      <c r="G35" s="53" t="s">
        <v>35</v>
      </c>
      <c r="H35" s="53"/>
      <c r="I35" s="135" t="s">
        <v>334</v>
      </c>
      <c r="J35" s="135" t="s">
        <v>322</v>
      </c>
      <c r="K35" s="53" t="s">
        <v>303</v>
      </c>
      <c r="L35" s="53" t="s">
        <v>303</v>
      </c>
      <c r="M35" s="55"/>
      <c r="N35" s="54">
        <f t="shared" si="9"/>
        <v>48.457500000000003</v>
      </c>
      <c r="O35" s="54"/>
      <c r="P35" s="57">
        <v>96.92</v>
      </c>
      <c r="Q35" s="66">
        <f t="shared" si="10"/>
        <v>48.46</v>
      </c>
      <c r="R35" s="53"/>
      <c r="S35" s="53"/>
      <c r="T35" s="53"/>
      <c r="U35" s="53"/>
      <c r="V35" s="53" t="s">
        <v>2370</v>
      </c>
      <c r="W35" s="135" t="s">
        <v>2377</v>
      </c>
      <c r="X35" s="138">
        <f t="shared" si="5"/>
        <v>48</v>
      </c>
      <c r="Y35" s="135" t="s">
        <v>2378</v>
      </c>
      <c r="Z35" s="135"/>
    </row>
    <row r="36" spans="1:26" ht="30" customHeight="1">
      <c r="A36" s="52"/>
      <c r="B36" s="136" t="s">
        <v>338</v>
      </c>
      <c r="C36" s="137">
        <v>98.6</v>
      </c>
      <c r="D36" s="53"/>
      <c r="E36" s="53"/>
      <c r="F36" s="53"/>
      <c r="G36" s="53"/>
      <c r="H36" s="53"/>
      <c r="I36" s="135" t="s">
        <v>334</v>
      </c>
      <c r="J36" s="135" t="s">
        <v>322</v>
      </c>
      <c r="K36" s="53" t="s">
        <v>303</v>
      </c>
      <c r="L36" s="53" t="s">
        <v>303</v>
      </c>
      <c r="M36" s="55"/>
      <c r="N36" s="54">
        <f t="shared" si="9"/>
        <v>49.3</v>
      </c>
      <c r="O36" s="54"/>
      <c r="P36" s="57">
        <v>98.6</v>
      </c>
      <c r="Q36" s="66">
        <f t="shared" si="10"/>
        <v>49.3</v>
      </c>
      <c r="R36" s="53"/>
      <c r="S36" s="53"/>
      <c r="T36" s="53"/>
      <c r="U36" s="53"/>
      <c r="V36" s="53" t="s">
        <v>2370</v>
      </c>
      <c r="W36" s="135" t="s">
        <v>2375</v>
      </c>
      <c r="X36" s="138">
        <f t="shared" si="5"/>
        <v>49</v>
      </c>
      <c r="Y36" s="135" t="s">
        <v>2374</v>
      </c>
      <c r="Z36" s="135"/>
    </row>
    <row r="37" spans="1:26" ht="30" customHeight="1">
      <c r="A37" s="52"/>
      <c r="B37" s="136" t="s">
        <v>339</v>
      </c>
      <c r="C37" s="137">
        <v>99.56</v>
      </c>
      <c r="D37" s="53"/>
      <c r="E37" s="53"/>
      <c r="F37" s="53"/>
      <c r="G37" s="53" t="s">
        <v>35</v>
      </c>
      <c r="H37" s="53"/>
      <c r="I37" s="135" t="s">
        <v>334</v>
      </c>
      <c r="J37" s="135" t="s">
        <v>322</v>
      </c>
      <c r="K37" s="53" t="s">
        <v>303</v>
      </c>
      <c r="L37" s="53" t="s">
        <v>303</v>
      </c>
      <c r="M37" s="55"/>
      <c r="N37" s="54">
        <f t="shared" si="9"/>
        <v>49.78</v>
      </c>
      <c r="O37" s="54"/>
      <c r="P37" s="57">
        <v>99.56</v>
      </c>
      <c r="Q37" s="66">
        <f t="shared" si="10"/>
        <v>49.78</v>
      </c>
      <c r="R37" s="53"/>
      <c r="S37" s="53"/>
      <c r="T37" s="53"/>
      <c r="U37" s="53" t="s">
        <v>2370</v>
      </c>
      <c r="V37" s="53" t="s">
        <v>2370</v>
      </c>
      <c r="W37" s="135" t="s">
        <v>2379</v>
      </c>
      <c r="X37" s="138">
        <f t="shared" si="5"/>
        <v>50</v>
      </c>
      <c r="Y37" s="135" t="s">
        <v>2380</v>
      </c>
      <c r="Z37" s="135"/>
    </row>
    <row r="38" spans="1:26" ht="48">
      <c r="A38" s="52"/>
      <c r="B38" s="136" t="s">
        <v>340</v>
      </c>
      <c r="C38" s="137">
        <v>116.65</v>
      </c>
      <c r="D38" s="53"/>
      <c r="E38" s="53"/>
      <c r="F38" s="53"/>
      <c r="G38" s="53" t="s">
        <v>35</v>
      </c>
      <c r="H38" s="53"/>
      <c r="I38" s="135" t="s">
        <v>334</v>
      </c>
      <c r="J38" s="135" t="s">
        <v>322</v>
      </c>
      <c r="K38" s="53" t="s">
        <v>303</v>
      </c>
      <c r="L38" s="53" t="s">
        <v>303</v>
      </c>
      <c r="M38" s="55"/>
      <c r="N38" s="54">
        <f t="shared" si="9"/>
        <v>58.325000000000003</v>
      </c>
      <c r="O38" s="54"/>
      <c r="P38" s="57">
        <v>116.65</v>
      </c>
      <c r="Q38" s="66">
        <f t="shared" si="10"/>
        <v>58.325000000000003</v>
      </c>
      <c r="R38" s="53"/>
      <c r="S38" s="53"/>
      <c r="T38" s="53"/>
      <c r="U38" s="53"/>
      <c r="V38" s="53" t="s">
        <v>2370</v>
      </c>
      <c r="W38" s="135" t="s">
        <v>2381</v>
      </c>
      <c r="X38" s="138">
        <f t="shared" si="5"/>
        <v>58</v>
      </c>
      <c r="Y38" s="135" t="s">
        <v>2382</v>
      </c>
      <c r="Z38" s="135"/>
    </row>
    <row r="39" spans="1:26" s="48" customFormat="1" ht="30" customHeight="1">
      <c r="A39" s="49" t="s">
        <v>341</v>
      </c>
      <c r="B39" s="45" t="s">
        <v>302</v>
      </c>
      <c r="C39" s="27">
        <f>SUM(C40:C42)</f>
        <v>810.6</v>
      </c>
      <c r="D39" s="45"/>
      <c r="E39" s="45"/>
      <c r="F39" s="45"/>
      <c r="G39" s="45"/>
      <c r="H39" s="45"/>
      <c r="I39" s="46"/>
      <c r="J39" s="46"/>
      <c r="K39" s="45"/>
      <c r="L39" s="45"/>
      <c r="M39" s="50"/>
      <c r="N39" s="27">
        <f>SUM(N40:N42)</f>
        <v>87.8</v>
      </c>
      <c r="O39" s="27"/>
      <c r="P39" s="58">
        <f>SUM(P40:P42)</f>
        <v>96</v>
      </c>
      <c r="Q39" s="58">
        <f t="shared" ref="Q39:X39" si="11">SUM(Q40:Q42)</f>
        <v>0</v>
      </c>
      <c r="R39" s="58">
        <f t="shared" si="11"/>
        <v>0</v>
      </c>
      <c r="S39" s="58">
        <f t="shared" si="11"/>
        <v>0</v>
      </c>
      <c r="T39" s="58">
        <f t="shared" si="11"/>
        <v>0</v>
      </c>
      <c r="U39" s="58">
        <f t="shared" si="11"/>
        <v>0</v>
      </c>
      <c r="V39" s="58">
        <f t="shared" si="11"/>
        <v>0</v>
      </c>
      <c r="W39" s="58">
        <f t="shared" si="11"/>
        <v>0</v>
      </c>
      <c r="X39" s="58">
        <f t="shared" si="11"/>
        <v>48</v>
      </c>
      <c r="Y39" s="28"/>
      <c r="Z39" s="28"/>
    </row>
    <row r="40" spans="1:26" ht="36" hidden="1">
      <c r="A40" s="52"/>
      <c r="B40" s="53" t="s">
        <v>2353</v>
      </c>
      <c r="C40" s="54">
        <v>635</v>
      </c>
      <c r="D40" s="53"/>
      <c r="E40" s="53"/>
      <c r="F40" s="53"/>
      <c r="G40" s="53"/>
      <c r="H40" s="53"/>
      <c r="I40" s="135" t="s">
        <v>342</v>
      </c>
      <c r="J40" s="135"/>
      <c r="K40" s="53"/>
      <c r="L40" s="53"/>
      <c r="M40" s="55" t="s">
        <v>2383</v>
      </c>
      <c r="N40" s="54"/>
      <c r="O40" s="54"/>
      <c r="P40" s="57"/>
      <c r="Q40" s="66"/>
      <c r="R40" s="53"/>
      <c r="S40" s="53"/>
      <c r="T40" s="53"/>
      <c r="U40" s="53"/>
      <c r="V40" s="53"/>
      <c r="W40" s="135" t="s">
        <v>2384</v>
      </c>
      <c r="X40" s="47">
        <f t="shared" si="5"/>
        <v>0</v>
      </c>
      <c r="Y40" s="135" t="s">
        <v>2385</v>
      </c>
      <c r="Z40" s="135"/>
    </row>
    <row r="41" spans="1:26" ht="42.75" hidden="1" customHeight="1">
      <c r="A41" s="52"/>
      <c r="B41" s="53" t="s">
        <v>343</v>
      </c>
      <c r="C41" s="54">
        <v>80</v>
      </c>
      <c r="D41" s="53"/>
      <c r="E41" s="53" t="s">
        <v>35</v>
      </c>
      <c r="F41" s="53" t="s">
        <v>35</v>
      </c>
      <c r="G41" s="53" t="s">
        <v>35</v>
      </c>
      <c r="H41" s="53" t="s">
        <v>35</v>
      </c>
      <c r="I41" s="135"/>
      <c r="J41" s="135" t="s">
        <v>344</v>
      </c>
      <c r="K41" s="53" t="s">
        <v>303</v>
      </c>
      <c r="L41" s="53" t="s">
        <v>303</v>
      </c>
      <c r="M41" s="55" t="s">
        <v>2386</v>
      </c>
      <c r="N41" s="54">
        <f>C41*0.5</f>
        <v>40</v>
      </c>
      <c r="O41" s="54"/>
      <c r="P41" s="29"/>
      <c r="Q41" s="69"/>
      <c r="R41" s="53"/>
      <c r="S41" s="53"/>
      <c r="T41" s="53" t="s">
        <v>2370</v>
      </c>
      <c r="U41" s="53" t="s">
        <v>2370</v>
      </c>
      <c r="V41" s="53" t="s">
        <v>2370</v>
      </c>
      <c r="W41" s="70" t="s">
        <v>2387</v>
      </c>
      <c r="X41" s="47">
        <f t="shared" si="5"/>
        <v>0</v>
      </c>
      <c r="Y41" s="135" t="s">
        <v>2388</v>
      </c>
      <c r="Z41" s="135"/>
    </row>
    <row r="42" spans="1:26" ht="30" customHeight="1">
      <c r="A42" s="52"/>
      <c r="B42" s="53" t="s">
        <v>345</v>
      </c>
      <c r="C42" s="54">
        <v>95.6</v>
      </c>
      <c r="D42" s="53"/>
      <c r="E42" s="53" t="s">
        <v>35</v>
      </c>
      <c r="F42" s="53" t="s">
        <v>35</v>
      </c>
      <c r="G42" s="53" t="s">
        <v>35</v>
      </c>
      <c r="H42" s="53" t="s">
        <v>35</v>
      </c>
      <c r="I42" s="135"/>
      <c r="J42" s="135" t="s">
        <v>346</v>
      </c>
      <c r="K42" s="53" t="s">
        <v>303</v>
      </c>
      <c r="L42" s="53" t="s">
        <v>303</v>
      </c>
      <c r="M42" s="55" t="s">
        <v>2386</v>
      </c>
      <c r="N42" s="54">
        <f>C42*0.5</f>
        <v>47.8</v>
      </c>
      <c r="O42" s="54"/>
      <c r="P42" s="57">
        <v>96</v>
      </c>
      <c r="Q42" s="66"/>
      <c r="R42" s="53"/>
      <c r="S42" s="53"/>
      <c r="T42" s="53"/>
      <c r="U42" s="53"/>
      <c r="V42" s="53"/>
      <c r="W42" s="135" t="s">
        <v>2389</v>
      </c>
      <c r="X42" s="138">
        <v>48</v>
      </c>
      <c r="Y42" s="135" t="s">
        <v>2390</v>
      </c>
      <c r="Z42" s="135"/>
    </row>
    <row r="43" spans="1:26" s="48" customFormat="1" ht="30" customHeight="1">
      <c r="A43" s="49" t="s">
        <v>347</v>
      </c>
      <c r="B43" s="45" t="s">
        <v>302</v>
      </c>
      <c r="C43" s="27">
        <f>SUM(C44:C52)</f>
        <v>2433.9599999999996</v>
      </c>
      <c r="D43" s="67"/>
      <c r="E43" s="45"/>
      <c r="F43" s="45"/>
      <c r="G43" s="45"/>
      <c r="H43" s="45"/>
      <c r="I43" s="46"/>
      <c r="J43" s="46"/>
      <c r="K43" s="45"/>
      <c r="L43" s="45"/>
      <c r="M43" s="50"/>
      <c r="N43" s="27">
        <f>SUM(N44:N52)</f>
        <v>904.63164117148654</v>
      </c>
      <c r="O43" s="27"/>
      <c r="P43" s="45">
        <f>SUM(P44:P52)</f>
        <v>2320.5899999999997</v>
      </c>
      <c r="Q43" s="27">
        <f>SUM(Q44:Q52)</f>
        <v>1000</v>
      </c>
      <c r="R43" s="67"/>
      <c r="S43" s="45"/>
      <c r="T43" s="45"/>
      <c r="U43" s="45"/>
      <c r="V43" s="45"/>
      <c r="W43" s="46"/>
      <c r="X43" s="47">
        <f>SUM(X45:X52)</f>
        <v>1000</v>
      </c>
      <c r="Y43" s="28"/>
      <c r="Z43" s="28"/>
    </row>
    <row r="44" spans="1:26" ht="74.25" hidden="1" customHeight="1">
      <c r="A44" s="52"/>
      <c r="B44" s="53" t="s">
        <v>2353</v>
      </c>
      <c r="C44" s="54">
        <v>1452.85</v>
      </c>
      <c r="D44" s="68"/>
      <c r="E44" s="53" t="s">
        <v>35</v>
      </c>
      <c r="F44" s="53"/>
      <c r="G44" s="53"/>
      <c r="H44" s="53"/>
      <c r="I44" s="135" t="s">
        <v>348</v>
      </c>
      <c r="J44" s="135" t="s">
        <v>349</v>
      </c>
      <c r="K44" s="53" t="s">
        <v>303</v>
      </c>
      <c r="L44" s="53" t="s">
        <v>303</v>
      </c>
      <c r="M44" s="55"/>
      <c r="N44" s="54">
        <f>C44*0.5</f>
        <v>726.42499999999995</v>
      </c>
      <c r="O44" s="54"/>
      <c r="P44" s="57"/>
      <c r="Q44" s="66"/>
      <c r="R44" s="53"/>
      <c r="S44" s="53"/>
      <c r="T44" s="53"/>
      <c r="U44" s="53"/>
      <c r="V44" s="53" t="s">
        <v>2370</v>
      </c>
      <c r="W44" s="46" t="s">
        <v>2391</v>
      </c>
      <c r="X44" s="47">
        <f t="shared" si="5"/>
        <v>0</v>
      </c>
      <c r="Y44" s="135" t="s">
        <v>2392</v>
      </c>
      <c r="Z44" s="135"/>
    </row>
    <row r="45" spans="1:26" ht="29.25" customHeight="1">
      <c r="A45" s="52"/>
      <c r="B45" s="53" t="s">
        <v>2393</v>
      </c>
      <c r="C45" s="54"/>
      <c r="D45" s="68"/>
      <c r="E45" s="53"/>
      <c r="F45" s="53"/>
      <c r="G45" s="53"/>
      <c r="H45" s="53"/>
      <c r="I45" s="135"/>
      <c r="J45" s="135"/>
      <c r="K45" s="53"/>
      <c r="L45" s="53"/>
      <c r="M45" s="55"/>
      <c r="N45" s="54"/>
      <c r="O45" s="54"/>
      <c r="P45" s="57">
        <v>1410</v>
      </c>
      <c r="Q45" s="66">
        <f>P45/2320.59*1000</f>
        <v>607.60410068129227</v>
      </c>
      <c r="R45" s="53"/>
      <c r="S45" s="53"/>
      <c r="T45" s="53"/>
      <c r="U45" s="53"/>
      <c r="V45" s="53"/>
      <c r="W45" s="46"/>
      <c r="X45" s="138">
        <f>ROUND(Q45,0)</f>
        <v>608</v>
      </c>
      <c r="Y45" s="135"/>
      <c r="Z45" s="135"/>
    </row>
    <row r="46" spans="1:26" ht="30" customHeight="1">
      <c r="A46" s="52"/>
      <c r="B46" s="53" t="s">
        <v>350</v>
      </c>
      <c r="C46" s="54">
        <v>63.4</v>
      </c>
      <c r="D46" s="53"/>
      <c r="E46" s="53"/>
      <c r="F46" s="53"/>
      <c r="G46" s="53" t="s">
        <v>35</v>
      </c>
      <c r="H46" s="53"/>
      <c r="I46" s="135"/>
      <c r="J46" s="135" t="s">
        <v>2394</v>
      </c>
      <c r="K46" s="53" t="s">
        <v>303</v>
      </c>
      <c r="L46" s="53" t="s">
        <v>303</v>
      </c>
      <c r="M46" s="55"/>
      <c r="N46" s="54">
        <v>11.392145207584843</v>
      </c>
      <c r="O46" s="54"/>
      <c r="P46" s="57">
        <v>63.4</v>
      </c>
      <c r="Q46" s="66">
        <f t="shared" ref="Q46:Q52" si="12">P46/2320.59*1000</f>
        <v>27.320638285953137</v>
      </c>
      <c r="R46" s="53"/>
      <c r="S46" s="53"/>
      <c r="T46" s="53"/>
      <c r="U46" s="53"/>
      <c r="V46" s="53" t="s">
        <v>2370</v>
      </c>
      <c r="W46" s="135" t="s">
        <v>2395</v>
      </c>
      <c r="X46" s="138">
        <f t="shared" ref="X46:X51" si="13">ROUND(Q46,0)</f>
        <v>27</v>
      </c>
      <c r="Y46" s="135" t="s">
        <v>2396</v>
      </c>
      <c r="Z46" s="135"/>
    </row>
    <row r="47" spans="1:26" ht="30" customHeight="1">
      <c r="A47" s="52"/>
      <c r="B47" s="53" t="s">
        <v>351</v>
      </c>
      <c r="C47" s="54">
        <v>30.07</v>
      </c>
      <c r="D47" s="53"/>
      <c r="E47" s="53"/>
      <c r="F47" s="53" t="s">
        <v>35</v>
      </c>
      <c r="G47" s="53"/>
      <c r="H47" s="53" t="s">
        <v>35</v>
      </c>
      <c r="I47" s="135"/>
      <c r="J47" s="135" t="s">
        <v>352</v>
      </c>
      <c r="K47" s="53" t="s">
        <v>303</v>
      </c>
      <c r="L47" s="53" t="s">
        <v>303</v>
      </c>
      <c r="M47" s="55"/>
      <c r="N47" s="54">
        <v>5.403183066121076</v>
      </c>
      <c r="O47" s="54"/>
      <c r="P47" s="57">
        <v>28.1</v>
      </c>
      <c r="Q47" s="66">
        <f t="shared" si="12"/>
        <v>12.108989524215824</v>
      </c>
      <c r="R47" s="53"/>
      <c r="S47" s="53"/>
      <c r="T47" s="53" t="s">
        <v>2370</v>
      </c>
      <c r="U47" s="53"/>
      <c r="V47" s="53" t="s">
        <v>2370</v>
      </c>
      <c r="W47" s="135"/>
      <c r="X47" s="138">
        <f t="shared" si="13"/>
        <v>12</v>
      </c>
      <c r="Y47" s="135" t="s">
        <v>2397</v>
      </c>
      <c r="Z47" s="135"/>
    </row>
    <row r="48" spans="1:26" ht="30" customHeight="1">
      <c r="A48" s="52"/>
      <c r="B48" s="53" t="s">
        <v>353</v>
      </c>
      <c r="C48" s="54">
        <v>100</v>
      </c>
      <c r="D48" s="53"/>
      <c r="E48" s="53"/>
      <c r="F48" s="53"/>
      <c r="G48" s="53"/>
      <c r="H48" s="53" t="s">
        <v>35</v>
      </c>
      <c r="I48" s="135"/>
      <c r="J48" s="135" t="s">
        <v>2398</v>
      </c>
      <c r="K48" s="53" t="s">
        <v>303</v>
      </c>
      <c r="L48" s="53" t="s">
        <v>303</v>
      </c>
      <c r="M48" s="55"/>
      <c r="N48" s="54">
        <v>17.968683292720574</v>
      </c>
      <c r="O48" s="54"/>
      <c r="P48" s="57">
        <v>103</v>
      </c>
      <c r="Q48" s="66">
        <f t="shared" si="12"/>
        <v>44.385264092321343</v>
      </c>
      <c r="R48" s="53"/>
      <c r="S48" s="53"/>
      <c r="T48" s="53"/>
      <c r="U48" s="53"/>
      <c r="V48" s="53" t="s">
        <v>2370</v>
      </c>
      <c r="W48" s="135"/>
      <c r="X48" s="138">
        <f t="shared" si="13"/>
        <v>44</v>
      </c>
      <c r="Y48" s="135" t="s">
        <v>2398</v>
      </c>
      <c r="Z48" s="135"/>
    </row>
    <row r="49" spans="1:26" ht="24.75" customHeight="1">
      <c r="A49" s="52"/>
      <c r="B49" s="53" t="s">
        <v>354</v>
      </c>
      <c r="C49" s="54">
        <f>29+260+50</f>
        <v>339</v>
      </c>
      <c r="D49" s="53"/>
      <c r="E49" s="53"/>
      <c r="F49" s="53"/>
      <c r="G49" s="53" t="s">
        <v>35</v>
      </c>
      <c r="H49" s="53" t="s">
        <v>35</v>
      </c>
      <c r="I49" s="135"/>
      <c r="J49" s="135" t="s">
        <v>2399</v>
      </c>
      <c r="K49" s="53" t="s">
        <v>303</v>
      </c>
      <c r="L49" s="53" t="s">
        <v>303</v>
      </c>
      <c r="M49" s="55"/>
      <c r="N49" s="54">
        <v>60.913836362322748</v>
      </c>
      <c r="O49" s="54"/>
      <c r="P49" s="29">
        <v>267.45</v>
      </c>
      <c r="Q49" s="66">
        <f t="shared" si="12"/>
        <v>115.25086292710041</v>
      </c>
      <c r="R49" s="53"/>
      <c r="S49" s="53"/>
      <c r="T49" s="53"/>
      <c r="U49" s="53"/>
      <c r="V49" s="53" t="s">
        <v>2370</v>
      </c>
      <c r="W49" s="135"/>
      <c r="X49" s="138">
        <f t="shared" si="13"/>
        <v>115</v>
      </c>
      <c r="Y49" s="135" t="s">
        <v>2400</v>
      </c>
      <c r="Z49" s="135"/>
    </row>
    <row r="50" spans="1:26" ht="30" customHeight="1">
      <c r="A50" s="52"/>
      <c r="B50" s="53" t="s">
        <v>355</v>
      </c>
      <c r="C50" s="54">
        <v>260</v>
      </c>
      <c r="D50" s="53"/>
      <c r="E50" s="53"/>
      <c r="F50" s="53"/>
      <c r="G50" s="53" t="s">
        <v>35</v>
      </c>
      <c r="H50" s="53" t="s">
        <v>35</v>
      </c>
      <c r="I50" s="135"/>
      <c r="J50" s="135" t="s">
        <v>2374</v>
      </c>
      <c r="K50" s="53" t="s">
        <v>303</v>
      </c>
      <c r="L50" s="53" t="s">
        <v>303</v>
      </c>
      <c r="M50" s="55"/>
      <c r="N50" s="54">
        <v>46.71857656107349</v>
      </c>
      <c r="O50" s="54"/>
      <c r="P50" s="57">
        <v>260</v>
      </c>
      <c r="Q50" s="66">
        <f t="shared" si="12"/>
        <v>112.04047246605388</v>
      </c>
      <c r="R50" s="53"/>
      <c r="S50" s="53"/>
      <c r="T50" s="53"/>
      <c r="U50" s="53"/>
      <c r="V50" s="53" t="s">
        <v>2370</v>
      </c>
      <c r="W50" s="135"/>
      <c r="X50" s="138">
        <f t="shared" si="13"/>
        <v>112</v>
      </c>
      <c r="Y50" s="135" t="s">
        <v>2401</v>
      </c>
      <c r="Z50" s="135"/>
    </row>
    <row r="51" spans="1:26" ht="30" customHeight="1">
      <c r="A51" s="52"/>
      <c r="B51" s="53" t="s">
        <v>356</v>
      </c>
      <c r="C51" s="54">
        <v>143.63999999999999</v>
      </c>
      <c r="D51" s="53"/>
      <c r="E51" s="53"/>
      <c r="F51" s="53"/>
      <c r="G51" s="53"/>
      <c r="H51" s="53" t="s">
        <v>35</v>
      </c>
      <c r="I51" s="135"/>
      <c r="J51" s="135" t="s">
        <v>2374</v>
      </c>
      <c r="K51" s="53" t="s">
        <v>303</v>
      </c>
      <c r="L51" s="53" t="s">
        <v>303</v>
      </c>
      <c r="M51" s="55"/>
      <c r="N51" s="54">
        <v>25.810216681663828</v>
      </c>
      <c r="O51" s="54"/>
      <c r="P51" s="57">
        <v>143.63999999999999</v>
      </c>
      <c r="Q51" s="66">
        <f t="shared" si="12"/>
        <v>61.898051788553765</v>
      </c>
      <c r="R51" s="53"/>
      <c r="S51" s="53"/>
      <c r="T51" s="53"/>
      <c r="U51" s="53"/>
      <c r="V51" s="53" t="s">
        <v>2370</v>
      </c>
      <c r="W51" s="135"/>
      <c r="X51" s="138">
        <f t="shared" si="13"/>
        <v>62</v>
      </c>
      <c r="Y51" s="135" t="s">
        <v>2402</v>
      </c>
      <c r="Z51" s="135"/>
    </row>
    <row r="52" spans="1:26" ht="30" customHeight="1">
      <c r="A52" s="52"/>
      <c r="B52" s="135" t="s">
        <v>357</v>
      </c>
      <c r="C52" s="54">
        <v>45</v>
      </c>
      <c r="D52" s="53"/>
      <c r="E52" s="53"/>
      <c r="F52" s="53"/>
      <c r="G52" s="53"/>
      <c r="H52" s="53" t="s">
        <v>35</v>
      </c>
      <c r="I52" s="135"/>
      <c r="J52" s="135" t="s">
        <v>358</v>
      </c>
      <c r="K52" s="53" t="s">
        <v>303</v>
      </c>
      <c r="L52" s="53" t="s">
        <v>303</v>
      </c>
      <c r="M52" s="55"/>
      <c r="N52" s="54">
        <v>10</v>
      </c>
      <c r="O52" s="54"/>
      <c r="P52" s="29">
        <v>45</v>
      </c>
      <c r="Q52" s="66">
        <f t="shared" si="12"/>
        <v>19.391620234509325</v>
      </c>
      <c r="R52" s="53"/>
      <c r="S52" s="53"/>
      <c r="T52" s="53"/>
      <c r="U52" s="53"/>
      <c r="V52" s="53" t="s">
        <v>2370</v>
      </c>
      <c r="W52" s="135"/>
      <c r="X52" s="138">
        <f>ROUND(Q52,0)+1</f>
        <v>20</v>
      </c>
      <c r="Y52" s="135" t="s">
        <v>2403</v>
      </c>
      <c r="Z52" s="135"/>
    </row>
    <row r="53" spans="1:26" s="48" customFormat="1" ht="30" customHeight="1">
      <c r="A53" s="49" t="s">
        <v>359</v>
      </c>
      <c r="B53" s="71" t="s">
        <v>302</v>
      </c>
      <c r="C53" s="72">
        <f>SUM(C54:C58)</f>
        <v>442.1</v>
      </c>
      <c r="D53" s="45"/>
      <c r="E53" s="45"/>
      <c r="F53" s="45"/>
      <c r="G53" s="45"/>
      <c r="H53" s="45"/>
      <c r="I53" s="46"/>
      <c r="J53" s="46"/>
      <c r="K53" s="45"/>
      <c r="L53" s="45"/>
      <c r="M53" s="50"/>
      <c r="N53" s="72">
        <f>SUM(N54:N58)</f>
        <v>146.05000000000001</v>
      </c>
      <c r="O53" s="72"/>
      <c r="P53" s="61">
        <f>SUM(P54:P58)</f>
        <v>292.10000000000002</v>
      </c>
      <c r="Q53" s="62">
        <f>SUM(Q54:Q58)</f>
        <v>146.05000000000001</v>
      </c>
      <c r="R53" s="45"/>
      <c r="S53" s="45"/>
      <c r="T53" s="45"/>
      <c r="U53" s="45"/>
      <c r="V53" s="45"/>
      <c r="W53" s="46"/>
      <c r="X53" s="47">
        <f>SUM(X55:X58)</f>
        <v>147</v>
      </c>
      <c r="Y53" s="46"/>
      <c r="Z53" s="46"/>
    </row>
    <row r="54" spans="1:26" ht="30" hidden="1" customHeight="1">
      <c r="A54" s="52"/>
      <c r="B54" s="73" t="s">
        <v>2353</v>
      </c>
      <c r="C54" s="74">
        <v>150</v>
      </c>
      <c r="D54" s="53"/>
      <c r="E54" s="53"/>
      <c r="F54" s="53"/>
      <c r="G54" s="53"/>
      <c r="H54" s="53" t="s">
        <v>35</v>
      </c>
      <c r="I54" s="135"/>
      <c r="J54" s="135" t="s">
        <v>360</v>
      </c>
      <c r="K54" s="53" t="s">
        <v>361</v>
      </c>
      <c r="L54" s="53" t="s">
        <v>303</v>
      </c>
      <c r="M54" s="55" t="s">
        <v>2404</v>
      </c>
      <c r="N54" s="54">
        <v>0</v>
      </c>
      <c r="O54" s="54"/>
      <c r="P54" s="57"/>
      <c r="Q54" s="66"/>
      <c r="R54" s="53"/>
      <c r="S54" s="53"/>
      <c r="T54" s="53"/>
      <c r="U54" s="53"/>
      <c r="V54" s="53"/>
      <c r="W54" s="135"/>
      <c r="X54" s="47">
        <f t="shared" si="5"/>
        <v>0</v>
      </c>
      <c r="Y54" s="135" t="s">
        <v>2405</v>
      </c>
      <c r="Z54" s="135"/>
    </row>
    <row r="55" spans="1:26" ht="24">
      <c r="A55" s="52"/>
      <c r="B55" s="73" t="s">
        <v>362</v>
      </c>
      <c r="C55" s="74">
        <v>80</v>
      </c>
      <c r="D55" s="53"/>
      <c r="E55" s="53"/>
      <c r="F55" s="53"/>
      <c r="G55" s="53"/>
      <c r="H55" s="53"/>
      <c r="I55" s="135"/>
      <c r="J55" s="135" t="s">
        <v>363</v>
      </c>
      <c r="K55" s="53" t="s">
        <v>303</v>
      </c>
      <c r="L55" s="53" t="s">
        <v>303</v>
      </c>
      <c r="M55" s="55"/>
      <c r="N55" s="54">
        <f>C55*0.5</f>
        <v>40</v>
      </c>
      <c r="O55" s="54"/>
      <c r="P55" s="57">
        <v>80</v>
      </c>
      <c r="Q55" s="66">
        <f>P55/2</f>
        <v>40</v>
      </c>
      <c r="R55" s="53"/>
      <c r="S55" s="53"/>
      <c r="T55" s="53"/>
      <c r="U55" s="53"/>
      <c r="V55" s="53" t="s">
        <v>2370</v>
      </c>
      <c r="W55" s="135" t="s">
        <v>2406</v>
      </c>
      <c r="X55" s="138">
        <f t="shared" si="5"/>
        <v>40</v>
      </c>
      <c r="Y55" s="135" t="s">
        <v>2407</v>
      </c>
      <c r="Z55" s="135"/>
    </row>
    <row r="56" spans="1:26" ht="30" customHeight="1">
      <c r="A56" s="52"/>
      <c r="B56" s="73" t="s">
        <v>364</v>
      </c>
      <c r="C56" s="74">
        <v>69.599999999999994</v>
      </c>
      <c r="D56" s="53"/>
      <c r="E56" s="53"/>
      <c r="F56" s="53"/>
      <c r="G56" s="53"/>
      <c r="H56" s="53"/>
      <c r="I56" s="135"/>
      <c r="J56" s="135" t="s">
        <v>363</v>
      </c>
      <c r="K56" s="53" t="s">
        <v>303</v>
      </c>
      <c r="L56" s="53" t="s">
        <v>303</v>
      </c>
      <c r="M56" s="55"/>
      <c r="N56" s="54">
        <f t="shared" ref="N56:N58" si="14">C56*0.5</f>
        <v>34.799999999999997</v>
      </c>
      <c r="O56" s="54"/>
      <c r="P56" s="57">
        <v>69.599999999999994</v>
      </c>
      <c r="Q56" s="66">
        <f t="shared" ref="Q56:Q58" si="15">P56/2</f>
        <v>34.799999999999997</v>
      </c>
      <c r="R56" s="53"/>
      <c r="S56" s="53"/>
      <c r="T56" s="53"/>
      <c r="U56" s="53" t="s">
        <v>2370</v>
      </c>
      <c r="V56" s="53" t="s">
        <v>2370</v>
      </c>
      <c r="W56" s="135"/>
      <c r="X56" s="138">
        <f t="shared" si="5"/>
        <v>35</v>
      </c>
      <c r="Y56" s="135" t="s">
        <v>2408</v>
      </c>
      <c r="Z56" s="135"/>
    </row>
    <row r="57" spans="1:26" ht="30" customHeight="1">
      <c r="A57" s="52"/>
      <c r="B57" s="73" t="s">
        <v>365</v>
      </c>
      <c r="C57" s="74">
        <v>69.5</v>
      </c>
      <c r="D57" s="53"/>
      <c r="E57" s="53"/>
      <c r="F57" s="53"/>
      <c r="G57" s="53"/>
      <c r="H57" s="53"/>
      <c r="I57" s="135"/>
      <c r="J57" s="135" t="s">
        <v>363</v>
      </c>
      <c r="K57" s="53" t="s">
        <v>303</v>
      </c>
      <c r="L57" s="53" t="s">
        <v>303</v>
      </c>
      <c r="M57" s="55"/>
      <c r="N57" s="54">
        <f t="shared" si="14"/>
        <v>34.75</v>
      </c>
      <c r="O57" s="54"/>
      <c r="P57" s="57">
        <v>69.5</v>
      </c>
      <c r="Q57" s="66">
        <f t="shared" si="15"/>
        <v>34.75</v>
      </c>
      <c r="R57" s="53"/>
      <c r="S57" s="53"/>
      <c r="T57" s="53"/>
      <c r="U57" s="53"/>
      <c r="V57" s="53" t="s">
        <v>2370</v>
      </c>
      <c r="W57" s="135"/>
      <c r="X57" s="138">
        <f t="shared" si="5"/>
        <v>35</v>
      </c>
      <c r="Y57" s="135" t="s">
        <v>2409</v>
      </c>
      <c r="Z57" s="135"/>
    </row>
    <row r="58" spans="1:26" ht="30" customHeight="1">
      <c r="A58" s="52"/>
      <c r="B58" s="73" t="s">
        <v>366</v>
      </c>
      <c r="C58" s="74">
        <v>73</v>
      </c>
      <c r="D58" s="53"/>
      <c r="E58" s="53"/>
      <c r="F58" s="53"/>
      <c r="G58" s="53"/>
      <c r="H58" s="53"/>
      <c r="I58" s="135"/>
      <c r="J58" s="135" t="s">
        <v>363</v>
      </c>
      <c r="K58" s="53" t="s">
        <v>303</v>
      </c>
      <c r="L58" s="53" t="s">
        <v>303</v>
      </c>
      <c r="M58" s="55"/>
      <c r="N58" s="54">
        <f t="shared" si="14"/>
        <v>36.5</v>
      </c>
      <c r="O58" s="54"/>
      <c r="P58" s="57">
        <v>73</v>
      </c>
      <c r="Q58" s="66">
        <f t="shared" si="15"/>
        <v>36.5</v>
      </c>
      <c r="R58" s="53"/>
      <c r="S58" s="53"/>
      <c r="T58" s="53"/>
      <c r="U58" s="53"/>
      <c r="V58" s="53" t="s">
        <v>2370</v>
      </c>
      <c r="W58" s="135"/>
      <c r="X58" s="138">
        <f t="shared" si="5"/>
        <v>37</v>
      </c>
      <c r="Y58" s="135" t="s">
        <v>2407</v>
      </c>
      <c r="Z58" s="135"/>
    </row>
    <row r="59" spans="1:26" s="48" customFormat="1" ht="30" customHeight="1">
      <c r="A59" s="49" t="s">
        <v>45</v>
      </c>
      <c r="B59" s="46" t="s">
        <v>302</v>
      </c>
      <c r="C59" s="28">
        <f>SUM(C60:C67)</f>
        <v>1638.83</v>
      </c>
      <c r="D59" s="45"/>
      <c r="E59" s="45"/>
      <c r="F59" s="45"/>
      <c r="G59" s="45"/>
      <c r="H59" s="45"/>
      <c r="I59" s="46"/>
      <c r="J59" s="46"/>
      <c r="K59" s="45"/>
      <c r="L59" s="45"/>
      <c r="M59" s="50"/>
      <c r="N59" s="27">
        <f>C59*0.5</f>
        <v>819.41499999999996</v>
      </c>
      <c r="O59" s="27"/>
      <c r="P59" s="46">
        <f>SUM(P60:P67)</f>
        <v>1484</v>
      </c>
      <c r="Q59" s="28">
        <f>SUM(Q60:Q67)</f>
        <v>742</v>
      </c>
      <c r="R59" s="45"/>
      <c r="S59" s="45"/>
      <c r="T59" s="45"/>
      <c r="U59" s="45"/>
      <c r="V59" s="45"/>
      <c r="W59" s="46"/>
      <c r="X59" s="47">
        <f>SUM(X60:X67)</f>
        <v>743</v>
      </c>
      <c r="Y59" s="28"/>
      <c r="Z59" s="28"/>
    </row>
    <row r="60" spans="1:26" ht="30" customHeight="1">
      <c r="A60" s="52"/>
      <c r="B60" s="135" t="s">
        <v>2353</v>
      </c>
      <c r="C60" s="137">
        <v>1048.53</v>
      </c>
      <c r="D60" s="53"/>
      <c r="E60" s="53"/>
      <c r="F60" s="53" t="s">
        <v>35</v>
      </c>
      <c r="G60" s="53"/>
      <c r="H60" s="53" t="s">
        <v>35</v>
      </c>
      <c r="I60" s="135"/>
      <c r="J60" s="135" t="s">
        <v>367</v>
      </c>
      <c r="K60" s="53" t="s">
        <v>303</v>
      </c>
      <c r="L60" s="53" t="s">
        <v>303</v>
      </c>
      <c r="M60" s="55"/>
      <c r="N60" s="54">
        <f>C60*0.5</f>
        <v>524.26499999999999</v>
      </c>
      <c r="O60" s="54"/>
      <c r="P60" s="57">
        <v>902.51</v>
      </c>
      <c r="Q60" s="66">
        <f>P60/2</f>
        <v>451.255</v>
      </c>
      <c r="R60" s="53"/>
      <c r="S60" s="53"/>
      <c r="T60" s="53" t="s">
        <v>2370</v>
      </c>
      <c r="U60" s="53"/>
      <c r="V60" s="53" t="s">
        <v>2370</v>
      </c>
      <c r="W60" s="135"/>
      <c r="X60" s="138">
        <f t="shared" si="5"/>
        <v>451</v>
      </c>
      <c r="Y60" s="135" t="s">
        <v>2410</v>
      </c>
      <c r="Z60" s="135"/>
    </row>
    <row r="61" spans="1:26" ht="30" customHeight="1">
      <c r="A61" s="52"/>
      <c r="B61" s="135" t="s">
        <v>368</v>
      </c>
      <c r="C61" s="137">
        <v>95.52</v>
      </c>
      <c r="D61" s="53"/>
      <c r="E61" s="53"/>
      <c r="F61" s="53" t="s">
        <v>35</v>
      </c>
      <c r="G61" s="53"/>
      <c r="H61" s="53" t="s">
        <v>35</v>
      </c>
      <c r="I61" s="135"/>
      <c r="J61" s="135" t="s">
        <v>367</v>
      </c>
      <c r="K61" s="53" t="s">
        <v>303</v>
      </c>
      <c r="L61" s="53" t="s">
        <v>303</v>
      </c>
      <c r="M61" s="55"/>
      <c r="N61" s="54">
        <f t="shared" ref="N61:N67" si="16">C61*0.5</f>
        <v>47.76</v>
      </c>
      <c r="O61" s="54"/>
      <c r="P61" s="57">
        <v>95.52</v>
      </c>
      <c r="Q61" s="66">
        <f t="shared" ref="Q61:Q67" si="17">P61/2</f>
        <v>47.76</v>
      </c>
      <c r="R61" s="53" t="s">
        <v>2370</v>
      </c>
      <c r="S61" s="53"/>
      <c r="T61" s="53" t="s">
        <v>2370</v>
      </c>
      <c r="U61" s="53"/>
      <c r="V61" s="53" t="s">
        <v>2370</v>
      </c>
      <c r="W61" s="135" t="s">
        <v>2411</v>
      </c>
      <c r="X61" s="138">
        <f t="shared" si="5"/>
        <v>48</v>
      </c>
      <c r="Y61" s="135" t="s">
        <v>2412</v>
      </c>
      <c r="Z61" s="135"/>
    </row>
    <row r="62" spans="1:26" ht="30" customHeight="1">
      <c r="A62" s="52"/>
      <c r="B62" s="135" t="s">
        <v>369</v>
      </c>
      <c r="C62" s="137">
        <v>80.099999999999994</v>
      </c>
      <c r="D62" s="53" t="s">
        <v>35</v>
      </c>
      <c r="E62" s="53" t="s">
        <v>35</v>
      </c>
      <c r="F62" s="53" t="s">
        <v>35</v>
      </c>
      <c r="G62" s="53"/>
      <c r="H62" s="53" t="s">
        <v>35</v>
      </c>
      <c r="I62" s="135"/>
      <c r="J62" s="135" t="s">
        <v>367</v>
      </c>
      <c r="K62" s="53" t="s">
        <v>303</v>
      </c>
      <c r="L62" s="53" t="s">
        <v>303</v>
      </c>
      <c r="M62" s="55"/>
      <c r="N62" s="54">
        <f t="shared" si="16"/>
        <v>40.049999999999997</v>
      </c>
      <c r="O62" s="54"/>
      <c r="P62" s="57">
        <v>79.92</v>
      </c>
      <c r="Q62" s="66">
        <f t="shared" si="17"/>
        <v>39.96</v>
      </c>
      <c r="R62" s="53"/>
      <c r="S62" s="53"/>
      <c r="T62" s="53" t="s">
        <v>2370</v>
      </c>
      <c r="U62" s="53"/>
      <c r="V62" s="53" t="s">
        <v>2370</v>
      </c>
      <c r="W62" s="135" t="s">
        <v>2413</v>
      </c>
      <c r="X62" s="138">
        <f t="shared" si="5"/>
        <v>40</v>
      </c>
      <c r="Y62" s="135" t="s">
        <v>2374</v>
      </c>
      <c r="Z62" s="135"/>
    </row>
    <row r="63" spans="1:26" ht="24">
      <c r="A63" s="52"/>
      <c r="B63" s="135" t="s">
        <v>370</v>
      </c>
      <c r="C63" s="137">
        <v>79</v>
      </c>
      <c r="D63" s="53"/>
      <c r="E63" s="53"/>
      <c r="F63" s="53" t="s">
        <v>35</v>
      </c>
      <c r="G63" s="53" t="s">
        <v>35</v>
      </c>
      <c r="H63" s="53" t="s">
        <v>35</v>
      </c>
      <c r="I63" s="135"/>
      <c r="J63" s="135" t="s">
        <v>367</v>
      </c>
      <c r="K63" s="53" t="s">
        <v>303</v>
      </c>
      <c r="L63" s="53" t="s">
        <v>303</v>
      </c>
      <c r="M63" s="55"/>
      <c r="N63" s="54">
        <f t="shared" si="16"/>
        <v>39.5</v>
      </c>
      <c r="O63" s="54"/>
      <c r="P63" s="136">
        <v>79</v>
      </c>
      <c r="Q63" s="66">
        <f t="shared" si="17"/>
        <v>39.5</v>
      </c>
      <c r="R63" s="53"/>
      <c r="S63" s="53"/>
      <c r="T63" s="53" t="s">
        <v>2370</v>
      </c>
      <c r="U63" s="53"/>
      <c r="V63" s="53" t="s">
        <v>2370</v>
      </c>
      <c r="W63" s="135" t="s">
        <v>2414</v>
      </c>
      <c r="X63" s="138">
        <f t="shared" si="5"/>
        <v>40</v>
      </c>
      <c r="Y63" s="135" t="s">
        <v>2415</v>
      </c>
      <c r="Z63" s="135"/>
    </row>
    <row r="64" spans="1:26" ht="30" customHeight="1">
      <c r="A64" s="52"/>
      <c r="B64" s="135" t="s">
        <v>371</v>
      </c>
      <c r="C64" s="137">
        <v>93.94</v>
      </c>
      <c r="D64" s="53"/>
      <c r="E64" s="53" t="s">
        <v>35</v>
      </c>
      <c r="F64" s="53" t="s">
        <v>35</v>
      </c>
      <c r="G64" s="53" t="s">
        <v>35</v>
      </c>
      <c r="H64" s="53" t="s">
        <v>35</v>
      </c>
      <c r="I64" s="135"/>
      <c r="J64" s="135" t="s">
        <v>367</v>
      </c>
      <c r="K64" s="53" t="s">
        <v>303</v>
      </c>
      <c r="L64" s="53" t="s">
        <v>303</v>
      </c>
      <c r="M64" s="55"/>
      <c r="N64" s="54">
        <f t="shared" si="16"/>
        <v>46.97</v>
      </c>
      <c r="O64" s="54"/>
      <c r="P64" s="29">
        <v>93.33</v>
      </c>
      <c r="Q64" s="66">
        <f t="shared" si="17"/>
        <v>46.664999999999999</v>
      </c>
      <c r="R64" s="53"/>
      <c r="S64" s="53"/>
      <c r="T64" s="53"/>
      <c r="U64" s="53"/>
      <c r="V64" s="53" t="s">
        <v>2370</v>
      </c>
      <c r="W64" s="135" t="s">
        <v>2416</v>
      </c>
      <c r="X64" s="138">
        <f t="shared" si="5"/>
        <v>47</v>
      </c>
      <c r="Y64" s="135" t="s">
        <v>2417</v>
      </c>
      <c r="Z64" s="135"/>
    </row>
    <row r="65" spans="1:26" ht="30" customHeight="1">
      <c r="A65" s="52"/>
      <c r="B65" s="135" t="s">
        <v>372</v>
      </c>
      <c r="C65" s="137">
        <v>107</v>
      </c>
      <c r="D65" s="53"/>
      <c r="E65" s="53"/>
      <c r="F65" s="53" t="s">
        <v>35</v>
      </c>
      <c r="G65" s="53" t="s">
        <v>35</v>
      </c>
      <c r="H65" s="53" t="s">
        <v>35</v>
      </c>
      <c r="I65" s="135"/>
      <c r="J65" s="135" t="s">
        <v>367</v>
      </c>
      <c r="K65" s="53" t="s">
        <v>303</v>
      </c>
      <c r="L65" s="53" t="s">
        <v>303</v>
      </c>
      <c r="M65" s="55"/>
      <c r="N65" s="54">
        <f t="shared" si="16"/>
        <v>53.5</v>
      </c>
      <c r="O65" s="54"/>
      <c r="P65" s="57">
        <v>102.22</v>
      </c>
      <c r="Q65" s="66">
        <f t="shared" si="17"/>
        <v>51.11</v>
      </c>
      <c r="R65" s="53"/>
      <c r="S65" s="53"/>
      <c r="T65" s="53" t="s">
        <v>2370</v>
      </c>
      <c r="U65" s="53" t="s">
        <v>2370</v>
      </c>
      <c r="V65" s="53" t="s">
        <v>2370</v>
      </c>
      <c r="W65" s="135" t="s">
        <v>2418</v>
      </c>
      <c r="X65" s="138">
        <f t="shared" si="5"/>
        <v>51</v>
      </c>
      <c r="Y65" s="135" t="s">
        <v>2419</v>
      </c>
      <c r="Z65" s="135"/>
    </row>
    <row r="66" spans="1:26" ht="30" customHeight="1">
      <c r="A66" s="52"/>
      <c r="B66" s="135" t="s">
        <v>373</v>
      </c>
      <c r="C66" s="137">
        <v>50</v>
      </c>
      <c r="D66" s="53"/>
      <c r="E66" s="53"/>
      <c r="F66" s="53"/>
      <c r="G66" s="53" t="s">
        <v>35</v>
      </c>
      <c r="H66" s="53" t="s">
        <v>35</v>
      </c>
      <c r="I66" s="135"/>
      <c r="J66" s="135" t="s">
        <v>367</v>
      </c>
      <c r="K66" s="53" t="s">
        <v>303</v>
      </c>
      <c r="L66" s="53" t="s">
        <v>303</v>
      </c>
      <c r="M66" s="55"/>
      <c r="N66" s="54">
        <f t="shared" si="16"/>
        <v>25</v>
      </c>
      <c r="O66" s="54"/>
      <c r="P66" s="57">
        <v>49.6</v>
      </c>
      <c r="Q66" s="66">
        <f t="shared" si="17"/>
        <v>24.8</v>
      </c>
      <c r="R66" s="53"/>
      <c r="S66" s="53"/>
      <c r="T66" s="53"/>
      <c r="U66" s="53"/>
      <c r="V66" s="53" t="s">
        <v>2420</v>
      </c>
      <c r="W66" s="135"/>
      <c r="X66" s="138">
        <f t="shared" si="5"/>
        <v>25</v>
      </c>
      <c r="Y66" s="135" t="s">
        <v>2421</v>
      </c>
      <c r="Z66" s="135"/>
    </row>
    <row r="67" spans="1:26" ht="36">
      <c r="A67" s="52"/>
      <c r="B67" s="135" t="s">
        <v>374</v>
      </c>
      <c r="C67" s="137">
        <v>84.74</v>
      </c>
      <c r="D67" s="53"/>
      <c r="E67" s="53"/>
      <c r="F67" s="53" t="s">
        <v>35</v>
      </c>
      <c r="G67" s="53"/>
      <c r="H67" s="53"/>
      <c r="I67" s="135"/>
      <c r="J67" s="135" t="s">
        <v>367</v>
      </c>
      <c r="K67" s="53" t="s">
        <v>303</v>
      </c>
      <c r="L67" s="53" t="s">
        <v>303</v>
      </c>
      <c r="M67" s="55"/>
      <c r="N67" s="54">
        <f t="shared" si="16"/>
        <v>42.37</v>
      </c>
      <c r="O67" s="54"/>
      <c r="P67" s="57">
        <v>81.900000000000006</v>
      </c>
      <c r="Q67" s="66">
        <f t="shared" si="17"/>
        <v>40.950000000000003</v>
      </c>
      <c r="R67" s="53"/>
      <c r="S67" s="53"/>
      <c r="T67" s="53"/>
      <c r="U67" s="53"/>
      <c r="V67" s="53" t="s">
        <v>2420</v>
      </c>
      <c r="W67" s="135" t="s">
        <v>2422</v>
      </c>
      <c r="X67" s="138">
        <f t="shared" si="5"/>
        <v>41</v>
      </c>
      <c r="Y67" s="137" t="s">
        <v>375</v>
      </c>
      <c r="Z67" s="137"/>
    </row>
    <row r="68" spans="1:26" s="48" customFormat="1" ht="30" customHeight="1">
      <c r="A68" s="49" t="s">
        <v>376</v>
      </c>
      <c r="B68" s="46" t="s">
        <v>302</v>
      </c>
      <c r="C68" s="28">
        <f>SUM(C69:C71)</f>
        <v>368.69050000000004</v>
      </c>
      <c r="D68" s="45"/>
      <c r="E68" s="45"/>
      <c r="F68" s="45"/>
      <c r="G68" s="45"/>
      <c r="H68" s="45"/>
      <c r="I68" s="46"/>
      <c r="J68" s="46"/>
      <c r="K68" s="45"/>
      <c r="L68" s="45"/>
      <c r="M68" s="50"/>
      <c r="N68" s="27" t="e">
        <f>SUM(N69:N71)</f>
        <v>#REF!</v>
      </c>
      <c r="O68" s="27"/>
      <c r="P68" s="46">
        <f>SUM(P69:P71)</f>
        <v>160.94999999999999</v>
      </c>
      <c r="Q68" s="28">
        <f>SUM(Q69:Q71)</f>
        <v>80.474999999999994</v>
      </c>
      <c r="R68" s="45"/>
      <c r="S68" s="45"/>
      <c r="T68" s="45"/>
      <c r="U68" s="45"/>
      <c r="V68" s="45"/>
      <c r="W68" s="46" t="s">
        <v>2423</v>
      </c>
      <c r="X68" s="47">
        <f>X69+X71</f>
        <v>80</v>
      </c>
      <c r="Y68" s="46"/>
      <c r="Z68" s="46"/>
    </row>
    <row r="69" spans="1:26" ht="30" customHeight="1">
      <c r="A69" s="52"/>
      <c r="B69" s="135" t="s">
        <v>377</v>
      </c>
      <c r="C69" s="137">
        <v>178.59450000000001</v>
      </c>
      <c r="D69" s="53"/>
      <c r="E69" s="53"/>
      <c r="F69" s="53"/>
      <c r="G69" s="53"/>
      <c r="H69" s="53" t="s">
        <v>35</v>
      </c>
      <c r="I69" s="135"/>
      <c r="J69" s="135" t="s">
        <v>2424</v>
      </c>
      <c r="K69" s="53" t="s">
        <v>303</v>
      </c>
      <c r="L69" s="53" t="s">
        <v>303</v>
      </c>
      <c r="M69" s="55"/>
      <c r="N69" s="54" t="e">
        <f>(1000-#REF!)*C69/SUM(C$69:C$71)</f>
        <v>#REF!</v>
      </c>
      <c r="O69" s="54"/>
      <c r="P69" s="135">
        <v>120.23</v>
      </c>
      <c r="Q69" s="137">
        <f>P69/2</f>
        <v>60.115000000000002</v>
      </c>
      <c r="R69" s="53"/>
      <c r="S69" s="53"/>
      <c r="T69" s="53"/>
      <c r="U69" s="53"/>
      <c r="V69" s="53" t="s">
        <v>35</v>
      </c>
      <c r="W69" s="135" t="s">
        <v>2425</v>
      </c>
      <c r="X69" s="138">
        <f t="shared" si="5"/>
        <v>60</v>
      </c>
      <c r="Y69" s="137" t="s">
        <v>2426</v>
      </c>
      <c r="Z69" s="137"/>
    </row>
    <row r="70" spans="1:26" ht="30" hidden="1" customHeight="1">
      <c r="A70" s="52"/>
      <c r="B70" s="135" t="s">
        <v>378</v>
      </c>
      <c r="C70" s="137">
        <v>92.248000000000005</v>
      </c>
      <c r="D70" s="53"/>
      <c r="E70" s="53"/>
      <c r="F70" s="53"/>
      <c r="G70" s="53"/>
      <c r="H70" s="53" t="s">
        <v>35</v>
      </c>
      <c r="I70" s="135"/>
      <c r="J70" s="135" t="s">
        <v>2427</v>
      </c>
      <c r="K70" s="53" t="s">
        <v>303</v>
      </c>
      <c r="L70" s="53" t="s">
        <v>303</v>
      </c>
      <c r="M70" s="55"/>
      <c r="N70" s="54" t="e">
        <f>(1000-#REF!)*C70/SUM(C$69:C$71)</f>
        <v>#REF!</v>
      </c>
      <c r="O70" s="54"/>
      <c r="P70" s="135"/>
      <c r="Q70" s="137">
        <f t="shared" ref="Q70:Q71" si="18">P70/2</f>
        <v>0</v>
      </c>
      <c r="R70" s="53"/>
      <c r="S70" s="53"/>
      <c r="T70" s="53"/>
      <c r="U70" s="53"/>
      <c r="V70" s="53"/>
      <c r="W70" s="135"/>
      <c r="X70" s="138">
        <f t="shared" si="5"/>
        <v>0</v>
      </c>
      <c r="Y70" s="137"/>
      <c r="Z70" s="137"/>
    </row>
    <row r="71" spans="1:26" ht="30" customHeight="1">
      <c r="A71" s="52"/>
      <c r="B71" s="135" t="s">
        <v>379</v>
      </c>
      <c r="C71" s="137">
        <v>97.847999999999999</v>
      </c>
      <c r="D71" s="53"/>
      <c r="E71" s="53"/>
      <c r="F71" s="53"/>
      <c r="G71" s="53"/>
      <c r="H71" s="53" t="s">
        <v>35</v>
      </c>
      <c r="I71" s="135"/>
      <c r="J71" s="135" t="s">
        <v>2427</v>
      </c>
      <c r="K71" s="53" t="s">
        <v>303</v>
      </c>
      <c r="L71" s="53" t="s">
        <v>303</v>
      </c>
      <c r="M71" s="55"/>
      <c r="N71" s="54" t="e">
        <f>(1000-#REF!)*C71/SUM(C$69:C$71)</f>
        <v>#REF!</v>
      </c>
      <c r="O71" s="54"/>
      <c r="P71" s="135">
        <v>40.72</v>
      </c>
      <c r="Q71" s="137">
        <f t="shared" si="18"/>
        <v>20.36</v>
      </c>
      <c r="R71" s="53"/>
      <c r="S71" s="53"/>
      <c r="T71" s="53"/>
      <c r="U71" s="53" t="s">
        <v>2370</v>
      </c>
      <c r="V71" s="53" t="s">
        <v>35</v>
      </c>
      <c r="W71" s="135"/>
      <c r="X71" s="138">
        <f t="shared" si="5"/>
        <v>20</v>
      </c>
      <c r="Y71" s="137" t="s">
        <v>380</v>
      </c>
      <c r="Z71" s="137"/>
    </row>
    <row r="72" spans="1:26" s="48" customFormat="1" ht="30" customHeight="1">
      <c r="A72" s="49" t="s">
        <v>381</v>
      </c>
      <c r="B72" s="46" t="s">
        <v>302</v>
      </c>
      <c r="C72" s="28">
        <f>SUM(C73:C75)</f>
        <v>565.01800000000003</v>
      </c>
      <c r="D72" s="45"/>
      <c r="E72" s="45"/>
      <c r="F72" s="45"/>
      <c r="G72" s="45"/>
      <c r="H72" s="45"/>
      <c r="I72" s="46"/>
      <c r="J72" s="46"/>
      <c r="K72" s="45"/>
      <c r="L72" s="45"/>
      <c r="M72" s="50"/>
      <c r="N72" s="28">
        <f>SUM(N73:N75)</f>
        <v>282.50900000000001</v>
      </c>
      <c r="O72" s="28"/>
      <c r="P72" s="46">
        <f>SUM(P73:P75)</f>
        <v>468.74</v>
      </c>
      <c r="Q72" s="28">
        <f>SUM(Q73:Q75)</f>
        <v>234.37</v>
      </c>
      <c r="R72" s="45"/>
      <c r="S72" s="45"/>
      <c r="T72" s="45"/>
      <c r="U72" s="45"/>
      <c r="V72" s="45"/>
      <c r="W72" s="46"/>
      <c r="X72" s="47">
        <f>SUM(X73:X75)</f>
        <v>234</v>
      </c>
      <c r="Y72" s="28"/>
      <c r="Z72" s="28"/>
    </row>
    <row r="73" spans="1:26" ht="34.5" customHeight="1">
      <c r="A73" s="52"/>
      <c r="B73" s="135" t="s">
        <v>2353</v>
      </c>
      <c r="C73" s="137">
        <v>325</v>
      </c>
      <c r="D73" s="53"/>
      <c r="E73" s="53"/>
      <c r="F73" s="53" t="s">
        <v>35</v>
      </c>
      <c r="G73" s="53" t="s">
        <v>35</v>
      </c>
      <c r="H73" s="53" t="s">
        <v>35</v>
      </c>
      <c r="I73" s="135" t="s">
        <v>382</v>
      </c>
      <c r="J73" s="135" t="s">
        <v>383</v>
      </c>
      <c r="K73" s="53" t="s">
        <v>303</v>
      </c>
      <c r="L73" s="53" t="s">
        <v>303</v>
      </c>
      <c r="M73" s="55"/>
      <c r="N73" s="54">
        <f>C73*0.5</f>
        <v>162.5</v>
      </c>
      <c r="O73" s="54"/>
      <c r="P73" s="135">
        <v>294.77</v>
      </c>
      <c r="Q73" s="137">
        <f>P73/2</f>
        <v>147.38499999999999</v>
      </c>
      <c r="R73" s="53"/>
      <c r="S73" s="53"/>
      <c r="T73" s="53" t="s">
        <v>2370</v>
      </c>
      <c r="U73" s="53" t="s">
        <v>2370</v>
      </c>
      <c r="V73" s="53" t="s">
        <v>2370</v>
      </c>
      <c r="W73" s="135" t="s">
        <v>2428</v>
      </c>
      <c r="X73" s="138">
        <f t="shared" si="5"/>
        <v>147</v>
      </c>
      <c r="Y73" s="137" t="s">
        <v>2429</v>
      </c>
      <c r="Z73" s="137"/>
    </row>
    <row r="74" spans="1:26" ht="30" customHeight="1">
      <c r="A74" s="52"/>
      <c r="B74" s="135" t="s">
        <v>384</v>
      </c>
      <c r="C74" s="137">
        <v>90.168000000000006</v>
      </c>
      <c r="D74" s="53" t="s">
        <v>35</v>
      </c>
      <c r="E74" s="53" t="s">
        <v>35</v>
      </c>
      <c r="F74" s="53"/>
      <c r="G74" s="53" t="s">
        <v>35</v>
      </c>
      <c r="H74" s="53" t="s">
        <v>35</v>
      </c>
      <c r="I74" s="135"/>
      <c r="J74" s="135" t="s">
        <v>383</v>
      </c>
      <c r="K74" s="53" t="s">
        <v>303</v>
      </c>
      <c r="L74" s="53" t="s">
        <v>303</v>
      </c>
      <c r="M74" s="55"/>
      <c r="N74" s="54">
        <f t="shared" ref="N74:N75" si="19">C74*0.5</f>
        <v>45.084000000000003</v>
      </c>
      <c r="O74" s="54"/>
      <c r="P74" s="135">
        <v>90.17</v>
      </c>
      <c r="Q74" s="137">
        <f t="shared" ref="Q74:Q75" si="20">P74/2</f>
        <v>45.085000000000001</v>
      </c>
      <c r="R74" s="53"/>
      <c r="S74" s="53"/>
      <c r="T74" s="53" t="s">
        <v>2370</v>
      </c>
      <c r="U74" s="53" t="s">
        <v>2370</v>
      </c>
      <c r="V74" s="53" t="s">
        <v>2370</v>
      </c>
      <c r="W74" s="135" t="s">
        <v>2430</v>
      </c>
      <c r="X74" s="138">
        <f t="shared" si="5"/>
        <v>45</v>
      </c>
      <c r="Y74" s="137" t="s">
        <v>2431</v>
      </c>
      <c r="Z74" s="137"/>
    </row>
    <row r="75" spans="1:26" ht="30" customHeight="1">
      <c r="A75" s="52"/>
      <c r="B75" s="135" t="s">
        <v>385</v>
      </c>
      <c r="C75" s="137">
        <v>149.85</v>
      </c>
      <c r="D75" s="53"/>
      <c r="E75" s="53"/>
      <c r="F75" s="53" t="s">
        <v>35</v>
      </c>
      <c r="G75" s="53" t="s">
        <v>35</v>
      </c>
      <c r="H75" s="53" t="s">
        <v>35</v>
      </c>
      <c r="I75" s="135"/>
      <c r="J75" s="135" t="s">
        <v>383</v>
      </c>
      <c r="K75" s="53" t="s">
        <v>303</v>
      </c>
      <c r="L75" s="53" t="s">
        <v>303</v>
      </c>
      <c r="M75" s="55"/>
      <c r="N75" s="54">
        <f t="shared" si="19"/>
        <v>74.924999999999997</v>
      </c>
      <c r="O75" s="54"/>
      <c r="P75" s="135">
        <v>83.8</v>
      </c>
      <c r="Q75" s="137">
        <f t="shared" si="20"/>
        <v>41.9</v>
      </c>
      <c r="R75" s="53"/>
      <c r="S75" s="53"/>
      <c r="T75" s="53"/>
      <c r="U75" s="53" t="s">
        <v>2370</v>
      </c>
      <c r="V75" s="53" t="s">
        <v>2370</v>
      </c>
      <c r="W75" s="135" t="s">
        <v>2430</v>
      </c>
      <c r="X75" s="138">
        <f t="shared" si="5"/>
        <v>42</v>
      </c>
      <c r="Y75" s="137" t="s">
        <v>2432</v>
      </c>
      <c r="Z75" s="137"/>
    </row>
    <row r="76" spans="1:26" s="48" customFormat="1" ht="30" customHeight="1">
      <c r="A76" s="49" t="s">
        <v>386</v>
      </c>
      <c r="B76" s="46" t="s">
        <v>302</v>
      </c>
      <c r="C76" s="28">
        <f>SUM(C78:C82)</f>
        <v>831.97400000000005</v>
      </c>
      <c r="D76" s="45"/>
      <c r="E76" s="45" t="s">
        <v>35</v>
      </c>
      <c r="F76" s="45" t="s">
        <v>35</v>
      </c>
      <c r="G76" s="45"/>
      <c r="H76" s="45" t="s">
        <v>35</v>
      </c>
      <c r="I76" s="46"/>
      <c r="J76" s="46"/>
      <c r="K76" s="45"/>
      <c r="L76" s="45"/>
      <c r="M76" s="50"/>
      <c r="N76" s="28">
        <f>SUM(N78:N82)</f>
        <v>358.98700000000002</v>
      </c>
      <c r="O76" s="28"/>
      <c r="P76" s="46">
        <f>SUM(P78:P82)</f>
        <v>455.29900000000004</v>
      </c>
      <c r="Q76" s="28">
        <f>SUM(Q78:Q82)</f>
        <v>227.64950000000002</v>
      </c>
      <c r="R76" s="45"/>
      <c r="S76" s="45"/>
      <c r="T76" s="45"/>
      <c r="U76" s="45"/>
      <c r="V76" s="45"/>
      <c r="W76" s="46"/>
      <c r="X76" s="47">
        <f>SUM(X77:X82)</f>
        <v>382</v>
      </c>
      <c r="Y76" s="28"/>
      <c r="Z76" s="28"/>
    </row>
    <row r="77" spans="1:26" s="48" customFormat="1" ht="30" customHeight="1">
      <c r="A77" s="49"/>
      <c r="B77" s="135" t="s">
        <v>2353</v>
      </c>
      <c r="C77" s="28"/>
      <c r="D77" s="45"/>
      <c r="E77" s="45"/>
      <c r="F77" s="45"/>
      <c r="G77" s="45"/>
      <c r="H77" s="45"/>
      <c r="I77" s="46"/>
      <c r="J77" s="46"/>
      <c r="K77" s="45"/>
      <c r="L77" s="45"/>
      <c r="M77" s="50"/>
      <c r="N77" s="28"/>
      <c r="O77" s="28"/>
      <c r="P77" s="135">
        <v>309.39999999999998</v>
      </c>
      <c r="Q77" s="137"/>
      <c r="R77" s="53"/>
      <c r="S77" s="53"/>
      <c r="T77" s="53"/>
      <c r="U77" s="53"/>
      <c r="V77" s="53"/>
      <c r="W77" s="135"/>
      <c r="X77" s="138">
        <v>155</v>
      </c>
      <c r="Y77" s="137" t="s">
        <v>2433</v>
      </c>
      <c r="Z77" s="28"/>
    </row>
    <row r="78" spans="1:26" ht="30" customHeight="1">
      <c r="A78" s="52"/>
      <c r="B78" s="135" t="s">
        <v>387</v>
      </c>
      <c r="C78" s="137">
        <v>122</v>
      </c>
      <c r="D78" s="53"/>
      <c r="E78" s="53" t="s">
        <v>35</v>
      </c>
      <c r="F78" s="53" t="s">
        <v>35</v>
      </c>
      <c r="G78" s="53"/>
      <c r="H78" s="53"/>
      <c r="I78" s="135"/>
      <c r="J78" s="135" t="s">
        <v>388</v>
      </c>
      <c r="K78" s="53" t="s">
        <v>303</v>
      </c>
      <c r="L78" s="53" t="s">
        <v>303</v>
      </c>
      <c r="M78" s="55"/>
      <c r="N78" s="54">
        <f t="shared" ref="N78:N82" si="21">C78*0.5</f>
        <v>61</v>
      </c>
      <c r="O78" s="54"/>
      <c r="P78" s="135">
        <v>122</v>
      </c>
      <c r="Q78" s="137">
        <f>P78/2</f>
        <v>61</v>
      </c>
      <c r="R78" s="53"/>
      <c r="S78" s="53"/>
      <c r="T78" s="53"/>
      <c r="U78" s="53"/>
      <c r="V78" s="53" t="s">
        <v>2370</v>
      </c>
      <c r="W78" s="135"/>
      <c r="X78" s="138">
        <f t="shared" si="5"/>
        <v>61</v>
      </c>
      <c r="Y78" s="137" t="s">
        <v>2434</v>
      </c>
      <c r="Z78" s="137"/>
    </row>
    <row r="79" spans="1:26" ht="30" customHeight="1">
      <c r="A79" s="52"/>
      <c r="B79" s="135" t="s">
        <v>389</v>
      </c>
      <c r="C79" s="137">
        <v>314</v>
      </c>
      <c r="D79" s="53"/>
      <c r="E79" s="53" t="s">
        <v>35</v>
      </c>
      <c r="F79" s="53" t="s">
        <v>35</v>
      </c>
      <c r="G79" s="53"/>
      <c r="H79" s="53"/>
      <c r="I79" s="135"/>
      <c r="J79" s="135" t="s">
        <v>388</v>
      </c>
      <c r="K79" s="53" t="s">
        <v>303</v>
      </c>
      <c r="L79" s="53" t="s">
        <v>303</v>
      </c>
      <c r="M79" s="55"/>
      <c r="N79" s="54">
        <v>100</v>
      </c>
      <c r="O79" s="54"/>
      <c r="P79" s="135">
        <v>142</v>
      </c>
      <c r="Q79" s="137">
        <f t="shared" ref="Q79:Q82" si="22">P79/2</f>
        <v>71</v>
      </c>
      <c r="R79" s="53"/>
      <c r="S79" s="53"/>
      <c r="T79" s="53"/>
      <c r="U79" s="53"/>
      <c r="V79" s="53" t="s">
        <v>2370</v>
      </c>
      <c r="W79" s="135"/>
      <c r="X79" s="138">
        <f t="shared" si="5"/>
        <v>71</v>
      </c>
      <c r="Y79" s="137" t="s">
        <v>2435</v>
      </c>
      <c r="Z79" s="137"/>
    </row>
    <row r="80" spans="1:26" ht="30" customHeight="1">
      <c r="A80" s="52"/>
      <c r="B80" s="135" t="s">
        <v>390</v>
      </c>
      <c r="C80" s="137">
        <v>144.35300000000001</v>
      </c>
      <c r="D80" s="53"/>
      <c r="E80" s="53" t="s">
        <v>35</v>
      </c>
      <c r="F80" s="53" t="s">
        <v>35</v>
      </c>
      <c r="G80" s="53" t="s">
        <v>35</v>
      </c>
      <c r="H80" s="53" t="s">
        <v>35</v>
      </c>
      <c r="I80" s="135"/>
      <c r="J80" s="135" t="s">
        <v>388</v>
      </c>
      <c r="K80" s="53" t="s">
        <v>303</v>
      </c>
      <c r="L80" s="53" t="s">
        <v>303</v>
      </c>
      <c r="M80" s="55"/>
      <c r="N80" s="54">
        <f t="shared" si="21"/>
        <v>72.176500000000004</v>
      </c>
      <c r="O80" s="54"/>
      <c r="P80" s="135">
        <v>144.35</v>
      </c>
      <c r="Q80" s="137">
        <f t="shared" si="22"/>
        <v>72.174999999999997</v>
      </c>
      <c r="R80" s="53"/>
      <c r="S80" s="53"/>
      <c r="T80" s="53"/>
      <c r="U80" s="53" t="s">
        <v>2370</v>
      </c>
      <c r="V80" s="53" t="s">
        <v>2370</v>
      </c>
      <c r="W80" s="135" t="s">
        <v>2436</v>
      </c>
      <c r="X80" s="138">
        <f t="shared" si="5"/>
        <v>72</v>
      </c>
      <c r="Y80" s="137" t="s">
        <v>2437</v>
      </c>
      <c r="Z80" s="137"/>
    </row>
    <row r="81" spans="1:26" ht="30" customHeight="1">
      <c r="A81" s="52"/>
      <c r="B81" s="135" t="s">
        <v>391</v>
      </c>
      <c r="C81" s="137">
        <v>131.62100000000001</v>
      </c>
      <c r="D81" s="53"/>
      <c r="E81" s="53" t="s">
        <v>35</v>
      </c>
      <c r="F81" s="53" t="s">
        <v>35</v>
      </c>
      <c r="G81" s="53"/>
      <c r="H81" s="53"/>
      <c r="I81" s="135"/>
      <c r="J81" s="135" t="s">
        <v>388</v>
      </c>
      <c r="K81" s="53" t="s">
        <v>303</v>
      </c>
      <c r="L81" s="53" t="s">
        <v>303</v>
      </c>
      <c r="M81" s="55"/>
      <c r="N81" s="54">
        <f t="shared" si="21"/>
        <v>65.810500000000005</v>
      </c>
      <c r="O81" s="54"/>
      <c r="P81" s="135">
        <v>30.748999999999999</v>
      </c>
      <c r="Q81" s="137">
        <f t="shared" si="22"/>
        <v>15.374499999999999</v>
      </c>
      <c r="R81" s="53"/>
      <c r="S81" s="53"/>
      <c r="T81" s="53"/>
      <c r="U81" s="53"/>
      <c r="V81" s="53" t="s">
        <v>2370</v>
      </c>
      <c r="W81" s="135"/>
      <c r="X81" s="138">
        <f t="shared" si="5"/>
        <v>15</v>
      </c>
      <c r="Y81" s="137" t="s">
        <v>2438</v>
      </c>
      <c r="Z81" s="137"/>
    </row>
    <row r="82" spans="1:26" ht="30" customHeight="1">
      <c r="A82" s="52"/>
      <c r="B82" s="135" t="s">
        <v>392</v>
      </c>
      <c r="C82" s="137">
        <v>120</v>
      </c>
      <c r="D82" s="53"/>
      <c r="E82" s="53" t="s">
        <v>35</v>
      </c>
      <c r="F82" s="53" t="s">
        <v>35</v>
      </c>
      <c r="G82" s="53"/>
      <c r="H82" s="53"/>
      <c r="I82" s="135"/>
      <c r="J82" s="135" t="s">
        <v>388</v>
      </c>
      <c r="K82" s="53" t="s">
        <v>303</v>
      </c>
      <c r="L82" s="53" t="s">
        <v>303</v>
      </c>
      <c r="M82" s="55"/>
      <c r="N82" s="54">
        <f t="shared" si="21"/>
        <v>60</v>
      </c>
      <c r="O82" s="54"/>
      <c r="P82" s="135">
        <f>9.96+6.24</f>
        <v>16.200000000000003</v>
      </c>
      <c r="Q82" s="137">
        <f t="shared" si="22"/>
        <v>8.1000000000000014</v>
      </c>
      <c r="R82" s="53"/>
      <c r="S82" s="53"/>
      <c r="T82" s="53"/>
      <c r="U82" s="53"/>
      <c r="V82" s="53" t="s">
        <v>2370</v>
      </c>
      <c r="W82" s="135"/>
      <c r="X82" s="138">
        <f t="shared" ref="X82:X89" si="23">ROUND(Q82,0)</f>
        <v>8</v>
      </c>
      <c r="Y82" s="137" t="s">
        <v>2439</v>
      </c>
      <c r="Z82" s="137"/>
    </row>
    <row r="83" spans="1:26" s="48" customFormat="1" ht="45.75" customHeight="1">
      <c r="A83" s="49" t="s">
        <v>393</v>
      </c>
      <c r="B83" s="45" t="s">
        <v>2440</v>
      </c>
      <c r="C83" s="27">
        <v>2206.48</v>
      </c>
      <c r="D83" s="45" t="s">
        <v>35</v>
      </c>
      <c r="E83" s="67"/>
      <c r="F83" s="45" t="s">
        <v>35</v>
      </c>
      <c r="G83" s="45"/>
      <c r="H83" s="45" t="s">
        <v>35</v>
      </c>
      <c r="I83" s="46" t="s">
        <v>394</v>
      </c>
      <c r="J83" s="46" t="s">
        <v>2441</v>
      </c>
      <c r="K83" s="45" t="s">
        <v>303</v>
      </c>
      <c r="L83" s="45" t="s">
        <v>303</v>
      </c>
      <c r="M83" s="50"/>
      <c r="N83" s="27">
        <v>1000</v>
      </c>
      <c r="O83" s="27"/>
      <c r="P83" s="45">
        <v>2206.48</v>
      </c>
      <c r="Q83" s="27">
        <v>1000</v>
      </c>
      <c r="R83" s="45" t="s">
        <v>2370</v>
      </c>
      <c r="S83" s="67"/>
      <c r="T83" s="45" t="s">
        <v>2370</v>
      </c>
      <c r="U83" s="45"/>
      <c r="V83" s="45" t="s">
        <v>2370</v>
      </c>
      <c r="W83" s="46" t="s">
        <v>2442</v>
      </c>
      <c r="X83" s="47">
        <f t="shared" si="23"/>
        <v>1000</v>
      </c>
      <c r="Y83" s="46" t="s">
        <v>2441</v>
      </c>
      <c r="Z83" s="46"/>
    </row>
    <row r="84" spans="1:26" s="48" customFormat="1" ht="30" customHeight="1">
      <c r="A84" s="49" t="s">
        <v>2443</v>
      </c>
      <c r="B84" s="45" t="s">
        <v>2444</v>
      </c>
      <c r="C84" s="27">
        <f>SUM(C85:C89)</f>
        <v>371.92660000000001</v>
      </c>
      <c r="D84" s="45"/>
      <c r="E84" s="45"/>
      <c r="F84" s="45"/>
      <c r="G84" s="45"/>
      <c r="H84" s="45"/>
      <c r="I84" s="46"/>
      <c r="J84" s="46"/>
      <c r="K84" s="45"/>
      <c r="L84" s="45"/>
      <c r="M84" s="50"/>
      <c r="N84" s="27">
        <f>SUM(N85:N89)</f>
        <v>185.9633</v>
      </c>
      <c r="O84" s="27"/>
      <c r="P84" s="45">
        <f>SUM(P85:P89)</f>
        <v>341.06</v>
      </c>
      <c r="Q84" s="27">
        <f>SUM(Q85:Q89)</f>
        <v>170.53</v>
      </c>
      <c r="R84" s="45"/>
      <c r="S84" s="45"/>
      <c r="T84" s="45"/>
      <c r="U84" s="45"/>
      <c r="V84" s="45"/>
      <c r="W84" s="46"/>
      <c r="X84" s="47">
        <f>SUM(X85:X89)</f>
        <v>170</v>
      </c>
      <c r="Y84" s="28"/>
      <c r="Z84" s="28"/>
    </row>
    <row r="85" spans="1:26" ht="30" customHeight="1">
      <c r="A85" s="52"/>
      <c r="B85" s="53" t="s">
        <v>2353</v>
      </c>
      <c r="C85" s="54">
        <v>168.67</v>
      </c>
      <c r="D85" s="53"/>
      <c r="E85" s="53"/>
      <c r="F85" s="53"/>
      <c r="G85" s="53" t="s">
        <v>35</v>
      </c>
      <c r="H85" s="53" t="s">
        <v>35</v>
      </c>
      <c r="I85" s="135"/>
      <c r="J85" s="135" t="s">
        <v>322</v>
      </c>
      <c r="K85" s="53" t="s">
        <v>303</v>
      </c>
      <c r="L85" s="53" t="s">
        <v>303</v>
      </c>
      <c r="M85" s="55"/>
      <c r="N85" s="54">
        <f>C85*0.5</f>
        <v>84.334999999999994</v>
      </c>
      <c r="O85" s="54"/>
      <c r="P85" s="53">
        <f>168.67-30.87</f>
        <v>137.79999999999998</v>
      </c>
      <c r="Q85" s="54">
        <f>P85/2</f>
        <v>68.899999999999991</v>
      </c>
      <c r="R85" s="53"/>
      <c r="S85" s="53"/>
      <c r="T85" s="53"/>
      <c r="U85" s="53" t="s">
        <v>2370</v>
      </c>
      <c r="V85" s="53" t="s">
        <v>2370</v>
      </c>
      <c r="W85" s="46" t="s">
        <v>2445</v>
      </c>
      <c r="X85" s="138">
        <f t="shared" si="23"/>
        <v>69</v>
      </c>
      <c r="Y85" s="137" t="s">
        <v>2446</v>
      </c>
      <c r="Z85" s="137"/>
    </row>
    <row r="86" spans="1:26" ht="30" customHeight="1">
      <c r="A86" s="52"/>
      <c r="B86" s="53" t="s">
        <v>395</v>
      </c>
      <c r="C86" s="54">
        <v>48.276600000000002</v>
      </c>
      <c r="D86" s="53"/>
      <c r="E86" s="53"/>
      <c r="F86" s="53"/>
      <c r="G86" s="53"/>
      <c r="H86" s="53" t="s">
        <v>35</v>
      </c>
      <c r="I86" s="135"/>
      <c r="J86" s="135" t="s">
        <v>322</v>
      </c>
      <c r="K86" s="53" t="s">
        <v>303</v>
      </c>
      <c r="L86" s="53" t="s">
        <v>303</v>
      </c>
      <c r="M86" s="55"/>
      <c r="N86" s="54">
        <f t="shared" ref="N86:N89" si="24">C86*0.5</f>
        <v>24.138300000000001</v>
      </c>
      <c r="O86" s="54"/>
      <c r="P86" s="53">
        <v>48.28</v>
      </c>
      <c r="Q86" s="54">
        <f t="shared" ref="Q86:Q89" si="25">P86/2</f>
        <v>24.14</v>
      </c>
      <c r="R86" s="53"/>
      <c r="S86" s="53"/>
      <c r="T86" s="53"/>
      <c r="U86" s="53"/>
      <c r="V86" s="53" t="s">
        <v>2370</v>
      </c>
      <c r="W86" s="135"/>
      <c r="X86" s="138">
        <f t="shared" si="23"/>
        <v>24</v>
      </c>
      <c r="Y86" s="137" t="s">
        <v>2447</v>
      </c>
      <c r="Z86" s="137"/>
    </row>
    <row r="87" spans="1:26" ht="30" customHeight="1">
      <c r="A87" s="52"/>
      <c r="B87" s="53" t="s">
        <v>396</v>
      </c>
      <c r="C87" s="54">
        <v>39.979999999999997</v>
      </c>
      <c r="D87" s="53"/>
      <c r="E87" s="53"/>
      <c r="F87" s="53"/>
      <c r="G87" s="53"/>
      <c r="H87" s="53" t="s">
        <v>35</v>
      </c>
      <c r="I87" s="135" t="s">
        <v>397</v>
      </c>
      <c r="J87" s="135" t="s">
        <v>2448</v>
      </c>
      <c r="K87" s="53" t="s">
        <v>303</v>
      </c>
      <c r="L87" s="53" t="s">
        <v>303</v>
      </c>
      <c r="M87" s="55"/>
      <c r="N87" s="54">
        <f t="shared" si="24"/>
        <v>19.989999999999998</v>
      </c>
      <c r="O87" s="54"/>
      <c r="P87" s="53">
        <v>39.979999999999997</v>
      </c>
      <c r="Q87" s="54">
        <f t="shared" si="25"/>
        <v>19.989999999999998</v>
      </c>
      <c r="R87" s="53"/>
      <c r="S87" s="53"/>
      <c r="T87" s="53"/>
      <c r="U87" s="53"/>
      <c r="V87" s="53" t="s">
        <v>2370</v>
      </c>
      <c r="W87" s="135" t="s">
        <v>2449</v>
      </c>
      <c r="X87" s="138">
        <f t="shared" si="23"/>
        <v>20</v>
      </c>
      <c r="Y87" s="137" t="s">
        <v>2450</v>
      </c>
      <c r="Z87" s="137"/>
    </row>
    <row r="88" spans="1:26" ht="30" customHeight="1">
      <c r="A88" s="52"/>
      <c r="B88" s="53" t="s">
        <v>398</v>
      </c>
      <c r="C88" s="54">
        <v>56.63</v>
      </c>
      <c r="D88" s="53"/>
      <c r="E88" s="53"/>
      <c r="F88" s="53"/>
      <c r="G88" s="53"/>
      <c r="H88" s="53" t="s">
        <v>35</v>
      </c>
      <c r="I88" s="135"/>
      <c r="J88" s="135" t="s">
        <v>2448</v>
      </c>
      <c r="K88" s="53" t="s">
        <v>303</v>
      </c>
      <c r="L88" s="53" t="s">
        <v>303</v>
      </c>
      <c r="M88" s="55"/>
      <c r="N88" s="54">
        <f t="shared" si="24"/>
        <v>28.315000000000001</v>
      </c>
      <c r="O88" s="54"/>
      <c r="P88" s="53">
        <v>56.63</v>
      </c>
      <c r="Q88" s="54">
        <f t="shared" si="25"/>
        <v>28.315000000000001</v>
      </c>
      <c r="R88" s="53"/>
      <c r="S88" s="53"/>
      <c r="T88" s="53"/>
      <c r="U88" s="53"/>
      <c r="V88" s="53" t="s">
        <v>2370</v>
      </c>
      <c r="W88" s="135"/>
      <c r="X88" s="138">
        <f t="shared" si="23"/>
        <v>28</v>
      </c>
      <c r="Y88" s="137" t="s">
        <v>2451</v>
      </c>
      <c r="Z88" s="137"/>
    </row>
    <row r="89" spans="1:26" ht="30" customHeight="1">
      <c r="A89" s="52"/>
      <c r="B89" s="53" t="s">
        <v>399</v>
      </c>
      <c r="C89" s="54">
        <v>58.37</v>
      </c>
      <c r="D89" s="53"/>
      <c r="E89" s="53"/>
      <c r="F89" s="53"/>
      <c r="G89" s="53"/>
      <c r="H89" s="53" t="s">
        <v>35</v>
      </c>
      <c r="I89" s="135" t="s">
        <v>400</v>
      </c>
      <c r="J89" s="135" t="s">
        <v>2448</v>
      </c>
      <c r="K89" s="53" t="s">
        <v>303</v>
      </c>
      <c r="L89" s="53" t="s">
        <v>303</v>
      </c>
      <c r="M89" s="55"/>
      <c r="N89" s="54">
        <f t="shared" si="24"/>
        <v>29.184999999999999</v>
      </c>
      <c r="O89" s="54"/>
      <c r="P89" s="53">
        <v>58.37</v>
      </c>
      <c r="Q89" s="54">
        <f t="shared" si="25"/>
        <v>29.184999999999999</v>
      </c>
      <c r="R89" s="53"/>
      <c r="S89" s="53"/>
      <c r="T89" s="53"/>
      <c r="U89" s="53"/>
      <c r="V89" s="53" t="s">
        <v>2370</v>
      </c>
      <c r="W89" s="135"/>
      <c r="X89" s="138">
        <f t="shared" si="23"/>
        <v>29</v>
      </c>
      <c r="Y89" s="137" t="s">
        <v>2452</v>
      </c>
      <c r="Z89" s="137"/>
    </row>
  </sheetData>
  <mergeCells count="16">
    <mergeCell ref="J23:J29"/>
    <mergeCell ref="A1:B1"/>
    <mergeCell ref="A2:Z2"/>
    <mergeCell ref="A3:A4"/>
    <mergeCell ref="B3:C4"/>
    <mergeCell ref="D3:I3"/>
    <mergeCell ref="J3:J4"/>
    <mergeCell ref="K3:K4"/>
    <mergeCell ref="L3:L4"/>
    <mergeCell ref="N3:N4"/>
    <mergeCell ref="P3:P4"/>
    <mergeCell ref="Q3:Q4"/>
    <mergeCell ref="R3:W3"/>
    <mergeCell ref="X3:X4"/>
    <mergeCell ref="Y3:Y4"/>
    <mergeCell ref="Z3:Z4"/>
  </mergeCells>
  <phoneticPr fontId="1" type="noConversion"/>
  <printOptions horizontalCentered="1"/>
  <pageMargins left="0.39370078740157483" right="0.31496062992125984" top="0.47244094488188981" bottom="0.43307086614173229"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dimension ref="A1:Q89"/>
  <sheetViews>
    <sheetView workbookViewId="0"/>
  </sheetViews>
  <sheetFormatPr defaultColWidth="9" defaultRowHeight="14.25"/>
  <cols>
    <col min="1" max="1" width="7.625" style="133" customWidth="1"/>
    <col min="2" max="2" width="7.75" style="92" customWidth="1"/>
    <col min="3" max="3" width="10.125" style="92" customWidth="1"/>
    <col min="4" max="4" width="11.25" style="92" customWidth="1"/>
    <col min="5" max="5" width="6.625" style="92" customWidth="1"/>
    <col min="6" max="6" width="9" style="92"/>
    <col min="7" max="7" width="8.25" style="92" customWidth="1"/>
    <col min="8" max="8" width="9" style="93"/>
    <col min="9" max="9" width="11.75" style="92" customWidth="1"/>
    <col min="10" max="10" width="8.625" style="92" customWidth="1"/>
    <col min="11" max="11" width="10.75" style="92" customWidth="1"/>
    <col min="12" max="12" width="7.625" style="92" customWidth="1"/>
    <col min="13" max="13" width="10.375" style="92" customWidth="1"/>
    <col min="14" max="14" width="6.875" style="92" customWidth="1"/>
    <col min="15" max="15" width="10.875" style="92" customWidth="1"/>
    <col min="16" max="16" width="10.375" style="92" customWidth="1"/>
    <col min="17" max="16384" width="9" style="92"/>
  </cols>
  <sheetData>
    <row r="1" spans="1:17">
      <c r="A1" s="91" t="s">
        <v>414</v>
      </c>
    </row>
    <row r="2" spans="1:17" s="94" customFormat="1" ht="20.25">
      <c r="A2" s="506" t="s">
        <v>438</v>
      </c>
      <c r="B2" s="506"/>
      <c r="C2" s="506"/>
      <c r="D2" s="506"/>
      <c r="E2" s="506"/>
      <c r="F2" s="506"/>
      <c r="G2" s="506"/>
      <c r="H2" s="506"/>
      <c r="I2" s="506"/>
      <c r="J2" s="506"/>
      <c r="K2" s="506"/>
      <c r="L2" s="506"/>
      <c r="M2" s="506"/>
      <c r="N2" s="506"/>
      <c r="O2" s="506"/>
      <c r="P2" s="506"/>
      <c r="Q2" s="506"/>
    </row>
    <row r="3" spans="1:17">
      <c r="A3" s="506"/>
      <c r="B3" s="506"/>
      <c r="C3" s="506"/>
      <c r="D3" s="506"/>
      <c r="E3" s="506"/>
      <c r="F3" s="506"/>
      <c r="G3" s="506"/>
      <c r="H3" s="506"/>
      <c r="I3" s="506"/>
      <c r="J3" s="506"/>
      <c r="K3" s="506"/>
      <c r="L3" s="506"/>
      <c r="M3" s="506"/>
      <c r="N3" s="506"/>
      <c r="O3" s="506"/>
      <c r="P3" s="506"/>
      <c r="Q3" s="506"/>
    </row>
    <row r="4" spans="1:17" s="96" customFormat="1" ht="40.5">
      <c r="A4" s="507" t="s">
        <v>0</v>
      </c>
      <c r="B4" s="507" t="s">
        <v>439</v>
      </c>
      <c r="C4" s="507" t="s">
        <v>440</v>
      </c>
      <c r="D4" s="507" t="s">
        <v>441</v>
      </c>
      <c r="E4" s="507" t="s">
        <v>442</v>
      </c>
      <c r="F4" s="507" t="s">
        <v>34</v>
      </c>
      <c r="G4" s="507" t="s">
        <v>443</v>
      </c>
      <c r="H4" s="508" t="s">
        <v>444</v>
      </c>
      <c r="I4" s="507" t="s">
        <v>445</v>
      </c>
      <c r="J4" s="507" t="s">
        <v>446</v>
      </c>
      <c r="K4" s="507"/>
      <c r="L4" s="507" t="s">
        <v>447</v>
      </c>
      <c r="M4" s="507"/>
      <c r="N4" s="507" t="s">
        <v>448</v>
      </c>
      <c r="O4" s="507"/>
      <c r="P4" s="95" t="s">
        <v>449</v>
      </c>
      <c r="Q4" s="95" t="s">
        <v>419</v>
      </c>
    </row>
    <row r="5" spans="1:17" s="96" customFormat="1" ht="40.5">
      <c r="A5" s="507"/>
      <c r="B5" s="507"/>
      <c r="C5" s="507"/>
      <c r="D5" s="507"/>
      <c r="E5" s="507"/>
      <c r="F5" s="507"/>
      <c r="G5" s="507"/>
      <c r="H5" s="508"/>
      <c r="I5" s="507"/>
      <c r="J5" s="95" t="s">
        <v>450</v>
      </c>
      <c r="K5" s="97" t="s">
        <v>451</v>
      </c>
      <c r="L5" s="95" t="s">
        <v>450</v>
      </c>
      <c r="M5" s="97" t="s">
        <v>451</v>
      </c>
      <c r="N5" s="95" t="s">
        <v>450</v>
      </c>
      <c r="O5" s="97" t="s">
        <v>451</v>
      </c>
      <c r="P5" s="95"/>
      <c r="Q5" s="95"/>
    </row>
    <row r="6" spans="1:17" s="100" customFormat="1" ht="24" customHeight="1">
      <c r="A6" s="98" t="s">
        <v>425</v>
      </c>
      <c r="B6" s="509" t="s">
        <v>452</v>
      </c>
      <c r="C6" s="509"/>
      <c r="D6" s="98"/>
      <c r="E6" s="98"/>
      <c r="F6" s="98"/>
      <c r="G6" s="98"/>
      <c r="H6" s="99">
        <f>H7+H71</f>
        <v>15771.6037</v>
      </c>
      <c r="I6" s="98"/>
      <c r="J6" s="98">
        <f>J7+J71</f>
        <v>34</v>
      </c>
      <c r="K6" s="98">
        <f>K7+K71</f>
        <v>4250</v>
      </c>
      <c r="L6" s="98">
        <f>L7+L71</f>
        <v>26</v>
      </c>
      <c r="M6" s="98">
        <f>L6*40</f>
        <v>1040</v>
      </c>
      <c r="N6" s="98">
        <f>N7+N71</f>
        <v>2</v>
      </c>
      <c r="O6" s="98">
        <f>N6*20</f>
        <v>40</v>
      </c>
      <c r="P6" s="98">
        <f>P7+P71</f>
        <v>5330</v>
      </c>
      <c r="Q6" s="98"/>
    </row>
    <row r="7" spans="1:17" s="100" customFormat="1" ht="24" customHeight="1">
      <c r="A7" s="101" t="s">
        <v>453</v>
      </c>
      <c r="B7" s="504" t="s">
        <v>454</v>
      </c>
      <c r="C7" s="505"/>
      <c r="D7" s="102"/>
      <c r="E7" s="102"/>
      <c r="F7" s="102"/>
      <c r="G7" s="102"/>
      <c r="H7" s="99">
        <f>H8+H11+H13+H18+H22+H26+H31+H33+H36+H15+H40+H44+H63+H67</f>
        <v>11473.6937</v>
      </c>
      <c r="I7" s="103"/>
      <c r="J7" s="98">
        <f>J8+J11+J13+J18+J22+J26+J31+J33+J36+J15+J40+J44+J63+J67</f>
        <v>26</v>
      </c>
      <c r="K7" s="98">
        <f>J7*125</f>
        <v>3250</v>
      </c>
      <c r="L7" s="98">
        <f>L8+L11+L13+L18+L22+L26+L31+L33+L36+L15+L40+L44+L63+L67</f>
        <v>21</v>
      </c>
      <c r="M7" s="98">
        <f>L7*40</f>
        <v>840</v>
      </c>
      <c r="N7" s="98">
        <f>N8+N11+N13+N18+N22+N26+N31+N33+N36+N15+N40+N44+N63+N67</f>
        <v>2</v>
      </c>
      <c r="O7" s="98">
        <f>N7*20</f>
        <v>40</v>
      </c>
      <c r="P7" s="98">
        <f>P8+P11+P13+P18+P22+P26+P31+P33+P36+P15+P40+P44+P63+P67</f>
        <v>4130</v>
      </c>
      <c r="Q7" s="98"/>
    </row>
    <row r="8" spans="1:17" s="100" customFormat="1" ht="24" customHeight="1">
      <c r="A8" s="98" t="s">
        <v>301</v>
      </c>
      <c r="B8" s="98"/>
      <c r="C8" s="98"/>
      <c r="D8" s="98"/>
      <c r="E8" s="98"/>
      <c r="F8" s="98"/>
      <c r="G8" s="98"/>
      <c r="H8" s="99">
        <f>H9+H10</f>
        <v>180.61</v>
      </c>
      <c r="I8" s="98"/>
      <c r="J8" s="104"/>
      <c r="K8" s="104"/>
      <c r="L8" s="104">
        <f>SUM(L9:L10)</f>
        <v>2</v>
      </c>
      <c r="M8" s="104">
        <v>80</v>
      </c>
      <c r="N8" s="104"/>
      <c r="O8" s="104"/>
      <c r="P8" s="104">
        <f>SUM(P9:P10)</f>
        <v>80</v>
      </c>
      <c r="Q8" s="98"/>
    </row>
    <row r="9" spans="1:17" s="106" customFormat="1" ht="30" customHeight="1">
      <c r="A9" s="1">
        <v>1</v>
      </c>
      <c r="B9" s="1" t="s">
        <v>308</v>
      </c>
      <c r="C9" s="1" t="s">
        <v>455</v>
      </c>
      <c r="D9" s="1" t="s">
        <v>456</v>
      </c>
      <c r="E9" s="1" t="s">
        <v>457</v>
      </c>
      <c r="F9" s="1" t="s">
        <v>458</v>
      </c>
      <c r="G9" s="1" t="s">
        <v>459</v>
      </c>
      <c r="H9" s="105">
        <v>95.68</v>
      </c>
      <c r="I9" s="1" t="s">
        <v>460</v>
      </c>
      <c r="J9" s="1"/>
      <c r="K9" s="1"/>
      <c r="L9" s="1">
        <v>1</v>
      </c>
      <c r="M9" s="1">
        <v>40</v>
      </c>
      <c r="N9" s="1"/>
      <c r="O9" s="1"/>
      <c r="P9" s="1">
        <f t="shared" ref="P9:P12" si="0">J9*K9+L9*M9+N9*O9</f>
        <v>40</v>
      </c>
      <c r="Q9" s="1"/>
    </row>
    <row r="10" spans="1:17" s="106" customFormat="1" ht="30" customHeight="1">
      <c r="A10" s="1">
        <v>2</v>
      </c>
      <c r="B10" s="1" t="s">
        <v>308</v>
      </c>
      <c r="C10" s="1" t="s">
        <v>461</v>
      </c>
      <c r="D10" s="1" t="s">
        <v>462</v>
      </c>
      <c r="E10" s="1" t="s">
        <v>463</v>
      </c>
      <c r="F10" s="1" t="s">
        <v>464</v>
      </c>
      <c r="G10" s="1" t="s">
        <v>459</v>
      </c>
      <c r="H10" s="105">
        <v>84.93</v>
      </c>
      <c r="I10" s="1" t="s">
        <v>465</v>
      </c>
      <c r="J10" s="1"/>
      <c r="K10" s="1"/>
      <c r="L10" s="1">
        <v>1</v>
      </c>
      <c r="M10" s="1">
        <v>40</v>
      </c>
      <c r="N10" s="1"/>
      <c r="O10" s="1"/>
      <c r="P10" s="1">
        <f t="shared" si="0"/>
        <v>40</v>
      </c>
      <c r="Q10" s="1"/>
    </row>
    <row r="11" spans="1:17" s="100" customFormat="1" ht="24" customHeight="1">
      <c r="A11" s="98" t="s">
        <v>320</v>
      </c>
      <c r="B11" s="98"/>
      <c r="C11" s="98"/>
      <c r="D11" s="98"/>
      <c r="E11" s="98"/>
      <c r="F11" s="98"/>
      <c r="G11" s="98"/>
      <c r="H11" s="99">
        <f>H12</f>
        <v>322.05</v>
      </c>
      <c r="I11" s="98"/>
      <c r="J11" s="98">
        <f>SUM(J12)</f>
        <v>1</v>
      </c>
      <c r="K11" s="98">
        <f>SUM(K12)</f>
        <v>125</v>
      </c>
      <c r="L11" s="98"/>
      <c r="M11" s="98"/>
      <c r="N11" s="98"/>
      <c r="O11" s="98"/>
      <c r="P11" s="98">
        <f>SUM(P12)</f>
        <v>125</v>
      </c>
      <c r="Q11" s="98"/>
    </row>
    <row r="12" spans="1:17" s="106" customFormat="1" ht="30" customHeight="1">
      <c r="A12" s="1">
        <v>1</v>
      </c>
      <c r="B12" s="1" t="s">
        <v>466</v>
      </c>
      <c r="C12" s="1" t="s">
        <v>467</v>
      </c>
      <c r="D12" s="1" t="s">
        <v>468</v>
      </c>
      <c r="E12" s="1" t="s">
        <v>469</v>
      </c>
      <c r="F12" s="1" t="s">
        <v>470</v>
      </c>
      <c r="G12" s="1" t="s">
        <v>471</v>
      </c>
      <c r="H12" s="105">
        <v>322.05</v>
      </c>
      <c r="I12" s="1" t="s">
        <v>472</v>
      </c>
      <c r="J12" s="1">
        <v>1</v>
      </c>
      <c r="K12" s="1">
        <v>125</v>
      </c>
      <c r="L12" s="1"/>
      <c r="M12" s="1"/>
      <c r="N12" s="1"/>
      <c r="O12" s="1"/>
      <c r="P12" s="1">
        <f t="shared" si="0"/>
        <v>125</v>
      </c>
      <c r="Q12" s="1" t="s">
        <v>473</v>
      </c>
    </row>
    <row r="13" spans="1:17" s="100" customFormat="1" ht="24" customHeight="1">
      <c r="A13" s="98" t="s">
        <v>321</v>
      </c>
      <c r="B13" s="98"/>
      <c r="C13" s="98"/>
      <c r="D13" s="98"/>
      <c r="E13" s="98"/>
      <c r="F13" s="98"/>
      <c r="G13" s="98"/>
      <c r="H13" s="99">
        <f>H14</f>
        <v>264</v>
      </c>
      <c r="I13" s="98"/>
      <c r="J13" s="98">
        <f t="shared" ref="J13:P13" si="1">SUM(J14)</f>
        <v>1</v>
      </c>
      <c r="K13" s="98">
        <f t="shared" si="1"/>
        <v>125</v>
      </c>
      <c r="L13" s="98"/>
      <c r="M13" s="98"/>
      <c r="N13" s="98"/>
      <c r="O13" s="98"/>
      <c r="P13" s="98">
        <f t="shared" si="1"/>
        <v>125</v>
      </c>
      <c r="Q13" s="98"/>
    </row>
    <row r="14" spans="1:17" s="106" customFormat="1" ht="30" customHeight="1">
      <c r="A14" s="1">
        <v>1</v>
      </c>
      <c r="B14" s="1" t="s">
        <v>324</v>
      </c>
      <c r="C14" s="1" t="s">
        <v>474</v>
      </c>
      <c r="D14" s="1" t="s">
        <v>475</v>
      </c>
      <c r="E14" s="1" t="s">
        <v>476</v>
      </c>
      <c r="F14" s="1" t="s">
        <v>477</v>
      </c>
      <c r="G14" s="1" t="s">
        <v>478</v>
      </c>
      <c r="H14" s="105">
        <v>264</v>
      </c>
      <c r="I14" s="1" t="s">
        <v>479</v>
      </c>
      <c r="J14" s="1">
        <v>1</v>
      </c>
      <c r="K14" s="1">
        <v>125</v>
      </c>
      <c r="L14" s="1"/>
      <c r="M14" s="1"/>
      <c r="N14" s="1"/>
      <c r="O14" s="1"/>
      <c r="P14" s="1">
        <f>J14*K14+L14*M14+N14*O14</f>
        <v>125</v>
      </c>
      <c r="Q14" s="1"/>
    </row>
    <row r="15" spans="1:17" s="100" customFormat="1" ht="24" customHeight="1">
      <c r="A15" s="98" t="s">
        <v>325</v>
      </c>
      <c r="B15" s="107"/>
      <c r="C15" s="107"/>
      <c r="D15" s="98"/>
      <c r="E15" s="98"/>
      <c r="F15" s="107"/>
      <c r="G15" s="107"/>
      <c r="H15" s="99">
        <f>H16+H17</f>
        <v>487.17</v>
      </c>
      <c r="I15" s="98"/>
      <c r="J15" s="104">
        <f t="shared" ref="J15:P15" si="2">SUM(J16:J17)</f>
        <v>2</v>
      </c>
      <c r="K15" s="104">
        <f t="shared" si="2"/>
        <v>250</v>
      </c>
      <c r="L15" s="104"/>
      <c r="M15" s="104"/>
      <c r="N15" s="104"/>
      <c r="O15" s="104"/>
      <c r="P15" s="104">
        <f t="shared" si="2"/>
        <v>250</v>
      </c>
      <c r="Q15" s="98"/>
    </row>
    <row r="16" spans="1:17" s="106" customFormat="1" ht="24" customHeight="1">
      <c r="A16" s="1">
        <v>1</v>
      </c>
      <c r="B16" s="1" t="s">
        <v>331</v>
      </c>
      <c r="C16" s="1" t="s">
        <v>480</v>
      </c>
      <c r="D16" s="1" t="s">
        <v>481</v>
      </c>
      <c r="E16" s="1" t="s">
        <v>482</v>
      </c>
      <c r="F16" s="1" t="s">
        <v>483</v>
      </c>
      <c r="G16" s="1" t="s">
        <v>484</v>
      </c>
      <c r="H16" s="105">
        <v>267.17</v>
      </c>
      <c r="I16" s="1" t="s">
        <v>485</v>
      </c>
      <c r="J16" s="1">
        <v>1</v>
      </c>
      <c r="K16" s="1">
        <v>125</v>
      </c>
      <c r="L16" s="1"/>
      <c r="M16" s="1"/>
      <c r="N16" s="1"/>
      <c r="O16" s="1"/>
      <c r="P16" s="1">
        <f>J16*K16+L16*M16+N16*O16</f>
        <v>125</v>
      </c>
      <c r="Q16" s="1"/>
    </row>
    <row r="17" spans="1:17" s="106" customFormat="1" ht="24" customHeight="1">
      <c r="A17" s="1">
        <v>2</v>
      </c>
      <c r="B17" s="1" t="s">
        <v>486</v>
      </c>
      <c r="C17" s="1" t="s">
        <v>487</v>
      </c>
      <c r="D17" s="1" t="s">
        <v>488</v>
      </c>
      <c r="E17" s="1" t="s">
        <v>489</v>
      </c>
      <c r="F17" s="1" t="s">
        <v>490</v>
      </c>
      <c r="G17" s="1" t="s">
        <v>491</v>
      </c>
      <c r="H17" s="105">
        <v>220</v>
      </c>
      <c r="I17" s="1" t="s">
        <v>485</v>
      </c>
      <c r="J17" s="1">
        <v>1</v>
      </c>
      <c r="K17" s="1">
        <v>125</v>
      </c>
      <c r="L17" s="1"/>
      <c r="M17" s="1"/>
      <c r="N17" s="1"/>
      <c r="O17" s="1"/>
      <c r="P17" s="1">
        <f>J17*K17+L17*M17+N17*O17</f>
        <v>125</v>
      </c>
      <c r="Q17" s="1"/>
    </row>
    <row r="18" spans="1:17" s="100" customFormat="1" ht="24" customHeight="1">
      <c r="A18" s="98" t="s">
        <v>332</v>
      </c>
      <c r="B18" s="98"/>
      <c r="C18" s="98"/>
      <c r="D18" s="98"/>
      <c r="E18" s="98"/>
      <c r="F18" s="98"/>
      <c r="G18" s="98"/>
      <c r="H18" s="99">
        <f>H19+H20+H21</f>
        <v>1039.74</v>
      </c>
      <c r="I18" s="98"/>
      <c r="J18" s="98">
        <f>SUM(J19:J21)</f>
        <v>1</v>
      </c>
      <c r="K18" s="98">
        <f t="shared" ref="K18:P18" si="3">SUM(K19:K21)</f>
        <v>125</v>
      </c>
      <c r="L18" s="98">
        <f t="shared" si="3"/>
        <v>2</v>
      </c>
      <c r="M18" s="98">
        <v>80</v>
      </c>
      <c r="N18" s="98"/>
      <c r="O18" s="98"/>
      <c r="P18" s="98">
        <f t="shared" si="3"/>
        <v>205</v>
      </c>
      <c r="Q18" s="98"/>
    </row>
    <row r="19" spans="1:17" s="106" customFormat="1" ht="33" customHeight="1">
      <c r="A19" s="1">
        <v>1</v>
      </c>
      <c r="B19" s="1" t="s">
        <v>333</v>
      </c>
      <c r="C19" s="1" t="s">
        <v>492</v>
      </c>
      <c r="D19" s="1" t="s">
        <v>493</v>
      </c>
      <c r="E19" s="1" t="s">
        <v>494</v>
      </c>
      <c r="F19" s="1" t="s">
        <v>495</v>
      </c>
      <c r="G19" s="1" t="s">
        <v>459</v>
      </c>
      <c r="H19" s="105">
        <v>889.3</v>
      </c>
      <c r="I19" s="1" t="s">
        <v>496</v>
      </c>
      <c r="J19" s="1">
        <v>1</v>
      </c>
      <c r="K19" s="1">
        <v>125</v>
      </c>
      <c r="L19" s="1"/>
      <c r="M19" s="1"/>
      <c r="N19" s="1"/>
      <c r="O19" s="1"/>
      <c r="P19" s="1">
        <f t="shared" ref="P19:P21" si="4">J19*K19+L19*M19+N19*O19</f>
        <v>125</v>
      </c>
      <c r="Q19" s="1"/>
    </row>
    <row r="20" spans="1:17" s="106" customFormat="1" ht="33" customHeight="1">
      <c r="A20" s="1">
        <v>2</v>
      </c>
      <c r="B20" s="1" t="s">
        <v>335</v>
      </c>
      <c r="C20" s="1" t="s">
        <v>497</v>
      </c>
      <c r="D20" s="1" t="s">
        <v>498</v>
      </c>
      <c r="E20" s="1" t="s">
        <v>482</v>
      </c>
      <c r="F20" s="1" t="s">
        <v>499</v>
      </c>
      <c r="G20" s="1" t="s">
        <v>459</v>
      </c>
      <c r="H20" s="105">
        <v>78.94</v>
      </c>
      <c r="I20" s="1" t="s">
        <v>496</v>
      </c>
      <c r="J20" s="1"/>
      <c r="K20" s="1"/>
      <c r="L20" s="1">
        <v>1</v>
      </c>
      <c r="M20" s="1">
        <v>40</v>
      </c>
      <c r="N20" s="1"/>
      <c r="O20" s="1"/>
      <c r="P20" s="1">
        <f t="shared" si="4"/>
        <v>40</v>
      </c>
      <c r="Q20" s="1"/>
    </row>
    <row r="21" spans="1:17" s="106" customFormat="1" ht="33" customHeight="1">
      <c r="A21" s="1">
        <v>3</v>
      </c>
      <c r="B21" s="1" t="s">
        <v>339</v>
      </c>
      <c r="C21" s="1" t="s">
        <v>500</v>
      </c>
      <c r="D21" s="1" t="s">
        <v>501</v>
      </c>
      <c r="E21" s="1" t="s">
        <v>502</v>
      </c>
      <c r="F21" s="1" t="s">
        <v>503</v>
      </c>
      <c r="G21" s="108" t="s">
        <v>504</v>
      </c>
      <c r="H21" s="105">
        <v>71.5</v>
      </c>
      <c r="I21" s="1" t="s">
        <v>496</v>
      </c>
      <c r="J21" s="1"/>
      <c r="K21" s="1"/>
      <c r="L21" s="1">
        <v>1</v>
      </c>
      <c r="M21" s="1">
        <v>40</v>
      </c>
      <c r="N21" s="1"/>
      <c r="O21" s="1"/>
      <c r="P21" s="1">
        <f t="shared" si="4"/>
        <v>40</v>
      </c>
      <c r="Q21" s="1"/>
    </row>
    <row r="22" spans="1:17" s="109" customFormat="1" ht="24" customHeight="1">
      <c r="A22" s="98" t="s">
        <v>341</v>
      </c>
      <c r="B22" s="98"/>
      <c r="C22" s="98"/>
      <c r="D22" s="98"/>
      <c r="E22" s="98"/>
      <c r="F22" s="98"/>
      <c r="G22" s="98"/>
      <c r="H22" s="99">
        <f>H23+H24+H25</f>
        <v>840</v>
      </c>
      <c r="I22" s="98"/>
      <c r="J22" s="98">
        <f t="shared" ref="J22:P22" si="5">SUM(J23:J25)</f>
        <v>3</v>
      </c>
      <c r="K22" s="98">
        <f t="shared" si="5"/>
        <v>375</v>
      </c>
      <c r="L22" s="98"/>
      <c r="M22" s="98"/>
      <c r="N22" s="98"/>
      <c r="O22" s="98"/>
      <c r="P22" s="98">
        <f t="shared" si="5"/>
        <v>375</v>
      </c>
      <c r="Q22" s="98"/>
    </row>
    <row r="23" spans="1:17" s="110" customFormat="1" ht="24" customHeight="1">
      <c r="A23" s="1">
        <v>1</v>
      </c>
      <c r="B23" s="1" t="s">
        <v>505</v>
      </c>
      <c r="C23" s="1" t="s">
        <v>506</v>
      </c>
      <c r="D23" s="1" t="s">
        <v>507</v>
      </c>
      <c r="E23" s="1" t="s">
        <v>508</v>
      </c>
      <c r="F23" s="1" t="s">
        <v>509</v>
      </c>
      <c r="G23" s="1" t="s">
        <v>471</v>
      </c>
      <c r="H23" s="105">
        <v>280</v>
      </c>
      <c r="I23" s="1" t="s">
        <v>510</v>
      </c>
      <c r="J23" s="1">
        <v>1</v>
      </c>
      <c r="K23" s="1">
        <v>125</v>
      </c>
      <c r="L23" s="1"/>
      <c r="M23" s="1"/>
      <c r="N23" s="1"/>
      <c r="O23" s="1"/>
      <c r="P23" s="1">
        <f t="shared" ref="P23:P25" si="6">J23*K23+L23*M23+N23*O23</f>
        <v>125</v>
      </c>
      <c r="Q23" s="1" t="s">
        <v>473</v>
      </c>
    </row>
    <row r="24" spans="1:17" s="106" customFormat="1" ht="24" customHeight="1">
      <c r="A24" s="1">
        <v>2</v>
      </c>
      <c r="B24" s="1" t="s">
        <v>511</v>
      </c>
      <c r="C24" s="1" t="s">
        <v>512</v>
      </c>
      <c r="D24" s="1" t="s">
        <v>507</v>
      </c>
      <c r="E24" s="1" t="s">
        <v>508</v>
      </c>
      <c r="F24" s="1" t="s">
        <v>513</v>
      </c>
      <c r="G24" s="1" t="s">
        <v>471</v>
      </c>
      <c r="H24" s="105">
        <v>260</v>
      </c>
      <c r="I24" s="1" t="s">
        <v>514</v>
      </c>
      <c r="J24" s="1">
        <v>1</v>
      </c>
      <c r="K24" s="1">
        <v>125</v>
      </c>
      <c r="L24" s="1"/>
      <c r="M24" s="1"/>
      <c r="N24" s="1"/>
      <c r="O24" s="1"/>
      <c r="P24" s="1">
        <f t="shared" si="6"/>
        <v>125</v>
      </c>
      <c r="Q24" s="1" t="s">
        <v>473</v>
      </c>
    </row>
    <row r="25" spans="1:17" s="106" customFormat="1" ht="24" customHeight="1">
      <c r="A25" s="1">
        <v>3</v>
      </c>
      <c r="B25" s="1" t="s">
        <v>515</v>
      </c>
      <c r="C25" s="1" t="s">
        <v>516</v>
      </c>
      <c r="D25" s="1" t="s">
        <v>517</v>
      </c>
      <c r="E25" s="1" t="s">
        <v>489</v>
      </c>
      <c r="F25" s="1" t="s">
        <v>518</v>
      </c>
      <c r="G25" s="1" t="s">
        <v>459</v>
      </c>
      <c r="H25" s="105">
        <v>300</v>
      </c>
      <c r="I25" s="1" t="s">
        <v>519</v>
      </c>
      <c r="J25" s="1">
        <v>1</v>
      </c>
      <c r="K25" s="1">
        <v>125</v>
      </c>
      <c r="L25" s="1"/>
      <c r="M25" s="1"/>
      <c r="N25" s="1"/>
      <c r="O25" s="1"/>
      <c r="P25" s="1">
        <f t="shared" si="6"/>
        <v>125</v>
      </c>
      <c r="Q25" s="1"/>
    </row>
    <row r="26" spans="1:17" s="100" customFormat="1" ht="24" customHeight="1">
      <c r="A26" s="98" t="s">
        <v>347</v>
      </c>
      <c r="B26" s="98"/>
      <c r="C26" s="98"/>
      <c r="D26" s="98"/>
      <c r="E26" s="98"/>
      <c r="F26" s="98"/>
      <c r="G26" s="98"/>
      <c r="H26" s="99">
        <f>H27+H28+H29+H30</f>
        <v>760.73760000000004</v>
      </c>
      <c r="I26" s="98"/>
      <c r="J26" s="98">
        <f>SUM(J27:J30)</f>
        <v>2</v>
      </c>
      <c r="K26" s="98">
        <f t="shared" ref="K26:P26" si="7">SUM(K27:K30)</f>
        <v>250</v>
      </c>
      <c r="L26" s="98"/>
      <c r="M26" s="98"/>
      <c r="N26" s="98">
        <f t="shared" si="7"/>
        <v>2</v>
      </c>
      <c r="O26" s="98">
        <f t="shared" si="7"/>
        <v>40</v>
      </c>
      <c r="P26" s="98">
        <f t="shared" si="7"/>
        <v>290</v>
      </c>
      <c r="Q26" s="98"/>
    </row>
    <row r="27" spans="1:17" s="106" customFormat="1" ht="24">
      <c r="A27" s="1">
        <v>1</v>
      </c>
      <c r="B27" s="111" t="s">
        <v>520</v>
      </c>
      <c r="C27" s="112" t="s">
        <v>521</v>
      </c>
      <c r="D27" s="113" t="s">
        <v>522</v>
      </c>
      <c r="E27" s="112" t="s">
        <v>523</v>
      </c>
      <c r="F27" s="112" t="s">
        <v>524</v>
      </c>
      <c r="G27" s="1" t="s">
        <v>478</v>
      </c>
      <c r="H27" s="105">
        <v>47.08</v>
      </c>
      <c r="I27" s="1" t="s">
        <v>525</v>
      </c>
      <c r="J27" s="1"/>
      <c r="K27" s="1"/>
      <c r="L27" s="1"/>
      <c r="M27" s="1"/>
      <c r="N27" s="1">
        <v>1</v>
      </c>
      <c r="O27" s="1">
        <v>20</v>
      </c>
      <c r="P27" s="1">
        <f t="shared" ref="P27:P30" si="8">J27*K27+L27*M27+N27*O27</f>
        <v>20</v>
      </c>
      <c r="Q27" s="1"/>
    </row>
    <row r="28" spans="1:17" s="106" customFormat="1" ht="30" customHeight="1">
      <c r="A28" s="1">
        <v>2</v>
      </c>
      <c r="B28" s="111" t="s">
        <v>526</v>
      </c>
      <c r="C28" s="112" t="s">
        <v>527</v>
      </c>
      <c r="D28" s="113" t="s">
        <v>528</v>
      </c>
      <c r="E28" s="112" t="s">
        <v>529</v>
      </c>
      <c r="F28" s="112" t="s">
        <v>530</v>
      </c>
      <c r="G28" s="1" t="s">
        <v>484</v>
      </c>
      <c r="H28" s="105">
        <v>59.49</v>
      </c>
      <c r="I28" s="1" t="s">
        <v>531</v>
      </c>
      <c r="J28" s="1"/>
      <c r="K28" s="1"/>
      <c r="L28" s="1"/>
      <c r="M28" s="1"/>
      <c r="N28" s="1">
        <v>1</v>
      </c>
      <c r="O28" s="1">
        <v>20</v>
      </c>
      <c r="P28" s="1">
        <f t="shared" si="8"/>
        <v>20</v>
      </c>
      <c r="Q28" s="1"/>
    </row>
    <row r="29" spans="1:17" s="106" customFormat="1" ht="24">
      <c r="A29" s="1">
        <v>3</v>
      </c>
      <c r="B29" s="1" t="s">
        <v>532</v>
      </c>
      <c r="C29" s="1" t="s">
        <v>533</v>
      </c>
      <c r="D29" s="111" t="s">
        <v>534</v>
      </c>
      <c r="E29" s="1" t="s">
        <v>535</v>
      </c>
      <c r="F29" s="1" t="s">
        <v>536</v>
      </c>
      <c r="G29" s="1" t="s">
        <v>478</v>
      </c>
      <c r="H29" s="105">
        <v>208.7501</v>
      </c>
      <c r="I29" s="1" t="s">
        <v>525</v>
      </c>
      <c r="J29" s="1">
        <v>1</v>
      </c>
      <c r="K29" s="1">
        <v>125</v>
      </c>
      <c r="L29" s="1"/>
      <c r="M29" s="1"/>
      <c r="N29" s="1"/>
      <c r="O29" s="1"/>
      <c r="P29" s="1">
        <f t="shared" si="8"/>
        <v>125</v>
      </c>
      <c r="Q29" s="1"/>
    </row>
    <row r="30" spans="1:17" s="106" customFormat="1" ht="24">
      <c r="A30" s="1">
        <v>4</v>
      </c>
      <c r="B30" s="1" t="s">
        <v>537</v>
      </c>
      <c r="C30" s="1" t="s">
        <v>538</v>
      </c>
      <c r="D30" s="111" t="s">
        <v>539</v>
      </c>
      <c r="E30" s="1" t="s">
        <v>540</v>
      </c>
      <c r="F30" s="1" t="s">
        <v>541</v>
      </c>
      <c r="G30" s="1" t="s">
        <v>484</v>
      </c>
      <c r="H30" s="105">
        <v>445.41750000000002</v>
      </c>
      <c r="I30" s="1" t="s">
        <v>542</v>
      </c>
      <c r="J30" s="1">
        <v>1</v>
      </c>
      <c r="K30" s="1">
        <v>125</v>
      </c>
      <c r="L30" s="1"/>
      <c r="M30" s="1"/>
      <c r="N30" s="1"/>
      <c r="O30" s="1"/>
      <c r="P30" s="1">
        <f t="shared" si="8"/>
        <v>125</v>
      </c>
      <c r="Q30" s="1"/>
    </row>
    <row r="31" spans="1:17" s="100" customFormat="1" ht="24" customHeight="1">
      <c r="A31" s="98" t="s">
        <v>359</v>
      </c>
      <c r="B31" s="98"/>
      <c r="C31" s="98"/>
      <c r="D31" s="114"/>
      <c r="E31" s="114"/>
      <c r="F31" s="98"/>
      <c r="G31" s="98"/>
      <c r="H31" s="99">
        <f>H32</f>
        <v>278.935</v>
      </c>
      <c r="I31" s="98"/>
      <c r="J31" s="98">
        <f>SUM(J32)</f>
        <v>1</v>
      </c>
      <c r="K31" s="98">
        <f>SUM(K32)</f>
        <v>125</v>
      </c>
      <c r="L31" s="98"/>
      <c r="M31" s="98"/>
      <c r="N31" s="98"/>
      <c r="O31" s="98"/>
      <c r="P31" s="98">
        <f>SUM(P32)</f>
        <v>125</v>
      </c>
      <c r="Q31" s="98"/>
    </row>
    <row r="32" spans="1:17" s="106" customFormat="1" ht="24">
      <c r="A32" s="1">
        <v>1</v>
      </c>
      <c r="B32" s="108" t="s">
        <v>365</v>
      </c>
      <c r="C32" s="108" t="s">
        <v>543</v>
      </c>
      <c r="D32" s="108" t="s">
        <v>544</v>
      </c>
      <c r="E32" s="108" t="s">
        <v>545</v>
      </c>
      <c r="F32" s="108" t="s">
        <v>546</v>
      </c>
      <c r="G32" s="108" t="s">
        <v>504</v>
      </c>
      <c r="H32" s="105">
        <v>278.935</v>
      </c>
      <c r="I32" s="1" t="s">
        <v>547</v>
      </c>
      <c r="J32" s="1">
        <v>1</v>
      </c>
      <c r="K32" s="1">
        <v>125</v>
      </c>
      <c r="L32" s="1"/>
      <c r="M32" s="1"/>
      <c r="N32" s="1"/>
      <c r="O32" s="1"/>
      <c r="P32" s="1">
        <f t="shared" ref="P32:P35" si="9">J32*K32+L32*M32+N32*O32</f>
        <v>125</v>
      </c>
      <c r="Q32" s="1"/>
    </row>
    <row r="33" spans="1:17" s="109" customFormat="1" ht="30.75" customHeight="1">
      <c r="A33" s="115" t="s">
        <v>45</v>
      </c>
      <c r="B33" s="115"/>
      <c r="C33" s="115"/>
      <c r="D33" s="116"/>
      <c r="E33" s="107"/>
      <c r="F33" s="107"/>
      <c r="G33" s="116"/>
      <c r="H33" s="99">
        <f>H34+H35</f>
        <v>489.6</v>
      </c>
      <c r="I33" s="116"/>
      <c r="J33" s="104">
        <f t="shared" ref="J33:P33" si="10">SUM(J34:J35)</f>
        <v>2</v>
      </c>
      <c r="K33" s="104">
        <f t="shared" si="10"/>
        <v>250</v>
      </c>
      <c r="L33" s="104"/>
      <c r="M33" s="104"/>
      <c r="N33" s="104"/>
      <c r="O33" s="104"/>
      <c r="P33" s="104">
        <f t="shared" si="10"/>
        <v>250</v>
      </c>
      <c r="Q33" s="98"/>
    </row>
    <row r="34" spans="1:17" s="109" customFormat="1" ht="30.75" customHeight="1">
      <c r="A34" s="111">
        <v>1</v>
      </c>
      <c r="B34" s="1" t="s">
        <v>548</v>
      </c>
      <c r="C34" s="1" t="s">
        <v>549</v>
      </c>
      <c r="D34" s="1" t="s">
        <v>550</v>
      </c>
      <c r="E34" s="1" t="s">
        <v>551</v>
      </c>
      <c r="F34" s="1" t="s">
        <v>552</v>
      </c>
      <c r="G34" s="1" t="s">
        <v>478</v>
      </c>
      <c r="H34" s="105">
        <v>235</v>
      </c>
      <c r="I34" s="1" t="s">
        <v>553</v>
      </c>
      <c r="J34" s="1">
        <v>1</v>
      </c>
      <c r="K34" s="1">
        <v>125</v>
      </c>
      <c r="L34" s="1"/>
      <c r="M34" s="98"/>
      <c r="N34" s="98"/>
      <c r="O34" s="98"/>
      <c r="P34" s="1">
        <f t="shared" si="9"/>
        <v>125</v>
      </c>
      <c r="Q34" s="98"/>
    </row>
    <row r="35" spans="1:17" s="110" customFormat="1" ht="30" customHeight="1">
      <c r="A35" s="1">
        <v>2</v>
      </c>
      <c r="B35" s="1" t="s">
        <v>374</v>
      </c>
      <c r="C35" s="1" t="s">
        <v>554</v>
      </c>
      <c r="D35" s="1" t="s">
        <v>555</v>
      </c>
      <c r="E35" s="1" t="s">
        <v>556</v>
      </c>
      <c r="F35" s="1" t="s">
        <v>557</v>
      </c>
      <c r="G35" s="1" t="s">
        <v>478</v>
      </c>
      <c r="H35" s="105">
        <v>254.6</v>
      </c>
      <c r="I35" s="1" t="s">
        <v>558</v>
      </c>
      <c r="J35" s="1">
        <v>1</v>
      </c>
      <c r="K35" s="1">
        <v>125</v>
      </c>
      <c r="L35" s="1"/>
      <c r="M35" s="1"/>
      <c r="N35" s="1"/>
      <c r="O35" s="1"/>
      <c r="P35" s="1">
        <f t="shared" si="9"/>
        <v>125</v>
      </c>
      <c r="Q35" s="1"/>
    </row>
    <row r="36" spans="1:17" s="100" customFormat="1" ht="24" customHeight="1">
      <c r="A36" s="98" t="s">
        <v>376</v>
      </c>
      <c r="B36" s="98"/>
      <c r="C36" s="98"/>
      <c r="D36" s="98"/>
      <c r="E36" s="98"/>
      <c r="F36" s="98"/>
      <c r="G36" s="98"/>
      <c r="H36" s="99">
        <f>H37+H38+H39</f>
        <v>1531.16</v>
      </c>
      <c r="I36" s="98"/>
      <c r="J36" s="98">
        <f t="shared" ref="J36:P36" si="11">SUM(J37:J39)</f>
        <v>3</v>
      </c>
      <c r="K36" s="98">
        <f t="shared" si="11"/>
        <v>375</v>
      </c>
      <c r="L36" s="98"/>
      <c r="M36" s="98"/>
      <c r="N36" s="98"/>
      <c r="O36" s="98"/>
      <c r="P36" s="98">
        <f t="shared" si="11"/>
        <v>375</v>
      </c>
      <c r="Q36" s="98"/>
    </row>
    <row r="37" spans="1:17" s="106" customFormat="1" ht="60">
      <c r="A37" s="1">
        <v>1</v>
      </c>
      <c r="B37" s="1" t="s">
        <v>559</v>
      </c>
      <c r="C37" s="1" t="s">
        <v>560</v>
      </c>
      <c r="D37" s="1" t="s">
        <v>561</v>
      </c>
      <c r="E37" s="1" t="s">
        <v>562</v>
      </c>
      <c r="F37" s="1" t="s">
        <v>563</v>
      </c>
      <c r="G37" s="1" t="s">
        <v>564</v>
      </c>
      <c r="H37" s="105">
        <v>295.23</v>
      </c>
      <c r="I37" s="1" t="s">
        <v>565</v>
      </c>
      <c r="J37" s="1">
        <v>1</v>
      </c>
      <c r="K37" s="1">
        <v>125</v>
      </c>
      <c r="L37" s="1"/>
      <c r="M37" s="1"/>
      <c r="N37" s="1"/>
      <c r="O37" s="1"/>
      <c r="P37" s="1">
        <f t="shared" ref="P37:P39" si="12">J37*K37+L37*M37+N37*O37</f>
        <v>125</v>
      </c>
      <c r="Q37" s="1"/>
    </row>
    <row r="38" spans="1:17" s="106" customFormat="1" ht="24" customHeight="1">
      <c r="A38" s="1">
        <v>2</v>
      </c>
      <c r="B38" s="1" t="s">
        <v>377</v>
      </c>
      <c r="C38" s="1" t="s">
        <v>566</v>
      </c>
      <c r="D38" s="1" t="s">
        <v>567</v>
      </c>
      <c r="E38" s="1" t="s">
        <v>568</v>
      </c>
      <c r="F38" s="117" t="s">
        <v>569</v>
      </c>
      <c r="G38" s="1" t="s">
        <v>471</v>
      </c>
      <c r="H38" s="105">
        <v>567.34</v>
      </c>
      <c r="I38" s="1" t="s">
        <v>565</v>
      </c>
      <c r="J38" s="1">
        <v>1</v>
      </c>
      <c r="K38" s="1">
        <v>125</v>
      </c>
      <c r="L38" s="1"/>
      <c r="M38" s="1"/>
      <c r="N38" s="1"/>
      <c r="O38" s="1"/>
      <c r="P38" s="1">
        <f t="shared" si="12"/>
        <v>125</v>
      </c>
      <c r="Q38" s="1" t="s">
        <v>473</v>
      </c>
    </row>
    <row r="39" spans="1:17" s="106" customFormat="1" ht="36">
      <c r="A39" s="1">
        <v>3</v>
      </c>
      <c r="B39" s="113" t="s">
        <v>570</v>
      </c>
      <c r="C39" s="113" t="s">
        <v>571</v>
      </c>
      <c r="D39" s="1" t="s">
        <v>517</v>
      </c>
      <c r="E39" s="1" t="s">
        <v>489</v>
      </c>
      <c r="F39" s="113" t="s">
        <v>572</v>
      </c>
      <c r="G39" s="113" t="s">
        <v>573</v>
      </c>
      <c r="H39" s="105">
        <v>668.59</v>
      </c>
      <c r="I39" s="1" t="s">
        <v>565</v>
      </c>
      <c r="J39" s="1">
        <v>1</v>
      </c>
      <c r="K39" s="1">
        <v>125</v>
      </c>
      <c r="L39" s="1"/>
      <c r="M39" s="1"/>
      <c r="N39" s="1"/>
      <c r="O39" s="1"/>
      <c r="P39" s="1">
        <f t="shared" si="12"/>
        <v>125</v>
      </c>
      <c r="Q39" s="1" t="s">
        <v>473</v>
      </c>
    </row>
    <row r="40" spans="1:17" s="100" customFormat="1" ht="24" customHeight="1">
      <c r="A40" s="98" t="s">
        <v>381</v>
      </c>
      <c r="B40" s="98"/>
      <c r="C40" s="98"/>
      <c r="D40" s="98"/>
      <c r="E40" s="98"/>
      <c r="F40" s="98"/>
      <c r="G40" s="98"/>
      <c r="H40" s="99">
        <f>H41+H42+H43</f>
        <v>1100.3400000000001</v>
      </c>
      <c r="I40" s="98"/>
      <c r="J40" s="98">
        <f t="shared" ref="J40:P40" si="13">SUM(J41:J43)</f>
        <v>3</v>
      </c>
      <c r="K40" s="98">
        <f t="shared" si="13"/>
        <v>375</v>
      </c>
      <c r="L40" s="98"/>
      <c r="M40" s="98"/>
      <c r="N40" s="98"/>
      <c r="O40" s="98"/>
      <c r="P40" s="98">
        <f t="shared" si="13"/>
        <v>375</v>
      </c>
      <c r="Q40" s="98"/>
    </row>
    <row r="41" spans="1:17" s="106" customFormat="1" ht="30.75" customHeight="1">
      <c r="A41" s="1">
        <v>1</v>
      </c>
      <c r="B41" s="118" t="s">
        <v>574</v>
      </c>
      <c r="C41" s="118" t="s">
        <v>575</v>
      </c>
      <c r="D41" s="118" t="s">
        <v>576</v>
      </c>
      <c r="E41" s="119" t="s">
        <v>577</v>
      </c>
      <c r="F41" s="120" t="s">
        <v>578</v>
      </c>
      <c r="G41" s="118" t="s">
        <v>504</v>
      </c>
      <c r="H41" s="105">
        <v>246.84</v>
      </c>
      <c r="I41" s="1" t="s">
        <v>579</v>
      </c>
      <c r="J41" s="1">
        <v>1</v>
      </c>
      <c r="K41" s="1">
        <v>125</v>
      </c>
      <c r="L41" s="1"/>
      <c r="M41" s="1"/>
      <c r="N41" s="1"/>
      <c r="O41" s="1"/>
      <c r="P41" s="1">
        <f t="shared" ref="P41:P43" si="14">J41*K41+L41*M41+N41*O41</f>
        <v>125</v>
      </c>
      <c r="Q41" s="1"/>
    </row>
    <row r="42" spans="1:17" s="123" customFormat="1" ht="24" customHeight="1">
      <c r="A42" s="117">
        <v>2</v>
      </c>
      <c r="B42" s="1" t="s">
        <v>580</v>
      </c>
      <c r="C42" s="111" t="s">
        <v>581</v>
      </c>
      <c r="D42" s="111" t="s">
        <v>582</v>
      </c>
      <c r="E42" s="111" t="s">
        <v>583</v>
      </c>
      <c r="F42" s="121" t="s">
        <v>584</v>
      </c>
      <c r="G42" s="111" t="s">
        <v>504</v>
      </c>
      <c r="H42" s="122">
        <v>320</v>
      </c>
      <c r="I42" s="1" t="s">
        <v>585</v>
      </c>
      <c r="J42" s="1">
        <v>1</v>
      </c>
      <c r="K42" s="1">
        <v>125</v>
      </c>
      <c r="L42" s="117"/>
      <c r="M42" s="117"/>
      <c r="N42" s="117"/>
      <c r="O42" s="117"/>
      <c r="P42" s="1">
        <f t="shared" si="14"/>
        <v>125</v>
      </c>
      <c r="Q42" s="117"/>
    </row>
    <row r="43" spans="1:17" s="123" customFormat="1" ht="24" customHeight="1">
      <c r="A43" s="117">
        <v>3</v>
      </c>
      <c r="B43" s="1" t="s">
        <v>586</v>
      </c>
      <c r="C43" s="111" t="s">
        <v>587</v>
      </c>
      <c r="D43" s="111" t="s">
        <v>588</v>
      </c>
      <c r="E43" s="111" t="s">
        <v>589</v>
      </c>
      <c r="F43" s="121" t="s">
        <v>590</v>
      </c>
      <c r="G43" s="111" t="s">
        <v>504</v>
      </c>
      <c r="H43" s="122">
        <v>533.5</v>
      </c>
      <c r="I43" s="1" t="s">
        <v>585</v>
      </c>
      <c r="J43" s="1">
        <v>1</v>
      </c>
      <c r="K43" s="1">
        <v>125</v>
      </c>
      <c r="L43" s="117"/>
      <c r="M43" s="117"/>
      <c r="N43" s="117"/>
      <c r="O43" s="117"/>
      <c r="P43" s="1">
        <f t="shared" si="14"/>
        <v>125</v>
      </c>
      <c r="Q43" s="117"/>
    </row>
    <row r="44" spans="1:17" s="126" customFormat="1" ht="24" customHeight="1">
      <c r="A44" s="124" t="s">
        <v>386</v>
      </c>
      <c r="B44" s="124"/>
      <c r="C44" s="124"/>
      <c r="D44" s="124"/>
      <c r="E44" s="124"/>
      <c r="F44" s="124"/>
      <c r="G44" s="124"/>
      <c r="H44" s="125">
        <f>SUM(H45:H62)</f>
        <v>2137</v>
      </c>
      <c r="I44" s="124"/>
      <c r="J44" s="98">
        <f>SUM(J45:J62)</f>
        <v>2</v>
      </c>
      <c r="K44" s="98">
        <f t="shared" ref="K44:P44" si="15">SUM(K45:K62)</f>
        <v>250</v>
      </c>
      <c r="L44" s="98">
        <f t="shared" si="15"/>
        <v>16</v>
      </c>
      <c r="M44" s="98">
        <f t="shared" si="15"/>
        <v>640</v>
      </c>
      <c r="N44" s="98"/>
      <c r="O44" s="98"/>
      <c r="P44" s="98">
        <f t="shared" si="15"/>
        <v>890</v>
      </c>
      <c r="Q44" s="124"/>
    </row>
    <row r="45" spans="1:17" s="123" customFormat="1" ht="24">
      <c r="A45" s="117">
        <v>1</v>
      </c>
      <c r="B45" s="1" t="s">
        <v>390</v>
      </c>
      <c r="C45" s="1" t="s">
        <v>591</v>
      </c>
      <c r="D45" s="1" t="s">
        <v>592</v>
      </c>
      <c r="E45" s="1" t="s">
        <v>593</v>
      </c>
      <c r="F45" s="1" t="s">
        <v>594</v>
      </c>
      <c r="G45" s="1" t="s">
        <v>595</v>
      </c>
      <c r="H45" s="122">
        <v>520</v>
      </c>
      <c r="I45" s="117" t="s">
        <v>596</v>
      </c>
      <c r="J45" s="1">
        <v>1</v>
      </c>
      <c r="K45" s="1">
        <v>125</v>
      </c>
      <c r="L45" s="117"/>
      <c r="M45" s="117"/>
      <c r="N45" s="117"/>
      <c r="O45" s="117"/>
      <c r="P45" s="1">
        <f t="shared" ref="P45:P62" si="16">J45*K45+L45*M45+N45*O45</f>
        <v>125</v>
      </c>
      <c r="Q45" s="117"/>
    </row>
    <row r="46" spans="1:17" s="123" customFormat="1" ht="24">
      <c r="A46" s="117">
        <v>2</v>
      </c>
      <c r="B46" s="1" t="s">
        <v>391</v>
      </c>
      <c r="C46" s="1" t="s">
        <v>597</v>
      </c>
      <c r="D46" s="1" t="s">
        <v>598</v>
      </c>
      <c r="E46" s="1" t="s">
        <v>540</v>
      </c>
      <c r="F46" s="127" t="s">
        <v>599</v>
      </c>
      <c r="G46" s="1" t="s">
        <v>600</v>
      </c>
      <c r="H46" s="122">
        <v>200</v>
      </c>
      <c r="I46" s="1" t="s">
        <v>601</v>
      </c>
      <c r="J46" s="1">
        <v>1</v>
      </c>
      <c r="K46" s="1">
        <v>125</v>
      </c>
      <c r="L46" s="117"/>
      <c r="M46" s="117"/>
      <c r="N46" s="117"/>
      <c r="O46" s="117"/>
      <c r="P46" s="1">
        <f t="shared" si="16"/>
        <v>125</v>
      </c>
      <c r="Q46" s="117"/>
    </row>
    <row r="47" spans="1:17" s="110" customFormat="1" ht="39" customHeight="1">
      <c r="A47" s="117">
        <v>3</v>
      </c>
      <c r="B47" s="1" t="s">
        <v>387</v>
      </c>
      <c r="C47" s="1" t="s">
        <v>602</v>
      </c>
      <c r="D47" s="1" t="s">
        <v>603</v>
      </c>
      <c r="E47" s="1" t="s">
        <v>604</v>
      </c>
      <c r="F47" s="1" t="s">
        <v>605</v>
      </c>
      <c r="G47" s="1" t="s">
        <v>606</v>
      </c>
      <c r="H47" s="128">
        <v>95</v>
      </c>
      <c r="I47" s="118" t="s">
        <v>607</v>
      </c>
      <c r="J47" s="1"/>
      <c r="K47" s="1"/>
      <c r="L47" s="1">
        <v>1</v>
      </c>
      <c r="M47" s="1">
        <v>40</v>
      </c>
      <c r="N47" s="1"/>
      <c r="O47" s="1"/>
      <c r="P47" s="1">
        <f t="shared" si="16"/>
        <v>40</v>
      </c>
      <c r="Q47" s="1"/>
    </row>
    <row r="48" spans="1:17" s="110" customFormat="1" ht="38.25" customHeight="1">
      <c r="A48" s="117">
        <v>4</v>
      </c>
      <c r="B48" s="1" t="s">
        <v>608</v>
      </c>
      <c r="C48" s="1" t="s">
        <v>609</v>
      </c>
      <c r="D48" s="1" t="s">
        <v>610</v>
      </c>
      <c r="E48" s="1" t="s">
        <v>611</v>
      </c>
      <c r="F48" s="1" t="s">
        <v>612</v>
      </c>
      <c r="G48" s="1" t="s">
        <v>606</v>
      </c>
      <c r="H48" s="129">
        <v>80</v>
      </c>
      <c r="I48" s="1" t="s">
        <v>613</v>
      </c>
      <c r="J48" s="1"/>
      <c r="K48" s="1"/>
      <c r="L48" s="1">
        <v>1</v>
      </c>
      <c r="M48" s="1">
        <v>40</v>
      </c>
      <c r="N48" s="1"/>
      <c r="O48" s="1"/>
      <c r="P48" s="1">
        <f t="shared" si="16"/>
        <v>40</v>
      </c>
      <c r="Q48" s="1"/>
    </row>
    <row r="49" spans="1:17" s="110" customFormat="1" ht="24.95" customHeight="1">
      <c r="A49" s="117">
        <v>5</v>
      </c>
      <c r="B49" s="1" t="s">
        <v>389</v>
      </c>
      <c r="C49" s="1" t="s">
        <v>614</v>
      </c>
      <c r="D49" s="1" t="s">
        <v>615</v>
      </c>
      <c r="E49" s="1" t="s">
        <v>616</v>
      </c>
      <c r="F49" s="1" t="s">
        <v>617</v>
      </c>
      <c r="G49" s="1" t="s">
        <v>606</v>
      </c>
      <c r="H49" s="129">
        <v>98</v>
      </c>
      <c r="I49" s="111" t="s">
        <v>618</v>
      </c>
      <c r="J49" s="1"/>
      <c r="K49" s="1"/>
      <c r="L49" s="1">
        <v>1</v>
      </c>
      <c r="M49" s="1">
        <v>40</v>
      </c>
      <c r="N49" s="1"/>
      <c r="O49" s="1"/>
      <c r="P49" s="1">
        <f t="shared" si="16"/>
        <v>40</v>
      </c>
      <c r="Q49" s="1"/>
    </row>
    <row r="50" spans="1:17" s="123" customFormat="1" ht="24">
      <c r="A50" s="117">
        <v>6</v>
      </c>
      <c r="B50" s="1" t="s">
        <v>389</v>
      </c>
      <c r="C50" s="1" t="s">
        <v>619</v>
      </c>
      <c r="D50" s="1" t="s">
        <v>620</v>
      </c>
      <c r="E50" s="1" t="s">
        <v>621</v>
      </c>
      <c r="F50" s="1" t="s">
        <v>622</v>
      </c>
      <c r="G50" s="1" t="s">
        <v>606</v>
      </c>
      <c r="H50" s="122">
        <v>88</v>
      </c>
      <c r="I50" s="111" t="s">
        <v>618</v>
      </c>
      <c r="J50" s="117"/>
      <c r="K50" s="117"/>
      <c r="L50" s="1">
        <v>1</v>
      </c>
      <c r="M50" s="1">
        <v>40</v>
      </c>
      <c r="N50" s="117"/>
      <c r="O50" s="117"/>
      <c r="P50" s="1">
        <f t="shared" si="16"/>
        <v>40</v>
      </c>
      <c r="Q50" s="117"/>
    </row>
    <row r="51" spans="1:17" s="123" customFormat="1" ht="24">
      <c r="A51" s="117">
        <v>7</v>
      </c>
      <c r="B51" s="1" t="s">
        <v>623</v>
      </c>
      <c r="C51" s="1" t="s">
        <v>624</v>
      </c>
      <c r="D51" s="1" t="s">
        <v>625</v>
      </c>
      <c r="E51" s="1" t="s">
        <v>626</v>
      </c>
      <c r="F51" s="1" t="s">
        <v>627</v>
      </c>
      <c r="G51" s="1" t="s">
        <v>606</v>
      </c>
      <c r="H51" s="122">
        <v>88</v>
      </c>
      <c r="I51" s="117" t="s">
        <v>628</v>
      </c>
      <c r="J51" s="117"/>
      <c r="K51" s="117"/>
      <c r="L51" s="1">
        <v>1</v>
      </c>
      <c r="M51" s="1">
        <v>40</v>
      </c>
      <c r="N51" s="117"/>
      <c r="O51" s="117"/>
      <c r="P51" s="1">
        <f t="shared" si="16"/>
        <v>40</v>
      </c>
      <c r="Q51" s="117"/>
    </row>
    <row r="52" spans="1:17" s="123" customFormat="1" ht="24">
      <c r="A52" s="117">
        <v>8</v>
      </c>
      <c r="B52" s="1" t="s">
        <v>390</v>
      </c>
      <c r="C52" s="1" t="s">
        <v>629</v>
      </c>
      <c r="D52" s="1" t="s">
        <v>592</v>
      </c>
      <c r="E52" s="1" t="s">
        <v>593</v>
      </c>
      <c r="F52" s="1" t="s">
        <v>630</v>
      </c>
      <c r="G52" s="1" t="s">
        <v>606</v>
      </c>
      <c r="H52" s="122">
        <v>89</v>
      </c>
      <c r="I52" s="117" t="s">
        <v>631</v>
      </c>
      <c r="J52" s="117"/>
      <c r="K52" s="117"/>
      <c r="L52" s="1">
        <v>1</v>
      </c>
      <c r="M52" s="1">
        <v>40</v>
      </c>
      <c r="N52" s="117"/>
      <c r="O52" s="117"/>
      <c r="P52" s="1">
        <f t="shared" si="16"/>
        <v>40</v>
      </c>
      <c r="Q52" s="117"/>
    </row>
    <row r="53" spans="1:17" s="123" customFormat="1" ht="24" customHeight="1">
      <c r="A53" s="117">
        <v>9</v>
      </c>
      <c r="B53" s="1" t="s">
        <v>390</v>
      </c>
      <c r="C53" s="1" t="s">
        <v>632</v>
      </c>
      <c r="D53" s="1" t="s">
        <v>633</v>
      </c>
      <c r="E53" s="1" t="s">
        <v>589</v>
      </c>
      <c r="F53" s="1" t="s">
        <v>634</v>
      </c>
      <c r="G53" s="1" t="s">
        <v>606</v>
      </c>
      <c r="H53" s="122">
        <v>80</v>
      </c>
      <c r="I53" s="117" t="s">
        <v>631</v>
      </c>
      <c r="J53" s="117"/>
      <c r="K53" s="117"/>
      <c r="L53" s="1">
        <v>1</v>
      </c>
      <c r="M53" s="1">
        <v>40</v>
      </c>
      <c r="N53" s="117"/>
      <c r="O53" s="117"/>
      <c r="P53" s="1">
        <f t="shared" si="16"/>
        <v>40</v>
      </c>
      <c r="Q53" s="117"/>
    </row>
    <row r="54" spans="1:17" s="123" customFormat="1" ht="24" customHeight="1">
      <c r="A54" s="117">
        <v>10</v>
      </c>
      <c r="B54" s="1" t="s">
        <v>390</v>
      </c>
      <c r="C54" s="1" t="s">
        <v>635</v>
      </c>
      <c r="D54" s="1" t="s">
        <v>633</v>
      </c>
      <c r="E54" s="1" t="s">
        <v>589</v>
      </c>
      <c r="F54" s="1" t="s">
        <v>636</v>
      </c>
      <c r="G54" s="1" t="s">
        <v>606</v>
      </c>
      <c r="H54" s="122">
        <v>96</v>
      </c>
      <c r="I54" s="117" t="s">
        <v>631</v>
      </c>
      <c r="J54" s="117"/>
      <c r="K54" s="117"/>
      <c r="L54" s="1">
        <v>1</v>
      </c>
      <c r="M54" s="1">
        <v>40</v>
      </c>
      <c r="N54" s="117"/>
      <c r="O54" s="117"/>
      <c r="P54" s="1">
        <f t="shared" si="16"/>
        <v>40</v>
      </c>
      <c r="Q54" s="117"/>
    </row>
    <row r="55" spans="1:17" s="123" customFormat="1" ht="24">
      <c r="A55" s="117">
        <v>11</v>
      </c>
      <c r="B55" s="1" t="s">
        <v>391</v>
      </c>
      <c r="C55" s="1" t="s">
        <v>637</v>
      </c>
      <c r="D55" s="1" t="s">
        <v>598</v>
      </c>
      <c r="E55" s="1" t="s">
        <v>638</v>
      </c>
      <c r="F55" s="1" t="s">
        <v>639</v>
      </c>
      <c r="G55" s="1" t="s">
        <v>606</v>
      </c>
      <c r="H55" s="122">
        <v>90</v>
      </c>
      <c r="I55" s="1" t="s">
        <v>601</v>
      </c>
      <c r="J55" s="117"/>
      <c r="K55" s="117"/>
      <c r="L55" s="1">
        <v>1</v>
      </c>
      <c r="M55" s="1">
        <v>40</v>
      </c>
      <c r="N55" s="117"/>
      <c r="O55" s="117"/>
      <c r="P55" s="1">
        <f t="shared" si="16"/>
        <v>40</v>
      </c>
      <c r="Q55" s="117"/>
    </row>
    <row r="56" spans="1:17" s="123" customFormat="1" ht="24" customHeight="1">
      <c r="A56" s="117">
        <v>12</v>
      </c>
      <c r="B56" s="1" t="s">
        <v>608</v>
      </c>
      <c r="C56" s="1" t="s">
        <v>640</v>
      </c>
      <c r="D56" s="1" t="s">
        <v>610</v>
      </c>
      <c r="E56" s="1" t="s">
        <v>611</v>
      </c>
      <c r="F56" s="1" t="s">
        <v>641</v>
      </c>
      <c r="G56" s="1" t="s">
        <v>606</v>
      </c>
      <c r="H56" s="122">
        <v>88</v>
      </c>
      <c r="I56" s="1" t="s">
        <v>613</v>
      </c>
      <c r="J56" s="117"/>
      <c r="K56" s="117"/>
      <c r="L56" s="1">
        <v>1</v>
      </c>
      <c r="M56" s="1">
        <v>40</v>
      </c>
      <c r="N56" s="117"/>
      <c r="O56" s="117"/>
      <c r="P56" s="1">
        <f t="shared" si="16"/>
        <v>40</v>
      </c>
      <c r="Q56" s="117"/>
    </row>
    <row r="57" spans="1:17" s="123" customFormat="1" ht="24">
      <c r="A57" s="117">
        <v>13</v>
      </c>
      <c r="B57" s="1" t="s">
        <v>623</v>
      </c>
      <c r="C57" s="1" t="s">
        <v>642</v>
      </c>
      <c r="D57" s="1" t="s">
        <v>625</v>
      </c>
      <c r="E57" s="1" t="s">
        <v>626</v>
      </c>
      <c r="F57" s="1" t="s">
        <v>643</v>
      </c>
      <c r="G57" s="1" t="s">
        <v>644</v>
      </c>
      <c r="H57" s="122">
        <v>85</v>
      </c>
      <c r="I57" s="117" t="s">
        <v>628</v>
      </c>
      <c r="J57" s="117"/>
      <c r="K57" s="117"/>
      <c r="L57" s="1">
        <v>1</v>
      </c>
      <c r="M57" s="1">
        <v>40</v>
      </c>
      <c r="N57" s="117"/>
      <c r="O57" s="117"/>
      <c r="P57" s="1">
        <f t="shared" si="16"/>
        <v>40</v>
      </c>
      <c r="Q57" s="117"/>
    </row>
    <row r="58" spans="1:17" s="123" customFormat="1" ht="24" customHeight="1">
      <c r="A58" s="117">
        <v>14</v>
      </c>
      <c r="B58" s="1" t="s">
        <v>645</v>
      </c>
      <c r="C58" s="1" t="s">
        <v>646</v>
      </c>
      <c r="D58" s="1" t="s">
        <v>610</v>
      </c>
      <c r="E58" s="1" t="s">
        <v>611</v>
      </c>
      <c r="F58" s="1" t="s">
        <v>647</v>
      </c>
      <c r="G58" s="1" t="s">
        <v>606</v>
      </c>
      <c r="H58" s="122">
        <v>88</v>
      </c>
      <c r="I58" s="1" t="s">
        <v>648</v>
      </c>
      <c r="J58" s="117"/>
      <c r="K58" s="117"/>
      <c r="L58" s="1">
        <v>1</v>
      </c>
      <c r="M58" s="1">
        <v>40</v>
      </c>
      <c r="N58" s="117"/>
      <c r="O58" s="117"/>
      <c r="P58" s="1">
        <f t="shared" si="16"/>
        <v>40</v>
      </c>
      <c r="Q58" s="117"/>
    </row>
    <row r="59" spans="1:17" s="123" customFormat="1" ht="24">
      <c r="A59" s="117">
        <v>15</v>
      </c>
      <c r="B59" s="1" t="s">
        <v>391</v>
      </c>
      <c r="C59" s="1" t="s">
        <v>649</v>
      </c>
      <c r="D59" s="1" t="s">
        <v>603</v>
      </c>
      <c r="E59" s="1" t="s">
        <v>604</v>
      </c>
      <c r="F59" s="1" t="s">
        <v>650</v>
      </c>
      <c r="G59" s="1" t="s">
        <v>606</v>
      </c>
      <c r="H59" s="122">
        <v>84</v>
      </c>
      <c r="I59" s="1" t="s">
        <v>601</v>
      </c>
      <c r="J59" s="117"/>
      <c r="K59" s="117"/>
      <c r="L59" s="1">
        <v>1</v>
      </c>
      <c r="M59" s="1">
        <v>40</v>
      </c>
      <c r="N59" s="117"/>
      <c r="O59" s="117"/>
      <c r="P59" s="1">
        <f t="shared" si="16"/>
        <v>40</v>
      </c>
      <c r="Q59" s="117"/>
    </row>
    <row r="60" spans="1:17" s="123" customFormat="1" ht="24">
      <c r="A60" s="117">
        <v>16</v>
      </c>
      <c r="B60" s="1" t="s">
        <v>392</v>
      </c>
      <c r="C60" s="1" t="s">
        <v>651</v>
      </c>
      <c r="D60" s="1" t="s">
        <v>592</v>
      </c>
      <c r="E60" s="1" t="s">
        <v>593</v>
      </c>
      <c r="F60" s="1" t="s">
        <v>652</v>
      </c>
      <c r="G60" s="1" t="s">
        <v>644</v>
      </c>
      <c r="H60" s="122">
        <v>90</v>
      </c>
      <c r="I60" s="117" t="s">
        <v>653</v>
      </c>
      <c r="J60" s="117"/>
      <c r="K60" s="117"/>
      <c r="L60" s="1">
        <v>1</v>
      </c>
      <c r="M60" s="1">
        <v>40</v>
      </c>
      <c r="N60" s="117"/>
      <c r="O60" s="117"/>
      <c r="P60" s="1">
        <f t="shared" si="16"/>
        <v>40</v>
      </c>
      <c r="Q60" s="117"/>
    </row>
    <row r="61" spans="1:17" s="123" customFormat="1" ht="24">
      <c r="A61" s="117">
        <v>17</v>
      </c>
      <c r="B61" s="1" t="s">
        <v>392</v>
      </c>
      <c r="C61" s="1" t="s">
        <v>654</v>
      </c>
      <c r="D61" s="1" t="s">
        <v>655</v>
      </c>
      <c r="E61" s="1" t="s">
        <v>616</v>
      </c>
      <c r="F61" s="1" t="s">
        <v>656</v>
      </c>
      <c r="G61" s="1" t="s">
        <v>644</v>
      </c>
      <c r="H61" s="122">
        <v>98</v>
      </c>
      <c r="I61" s="117" t="s">
        <v>653</v>
      </c>
      <c r="J61" s="117"/>
      <c r="K61" s="117"/>
      <c r="L61" s="1">
        <v>1</v>
      </c>
      <c r="M61" s="1">
        <v>40</v>
      </c>
      <c r="N61" s="117"/>
      <c r="O61" s="117"/>
      <c r="P61" s="1">
        <f t="shared" si="16"/>
        <v>40</v>
      </c>
      <c r="Q61" s="117"/>
    </row>
    <row r="62" spans="1:17" s="123" customFormat="1" ht="36" customHeight="1">
      <c r="A62" s="117">
        <v>18</v>
      </c>
      <c r="B62" s="1" t="s">
        <v>392</v>
      </c>
      <c r="C62" s="1" t="s">
        <v>657</v>
      </c>
      <c r="D62" s="1" t="s">
        <v>658</v>
      </c>
      <c r="E62" s="1" t="s">
        <v>659</v>
      </c>
      <c r="F62" s="1" t="s">
        <v>660</v>
      </c>
      <c r="G62" s="1" t="s">
        <v>644</v>
      </c>
      <c r="H62" s="122">
        <v>80</v>
      </c>
      <c r="I62" s="117" t="s">
        <v>653</v>
      </c>
      <c r="J62" s="117"/>
      <c r="K62" s="117"/>
      <c r="L62" s="1">
        <v>1</v>
      </c>
      <c r="M62" s="1">
        <v>40</v>
      </c>
      <c r="N62" s="117"/>
      <c r="O62" s="117"/>
      <c r="P62" s="1">
        <f t="shared" si="16"/>
        <v>40</v>
      </c>
      <c r="Q62" s="117"/>
    </row>
    <row r="63" spans="1:17" s="126" customFormat="1" ht="24" customHeight="1">
      <c r="A63" s="124" t="s">
        <v>393</v>
      </c>
      <c r="B63" s="124"/>
      <c r="C63" s="124"/>
      <c r="D63" s="124"/>
      <c r="E63" s="124"/>
      <c r="F63" s="124"/>
      <c r="G63" s="124"/>
      <c r="H63" s="99">
        <f>H64+H65+H66</f>
        <v>955.73</v>
      </c>
      <c r="I63" s="124"/>
      <c r="J63" s="98">
        <f t="shared" ref="J63:P63" si="17">SUM(J64:J66)</f>
        <v>3</v>
      </c>
      <c r="K63" s="98">
        <f t="shared" si="17"/>
        <v>375</v>
      </c>
      <c r="L63" s="98"/>
      <c r="M63" s="98"/>
      <c r="N63" s="98"/>
      <c r="O63" s="98"/>
      <c r="P63" s="98">
        <f t="shared" si="17"/>
        <v>375</v>
      </c>
      <c r="Q63" s="124"/>
    </row>
    <row r="64" spans="1:17" s="123" customFormat="1" ht="24" customHeight="1">
      <c r="A64" s="117">
        <v>1</v>
      </c>
      <c r="B64" s="1" t="s">
        <v>661</v>
      </c>
      <c r="C64" s="1" t="s">
        <v>662</v>
      </c>
      <c r="D64" s="111" t="s">
        <v>663</v>
      </c>
      <c r="E64" s="111" t="s">
        <v>664</v>
      </c>
      <c r="F64" s="111" t="s">
        <v>665</v>
      </c>
      <c r="G64" s="1" t="s">
        <v>504</v>
      </c>
      <c r="H64" s="122">
        <v>322.33</v>
      </c>
      <c r="I64" s="1" t="s">
        <v>666</v>
      </c>
      <c r="J64" s="1">
        <v>1</v>
      </c>
      <c r="K64" s="1">
        <v>125</v>
      </c>
      <c r="L64" s="117"/>
      <c r="M64" s="117"/>
      <c r="N64" s="117"/>
      <c r="O64" s="117"/>
      <c r="P64" s="1">
        <f t="shared" ref="P64:P66" si="18">J64*K64+L64*M64+N64*O64</f>
        <v>125</v>
      </c>
      <c r="Q64" s="117"/>
    </row>
    <row r="65" spans="1:17" s="110" customFormat="1" ht="24" customHeight="1">
      <c r="A65" s="1">
        <v>2</v>
      </c>
      <c r="B65" s="1" t="s">
        <v>667</v>
      </c>
      <c r="C65" s="1" t="s">
        <v>668</v>
      </c>
      <c r="D65" s="1" t="s">
        <v>669</v>
      </c>
      <c r="E65" s="1" t="s">
        <v>670</v>
      </c>
      <c r="F65" s="1" t="s">
        <v>671</v>
      </c>
      <c r="G65" s="1" t="s">
        <v>504</v>
      </c>
      <c r="H65" s="105">
        <v>302.3</v>
      </c>
      <c r="I65" s="1" t="s">
        <v>672</v>
      </c>
      <c r="J65" s="1">
        <v>1</v>
      </c>
      <c r="K65" s="1">
        <v>125</v>
      </c>
      <c r="L65" s="1"/>
      <c r="M65" s="1"/>
      <c r="N65" s="1"/>
      <c r="O65" s="1"/>
      <c r="P65" s="1">
        <f t="shared" si="18"/>
        <v>125</v>
      </c>
      <c r="Q65" s="1"/>
    </row>
    <row r="66" spans="1:17" s="109" customFormat="1" ht="24" customHeight="1">
      <c r="A66" s="1">
        <v>3</v>
      </c>
      <c r="B66" s="1" t="s">
        <v>673</v>
      </c>
      <c r="C66" s="1" t="s">
        <v>674</v>
      </c>
      <c r="D66" s="111" t="s">
        <v>675</v>
      </c>
      <c r="E66" s="111" t="s">
        <v>638</v>
      </c>
      <c r="F66" s="1" t="s">
        <v>676</v>
      </c>
      <c r="G66" s="1" t="s">
        <v>504</v>
      </c>
      <c r="H66" s="105">
        <v>331.1</v>
      </c>
      <c r="I66" s="1" t="s">
        <v>677</v>
      </c>
      <c r="J66" s="1">
        <v>1</v>
      </c>
      <c r="K66" s="1">
        <v>125</v>
      </c>
      <c r="L66" s="1"/>
      <c r="M66" s="98"/>
      <c r="N66" s="98"/>
      <c r="O66" s="98"/>
      <c r="P66" s="1">
        <f t="shared" si="18"/>
        <v>125</v>
      </c>
      <c r="Q66" s="98"/>
    </row>
    <row r="67" spans="1:17" s="109" customFormat="1" ht="24" customHeight="1">
      <c r="A67" s="98" t="s">
        <v>401</v>
      </c>
      <c r="B67" s="98"/>
      <c r="C67" s="98"/>
      <c r="D67" s="98"/>
      <c r="E67" s="98"/>
      <c r="F67" s="98"/>
      <c r="G67" s="98"/>
      <c r="H67" s="99">
        <f>H68+H69+H70</f>
        <v>1086.6210999999998</v>
      </c>
      <c r="I67" s="98"/>
      <c r="J67" s="98">
        <f t="shared" ref="J67:P67" si="19">SUM(J68:J70)</f>
        <v>2</v>
      </c>
      <c r="K67" s="98">
        <f t="shared" si="19"/>
        <v>250</v>
      </c>
      <c r="L67" s="98">
        <f t="shared" si="19"/>
        <v>1</v>
      </c>
      <c r="M67" s="98">
        <f t="shared" si="19"/>
        <v>40</v>
      </c>
      <c r="N67" s="98"/>
      <c r="O67" s="98"/>
      <c r="P67" s="98">
        <f t="shared" si="19"/>
        <v>290</v>
      </c>
      <c r="Q67" s="98"/>
    </row>
    <row r="68" spans="1:17" s="109" customFormat="1" ht="24" customHeight="1">
      <c r="A68" s="1">
        <v>1</v>
      </c>
      <c r="B68" s="1" t="s">
        <v>678</v>
      </c>
      <c r="C68" s="1" t="s">
        <v>679</v>
      </c>
      <c r="D68" s="1" t="s">
        <v>680</v>
      </c>
      <c r="E68" s="1" t="s">
        <v>593</v>
      </c>
      <c r="F68" s="1" t="s">
        <v>681</v>
      </c>
      <c r="G68" s="1" t="s">
        <v>682</v>
      </c>
      <c r="H68" s="105">
        <v>524.92570000000001</v>
      </c>
      <c r="I68" s="1" t="s">
        <v>683</v>
      </c>
      <c r="J68" s="1">
        <v>1</v>
      </c>
      <c r="K68" s="1">
        <v>125</v>
      </c>
      <c r="L68" s="1"/>
      <c r="M68" s="98"/>
      <c r="N68" s="98"/>
      <c r="O68" s="98"/>
      <c r="P68" s="1">
        <f t="shared" ref="P68:P70" si="20">J68*K68+L68*M68+N68*O68</f>
        <v>125</v>
      </c>
      <c r="Q68" s="98"/>
    </row>
    <row r="69" spans="1:17" s="109" customFormat="1" ht="24" customHeight="1">
      <c r="A69" s="1">
        <v>2</v>
      </c>
      <c r="B69" s="1" t="s">
        <v>678</v>
      </c>
      <c r="C69" s="1" t="s">
        <v>684</v>
      </c>
      <c r="D69" s="1" t="s">
        <v>544</v>
      </c>
      <c r="E69" s="1" t="s">
        <v>545</v>
      </c>
      <c r="F69" s="1" t="s">
        <v>685</v>
      </c>
      <c r="G69" s="1" t="s">
        <v>484</v>
      </c>
      <c r="H69" s="105">
        <v>380.88619999999997</v>
      </c>
      <c r="I69" s="1" t="s">
        <v>686</v>
      </c>
      <c r="J69" s="1">
        <v>1</v>
      </c>
      <c r="K69" s="1">
        <v>125</v>
      </c>
      <c r="L69" s="1"/>
      <c r="M69" s="98"/>
      <c r="N69" s="98"/>
      <c r="O69" s="98"/>
      <c r="P69" s="1">
        <f t="shared" si="20"/>
        <v>125</v>
      </c>
      <c r="Q69" s="98"/>
    </row>
    <row r="70" spans="1:17" s="109" customFormat="1" ht="24" customHeight="1">
      <c r="A70" s="1">
        <v>3</v>
      </c>
      <c r="B70" s="1" t="s">
        <v>398</v>
      </c>
      <c r="C70" s="1" t="s">
        <v>687</v>
      </c>
      <c r="D70" s="1" t="s">
        <v>544</v>
      </c>
      <c r="E70" s="1" t="s">
        <v>545</v>
      </c>
      <c r="F70" s="1" t="s">
        <v>688</v>
      </c>
      <c r="G70" s="1" t="s">
        <v>689</v>
      </c>
      <c r="H70" s="105">
        <v>180.8092</v>
      </c>
      <c r="I70" s="1" t="s">
        <v>690</v>
      </c>
      <c r="J70" s="1"/>
      <c r="K70" s="1"/>
      <c r="L70" s="1">
        <v>1</v>
      </c>
      <c r="M70" s="1">
        <v>40</v>
      </c>
      <c r="N70" s="98"/>
      <c r="O70" s="98"/>
      <c r="P70" s="1">
        <f t="shared" si="20"/>
        <v>40</v>
      </c>
      <c r="Q70" s="98"/>
    </row>
    <row r="71" spans="1:17" s="100" customFormat="1" ht="24" customHeight="1">
      <c r="A71" s="101" t="s">
        <v>691</v>
      </c>
      <c r="B71" s="504" t="s">
        <v>692</v>
      </c>
      <c r="C71" s="505"/>
      <c r="D71" s="102"/>
      <c r="E71" s="102"/>
      <c r="F71" s="102"/>
      <c r="G71" s="102"/>
      <c r="H71" s="99">
        <f>H72+H75+H77+H82+H88</f>
        <v>4297.91</v>
      </c>
      <c r="I71" s="103"/>
      <c r="J71" s="98">
        <f>J72+J75+J77+J82+J88</f>
        <v>8</v>
      </c>
      <c r="K71" s="98">
        <f>J71*125</f>
        <v>1000</v>
      </c>
      <c r="L71" s="98">
        <f>L72+L75+L77+L82+L88</f>
        <v>5</v>
      </c>
      <c r="M71" s="98">
        <f>L71*40</f>
        <v>200</v>
      </c>
      <c r="N71" s="98"/>
      <c r="O71" s="98"/>
      <c r="P71" s="98">
        <f>P72+P75+P77+P82+P88</f>
        <v>1200</v>
      </c>
      <c r="Q71" s="98"/>
    </row>
    <row r="72" spans="1:17" s="109" customFormat="1" ht="24" customHeight="1">
      <c r="A72" s="98" t="s">
        <v>320</v>
      </c>
      <c r="B72" s="98"/>
      <c r="C72" s="98"/>
      <c r="D72" s="98"/>
      <c r="E72" s="98"/>
      <c r="F72" s="98"/>
      <c r="G72" s="98"/>
      <c r="H72" s="99">
        <f>H73+H74</f>
        <v>521.64</v>
      </c>
      <c r="I72" s="98"/>
      <c r="J72" s="104">
        <f t="shared" ref="J72:P72" si="21">SUM(J73:J74)</f>
        <v>2</v>
      </c>
      <c r="K72" s="104">
        <f t="shared" si="21"/>
        <v>250</v>
      </c>
      <c r="L72" s="104"/>
      <c r="M72" s="104"/>
      <c r="N72" s="104"/>
      <c r="O72" s="104"/>
      <c r="P72" s="104">
        <f t="shared" si="21"/>
        <v>250</v>
      </c>
      <c r="Q72" s="98"/>
    </row>
    <row r="73" spans="1:17" s="100" customFormat="1" ht="24" customHeight="1">
      <c r="A73" s="1">
        <v>1</v>
      </c>
      <c r="B73" s="105" t="s">
        <v>693</v>
      </c>
      <c r="C73" s="1" t="s">
        <v>694</v>
      </c>
      <c r="D73" s="1" t="s">
        <v>695</v>
      </c>
      <c r="E73" s="1" t="s">
        <v>696</v>
      </c>
      <c r="F73" s="113" t="s">
        <v>697</v>
      </c>
      <c r="G73" s="113" t="s">
        <v>471</v>
      </c>
      <c r="H73" s="105">
        <v>198.39</v>
      </c>
      <c r="I73" s="1" t="s">
        <v>698</v>
      </c>
      <c r="J73" s="1">
        <v>1</v>
      </c>
      <c r="K73" s="1">
        <v>125</v>
      </c>
      <c r="L73" s="1"/>
      <c r="M73" s="98"/>
      <c r="N73" s="98"/>
      <c r="O73" s="98"/>
      <c r="P73" s="1">
        <f t="shared" ref="P73:P76" si="22">J73*K73+L73*M73+N73*O73</f>
        <v>125</v>
      </c>
      <c r="Q73" s="130" t="s">
        <v>473</v>
      </c>
    </row>
    <row r="74" spans="1:17" s="110" customFormat="1" ht="24" customHeight="1">
      <c r="A74" s="1">
        <v>2</v>
      </c>
      <c r="B74" s="105" t="s">
        <v>693</v>
      </c>
      <c r="C74" s="1" t="s">
        <v>699</v>
      </c>
      <c r="D74" s="1" t="s">
        <v>695</v>
      </c>
      <c r="E74" s="1" t="s">
        <v>696</v>
      </c>
      <c r="F74" s="113" t="s">
        <v>700</v>
      </c>
      <c r="G74" s="113" t="s">
        <v>471</v>
      </c>
      <c r="H74" s="105">
        <v>323.25</v>
      </c>
      <c r="I74" s="1" t="s">
        <v>701</v>
      </c>
      <c r="J74" s="1">
        <v>1</v>
      </c>
      <c r="K74" s="1">
        <v>125</v>
      </c>
      <c r="L74" s="1"/>
      <c r="M74" s="98"/>
      <c r="N74" s="98"/>
      <c r="O74" s="98"/>
      <c r="P74" s="1">
        <f t="shared" si="22"/>
        <v>125</v>
      </c>
      <c r="Q74" s="130" t="s">
        <v>473</v>
      </c>
    </row>
    <row r="75" spans="1:17" s="109" customFormat="1" ht="24" customHeight="1">
      <c r="A75" s="98" t="s">
        <v>321</v>
      </c>
      <c r="B75" s="98"/>
      <c r="C75" s="98"/>
      <c r="D75" s="98"/>
      <c r="E75" s="98"/>
      <c r="F75" s="98"/>
      <c r="G75" s="98"/>
      <c r="H75" s="99">
        <f>H76</f>
        <v>518.27</v>
      </c>
      <c r="I75" s="98"/>
      <c r="J75" s="98">
        <f t="shared" ref="J75:P75" si="23">SUM(J76)</f>
        <v>1</v>
      </c>
      <c r="K75" s="98">
        <f t="shared" si="23"/>
        <v>125</v>
      </c>
      <c r="L75" s="98"/>
      <c r="M75" s="98"/>
      <c r="N75" s="98"/>
      <c r="O75" s="98"/>
      <c r="P75" s="98">
        <f t="shared" si="23"/>
        <v>125</v>
      </c>
      <c r="Q75" s="98"/>
    </row>
    <row r="76" spans="1:17" s="109" customFormat="1" ht="24" customHeight="1">
      <c r="A76" s="1">
        <v>1</v>
      </c>
      <c r="B76" s="131" t="s">
        <v>323</v>
      </c>
      <c r="C76" s="113" t="s">
        <v>702</v>
      </c>
      <c r="D76" s="113" t="s">
        <v>517</v>
      </c>
      <c r="E76" s="113" t="s">
        <v>489</v>
      </c>
      <c r="F76" s="113" t="s">
        <v>703</v>
      </c>
      <c r="G76" s="113" t="s">
        <v>471</v>
      </c>
      <c r="H76" s="105">
        <v>518.27</v>
      </c>
      <c r="I76" s="1" t="s">
        <v>704</v>
      </c>
      <c r="J76" s="1">
        <v>1</v>
      </c>
      <c r="K76" s="1">
        <v>125</v>
      </c>
      <c r="L76" s="1"/>
      <c r="M76" s="98"/>
      <c r="N76" s="98"/>
      <c r="O76" s="98"/>
      <c r="P76" s="1">
        <f t="shared" si="22"/>
        <v>125</v>
      </c>
      <c r="Q76" s="130" t="s">
        <v>473</v>
      </c>
    </row>
    <row r="77" spans="1:17" s="109" customFormat="1" ht="24" customHeight="1">
      <c r="A77" s="98" t="s">
        <v>325</v>
      </c>
      <c r="B77" s="98"/>
      <c r="C77" s="98"/>
      <c r="D77" s="98"/>
      <c r="E77" s="98"/>
      <c r="F77" s="98"/>
      <c r="G77" s="98"/>
      <c r="H77" s="99">
        <f>H78+H79+H80+H81</f>
        <v>1650</v>
      </c>
      <c r="I77" s="98"/>
      <c r="J77" s="98">
        <f>SUM(J78:J81)</f>
        <v>4</v>
      </c>
      <c r="K77" s="98">
        <f>SUM(K78:K81)</f>
        <v>500</v>
      </c>
      <c r="L77" s="98"/>
      <c r="M77" s="98"/>
      <c r="N77" s="98"/>
      <c r="O77" s="98"/>
      <c r="P77" s="98">
        <f>SUM(P78:P81)</f>
        <v>500</v>
      </c>
      <c r="Q77" s="98"/>
    </row>
    <row r="78" spans="1:17" s="123" customFormat="1" ht="24" customHeight="1">
      <c r="A78" s="117">
        <v>1</v>
      </c>
      <c r="B78" s="132" t="s">
        <v>327</v>
      </c>
      <c r="C78" s="132" t="s">
        <v>705</v>
      </c>
      <c r="D78" s="132" t="s">
        <v>517</v>
      </c>
      <c r="E78" s="132" t="s">
        <v>489</v>
      </c>
      <c r="F78" s="132" t="s">
        <v>706</v>
      </c>
      <c r="G78" s="132" t="s">
        <v>707</v>
      </c>
      <c r="H78" s="122">
        <v>320</v>
      </c>
      <c r="I78" s="1" t="s">
        <v>708</v>
      </c>
      <c r="J78" s="1">
        <v>1</v>
      </c>
      <c r="K78" s="1">
        <v>125</v>
      </c>
      <c r="L78" s="1"/>
      <c r="M78" s="98"/>
      <c r="N78" s="98"/>
      <c r="O78" s="98"/>
      <c r="P78" s="1">
        <f t="shared" ref="P78:P81" si="24">J78*K78+L78*M78+N78*O78</f>
        <v>125</v>
      </c>
      <c r="Q78" s="113"/>
    </row>
    <row r="79" spans="1:17" s="123" customFormat="1" ht="24" customHeight="1">
      <c r="A79" s="117">
        <v>2</v>
      </c>
      <c r="B79" s="105" t="s">
        <v>331</v>
      </c>
      <c r="C79" s="1" t="s">
        <v>709</v>
      </c>
      <c r="D79" s="1" t="s">
        <v>517</v>
      </c>
      <c r="E79" s="1" t="s">
        <v>489</v>
      </c>
      <c r="F79" s="1" t="s">
        <v>710</v>
      </c>
      <c r="G79" s="1" t="s">
        <v>711</v>
      </c>
      <c r="H79" s="122">
        <v>230</v>
      </c>
      <c r="I79" s="1" t="s">
        <v>708</v>
      </c>
      <c r="J79" s="1">
        <v>1</v>
      </c>
      <c r="K79" s="1">
        <v>125</v>
      </c>
      <c r="L79" s="1"/>
      <c r="M79" s="98"/>
      <c r="N79" s="98"/>
      <c r="O79" s="98"/>
      <c r="P79" s="1">
        <f t="shared" si="24"/>
        <v>125</v>
      </c>
      <c r="Q79" s="130" t="s">
        <v>473</v>
      </c>
    </row>
    <row r="80" spans="1:17" s="123" customFormat="1" ht="24" customHeight="1">
      <c r="A80" s="117">
        <v>3</v>
      </c>
      <c r="B80" s="131" t="s">
        <v>712</v>
      </c>
      <c r="C80" s="113" t="s">
        <v>713</v>
      </c>
      <c r="D80" s="113" t="s">
        <v>517</v>
      </c>
      <c r="E80" s="113" t="s">
        <v>489</v>
      </c>
      <c r="F80" s="113" t="s">
        <v>714</v>
      </c>
      <c r="G80" s="113" t="s">
        <v>715</v>
      </c>
      <c r="H80" s="122">
        <v>600</v>
      </c>
      <c r="I80" s="1" t="s">
        <v>708</v>
      </c>
      <c r="J80" s="1">
        <v>1</v>
      </c>
      <c r="K80" s="1">
        <v>125</v>
      </c>
      <c r="L80" s="1"/>
      <c r="M80" s="98"/>
      <c r="N80" s="98"/>
      <c r="O80" s="98"/>
      <c r="P80" s="1">
        <f t="shared" si="24"/>
        <v>125</v>
      </c>
      <c r="Q80" s="130" t="s">
        <v>473</v>
      </c>
    </row>
    <row r="81" spans="1:17" s="123" customFormat="1" ht="24" customHeight="1">
      <c r="A81" s="117">
        <v>4</v>
      </c>
      <c r="B81" s="131" t="s">
        <v>712</v>
      </c>
      <c r="C81" s="113" t="s">
        <v>716</v>
      </c>
      <c r="D81" s="113" t="s">
        <v>517</v>
      </c>
      <c r="E81" s="113" t="s">
        <v>489</v>
      </c>
      <c r="F81" s="113" t="s">
        <v>717</v>
      </c>
      <c r="G81" s="113" t="s">
        <v>471</v>
      </c>
      <c r="H81" s="122">
        <v>500</v>
      </c>
      <c r="I81" s="1" t="s">
        <v>708</v>
      </c>
      <c r="J81" s="1">
        <v>1</v>
      </c>
      <c r="K81" s="1">
        <v>125</v>
      </c>
      <c r="L81" s="1"/>
      <c r="M81" s="98"/>
      <c r="N81" s="98"/>
      <c r="O81" s="98"/>
      <c r="P81" s="1">
        <f t="shared" si="24"/>
        <v>125</v>
      </c>
      <c r="Q81" s="130" t="s">
        <v>473</v>
      </c>
    </row>
    <row r="82" spans="1:17" s="126" customFormat="1" ht="24" customHeight="1">
      <c r="A82" s="124" t="s">
        <v>381</v>
      </c>
      <c r="B82" s="124"/>
      <c r="C82" s="124"/>
      <c r="D82" s="124"/>
      <c r="E82" s="124"/>
      <c r="F82" s="124"/>
      <c r="G82" s="124"/>
      <c r="H82" s="125">
        <f>H83+H84+H85+H86+H87</f>
        <v>1293</v>
      </c>
      <c r="I82" s="124"/>
      <c r="J82" s="98"/>
      <c r="K82" s="98"/>
      <c r="L82" s="98">
        <f>SUM(L83:L87)</f>
        <v>5</v>
      </c>
      <c r="M82" s="98">
        <f>SUM(M83:M87)</f>
        <v>200</v>
      </c>
      <c r="N82" s="98"/>
      <c r="O82" s="98"/>
      <c r="P82" s="98">
        <f>SUM(P83:P87)</f>
        <v>200</v>
      </c>
      <c r="Q82" s="124"/>
    </row>
    <row r="83" spans="1:17" s="123" customFormat="1" ht="24" customHeight="1">
      <c r="A83" s="117">
        <v>1</v>
      </c>
      <c r="B83" s="131" t="s">
        <v>718</v>
      </c>
      <c r="C83" s="111" t="s">
        <v>719</v>
      </c>
      <c r="D83" s="113" t="s">
        <v>468</v>
      </c>
      <c r="E83" s="113" t="s">
        <v>469</v>
      </c>
      <c r="F83" s="113" t="s">
        <v>720</v>
      </c>
      <c r="G83" s="111" t="s">
        <v>471</v>
      </c>
      <c r="H83" s="122">
        <v>242</v>
      </c>
      <c r="I83" s="1" t="s">
        <v>721</v>
      </c>
      <c r="J83" s="1"/>
      <c r="K83" s="1"/>
      <c r="L83" s="1">
        <v>1</v>
      </c>
      <c r="M83" s="1">
        <v>40</v>
      </c>
      <c r="N83" s="98"/>
      <c r="O83" s="98"/>
      <c r="P83" s="1">
        <f>J83*K83+L83*M83+N83*O83</f>
        <v>40</v>
      </c>
      <c r="Q83" s="130" t="s">
        <v>473</v>
      </c>
    </row>
    <row r="84" spans="1:17" s="123" customFormat="1" ht="24" customHeight="1">
      <c r="A84" s="117">
        <v>2</v>
      </c>
      <c r="B84" s="131" t="s">
        <v>718</v>
      </c>
      <c r="C84" s="111" t="s">
        <v>722</v>
      </c>
      <c r="D84" s="113" t="s">
        <v>468</v>
      </c>
      <c r="E84" s="113" t="s">
        <v>469</v>
      </c>
      <c r="F84" s="113" t="s">
        <v>723</v>
      </c>
      <c r="G84" s="111" t="s">
        <v>471</v>
      </c>
      <c r="H84" s="122">
        <v>175</v>
      </c>
      <c r="I84" s="1" t="s">
        <v>721</v>
      </c>
      <c r="J84" s="1"/>
      <c r="K84" s="1"/>
      <c r="L84" s="1">
        <v>1</v>
      </c>
      <c r="M84" s="1">
        <v>40</v>
      </c>
      <c r="N84" s="98"/>
      <c r="O84" s="98"/>
      <c r="P84" s="1">
        <f t="shared" ref="P84:P89" si="25">J84*K84+L84*M84+N84*O84</f>
        <v>40</v>
      </c>
      <c r="Q84" s="130" t="s">
        <v>473</v>
      </c>
    </row>
    <row r="85" spans="1:17" s="123" customFormat="1" ht="24" customHeight="1">
      <c r="A85" s="117">
        <v>3</v>
      </c>
      <c r="B85" s="131" t="s">
        <v>718</v>
      </c>
      <c r="C85" s="111" t="s">
        <v>724</v>
      </c>
      <c r="D85" s="113" t="s">
        <v>468</v>
      </c>
      <c r="E85" s="113" t="s">
        <v>469</v>
      </c>
      <c r="F85" s="113" t="s">
        <v>725</v>
      </c>
      <c r="G85" s="111" t="s">
        <v>471</v>
      </c>
      <c r="H85" s="122">
        <v>376</v>
      </c>
      <c r="I85" s="1" t="s">
        <v>721</v>
      </c>
      <c r="J85" s="1"/>
      <c r="K85" s="1"/>
      <c r="L85" s="1">
        <v>1</v>
      </c>
      <c r="M85" s="1">
        <v>40</v>
      </c>
      <c r="N85" s="98"/>
      <c r="O85" s="98"/>
      <c r="P85" s="1">
        <f t="shared" si="25"/>
        <v>40</v>
      </c>
      <c r="Q85" s="130" t="s">
        <v>473</v>
      </c>
    </row>
    <row r="86" spans="1:17" s="123" customFormat="1" ht="24" customHeight="1">
      <c r="A86" s="117">
        <v>4</v>
      </c>
      <c r="B86" s="131" t="s">
        <v>726</v>
      </c>
      <c r="C86" s="113" t="s">
        <v>727</v>
      </c>
      <c r="D86" s="111" t="s">
        <v>468</v>
      </c>
      <c r="E86" s="113" t="s">
        <v>469</v>
      </c>
      <c r="F86" s="113" t="s">
        <v>728</v>
      </c>
      <c r="G86" s="113" t="s">
        <v>471</v>
      </c>
      <c r="H86" s="122">
        <v>310</v>
      </c>
      <c r="I86" s="1" t="s">
        <v>721</v>
      </c>
      <c r="J86" s="1"/>
      <c r="K86" s="1"/>
      <c r="L86" s="1">
        <v>1</v>
      </c>
      <c r="M86" s="1">
        <v>40</v>
      </c>
      <c r="N86" s="98"/>
      <c r="O86" s="98"/>
      <c r="P86" s="1">
        <f t="shared" si="25"/>
        <v>40</v>
      </c>
      <c r="Q86" s="130" t="s">
        <v>473</v>
      </c>
    </row>
    <row r="87" spans="1:17" s="123" customFormat="1" ht="24" customHeight="1">
      <c r="A87" s="117">
        <v>5</v>
      </c>
      <c r="B87" s="131" t="s">
        <v>726</v>
      </c>
      <c r="C87" s="113" t="s">
        <v>729</v>
      </c>
      <c r="D87" s="111" t="s">
        <v>468</v>
      </c>
      <c r="E87" s="113" t="s">
        <v>469</v>
      </c>
      <c r="F87" s="113" t="s">
        <v>730</v>
      </c>
      <c r="G87" s="113" t="s">
        <v>471</v>
      </c>
      <c r="H87" s="122">
        <v>190</v>
      </c>
      <c r="I87" s="1" t="s">
        <v>721</v>
      </c>
      <c r="J87" s="1"/>
      <c r="K87" s="1"/>
      <c r="L87" s="1">
        <v>1</v>
      </c>
      <c r="M87" s="1">
        <v>40</v>
      </c>
      <c r="N87" s="98"/>
      <c r="O87" s="98"/>
      <c r="P87" s="1">
        <f t="shared" si="25"/>
        <v>40</v>
      </c>
      <c r="Q87" s="130" t="s">
        <v>473</v>
      </c>
    </row>
    <row r="88" spans="1:17" ht="24" customHeight="1">
      <c r="A88" s="124" t="s">
        <v>386</v>
      </c>
      <c r="B88" s="124"/>
      <c r="C88" s="124"/>
      <c r="D88" s="124"/>
      <c r="E88" s="124"/>
      <c r="F88" s="124"/>
      <c r="G88" s="124"/>
      <c r="H88" s="125">
        <f>H89+H90+H91+H92+H93</f>
        <v>315</v>
      </c>
      <c r="I88" s="124"/>
      <c r="J88" s="98">
        <f t="shared" ref="J88:K88" si="26">SUM(J89:J93)</f>
        <v>1</v>
      </c>
      <c r="K88" s="98">
        <f t="shared" si="26"/>
        <v>125</v>
      </c>
      <c r="L88" s="98"/>
      <c r="M88" s="98"/>
      <c r="N88" s="98"/>
      <c r="O88" s="98"/>
      <c r="P88" s="98">
        <f>SUM(P89:P93)</f>
        <v>125</v>
      </c>
      <c r="Q88" s="124"/>
    </row>
    <row r="89" spans="1:17" ht="24" customHeight="1">
      <c r="A89" s="117">
        <v>1</v>
      </c>
      <c r="B89" s="131" t="s">
        <v>731</v>
      </c>
      <c r="C89" s="111" t="s">
        <v>732</v>
      </c>
      <c r="D89" s="1" t="s">
        <v>733</v>
      </c>
      <c r="E89" s="113" t="s">
        <v>734</v>
      </c>
      <c r="F89" s="113" t="s">
        <v>735</v>
      </c>
      <c r="G89" s="111" t="s">
        <v>736</v>
      </c>
      <c r="H89" s="122">
        <v>315</v>
      </c>
      <c r="I89" s="117" t="s">
        <v>737</v>
      </c>
      <c r="J89" s="1">
        <v>1</v>
      </c>
      <c r="K89" s="1">
        <v>125</v>
      </c>
      <c r="L89" s="1"/>
      <c r="M89" s="1"/>
      <c r="N89" s="98"/>
      <c r="O89" s="98"/>
      <c r="P89" s="1">
        <f t="shared" si="25"/>
        <v>125</v>
      </c>
      <c r="Q89" s="130"/>
    </row>
  </sheetData>
  <mergeCells count="16">
    <mergeCell ref="B71:C71"/>
    <mergeCell ref="A2:Q3"/>
    <mergeCell ref="A4:A5"/>
    <mergeCell ref="B4:B5"/>
    <mergeCell ref="C4:C5"/>
    <mergeCell ref="D4:D5"/>
    <mergeCell ref="E4:E5"/>
    <mergeCell ref="F4:F5"/>
    <mergeCell ref="G4:G5"/>
    <mergeCell ref="H4:H5"/>
    <mergeCell ref="I4:I5"/>
    <mergeCell ref="J4:K4"/>
    <mergeCell ref="L4:M4"/>
    <mergeCell ref="N4:O4"/>
    <mergeCell ref="B6:C6"/>
    <mergeCell ref="B7:C7"/>
  </mergeCells>
  <phoneticPr fontId="1" type="noConversion"/>
  <conditionalFormatting sqref="J8">
    <cfRule type="duplicateValues" dxfId="31" priority="30" stopIfTrue="1"/>
  </conditionalFormatting>
  <conditionalFormatting sqref="K8">
    <cfRule type="duplicateValues" dxfId="30" priority="29" stopIfTrue="1"/>
  </conditionalFormatting>
  <conditionalFormatting sqref="L8">
    <cfRule type="duplicateValues" dxfId="29" priority="28" stopIfTrue="1"/>
  </conditionalFormatting>
  <conditionalFormatting sqref="M8">
    <cfRule type="duplicateValues" dxfId="28" priority="27" stopIfTrue="1"/>
  </conditionalFormatting>
  <conditionalFormatting sqref="N8">
    <cfRule type="duplicateValues" dxfId="27" priority="26" stopIfTrue="1"/>
  </conditionalFormatting>
  <conditionalFormatting sqref="O8">
    <cfRule type="duplicateValues" dxfId="26" priority="25" stopIfTrue="1"/>
  </conditionalFormatting>
  <conditionalFormatting sqref="P8">
    <cfRule type="duplicateValues" dxfId="25" priority="24" stopIfTrue="1"/>
  </conditionalFormatting>
  <conditionalFormatting sqref="J33">
    <cfRule type="duplicateValues" dxfId="24" priority="23" stopIfTrue="1"/>
  </conditionalFormatting>
  <conditionalFormatting sqref="K33">
    <cfRule type="duplicateValues" dxfId="23" priority="22" stopIfTrue="1"/>
  </conditionalFormatting>
  <conditionalFormatting sqref="L33">
    <cfRule type="duplicateValues" dxfId="22" priority="21" stopIfTrue="1"/>
  </conditionalFormatting>
  <conditionalFormatting sqref="M33">
    <cfRule type="duplicateValues" dxfId="21" priority="20" stopIfTrue="1"/>
  </conditionalFormatting>
  <conditionalFormatting sqref="N33">
    <cfRule type="duplicateValues" dxfId="20" priority="19" stopIfTrue="1"/>
  </conditionalFormatting>
  <conditionalFormatting sqref="O33">
    <cfRule type="duplicateValues" dxfId="19" priority="18" stopIfTrue="1"/>
  </conditionalFormatting>
  <conditionalFormatting sqref="P33">
    <cfRule type="duplicateValues" dxfId="18" priority="17" stopIfTrue="1"/>
  </conditionalFormatting>
  <conditionalFormatting sqref="J15">
    <cfRule type="duplicateValues" dxfId="17" priority="16" stopIfTrue="1"/>
  </conditionalFormatting>
  <conditionalFormatting sqref="K15">
    <cfRule type="duplicateValues" dxfId="16" priority="15" stopIfTrue="1"/>
  </conditionalFormatting>
  <conditionalFormatting sqref="L15">
    <cfRule type="duplicateValues" dxfId="15" priority="14" stopIfTrue="1"/>
  </conditionalFormatting>
  <conditionalFormatting sqref="M15">
    <cfRule type="duplicateValues" dxfId="14" priority="13" stopIfTrue="1"/>
  </conditionalFormatting>
  <conditionalFormatting sqref="N15">
    <cfRule type="duplicateValues" dxfId="13" priority="12" stopIfTrue="1"/>
  </conditionalFormatting>
  <conditionalFormatting sqref="O15">
    <cfRule type="duplicateValues" dxfId="12" priority="11" stopIfTrue="1"/>
  </conditionalFormatting>
  <conditionalFormatting sqref="P15">
    <cfRule type="duplicateValues" dxfId="11" priority="10" stopIfTrue="1"/>
  </conditionalFormatting>
  <conditionalFormatting sqref="J72">
    <cfRule type="duplicateValues" dxfId="10" priority="9" stopIfTrue="1"/>
  </conditionalFormatting>
  <conditionalFormatting sqref="K72">
    <cfRule type="duplicateValues" dxfId="9" priority="8" stopIfTrue="1"/>
  </conditionalFormatting>
  <conditionalFormatting sqref="L72">
    <cfRule type="duplicateValues" dxfId="8" priority="7" stopIfTrue="1"/>
  </conditionalFormatting>
  <conditionalFormatting sqref="M72">
    <cfRule type="duplicateValues" dxfId="7" priority="6" stopIfTrue="1"/>
  </conditionalFormatting>
  <conditionalFormatting sqref="N72">
    <cfRule type="duplicateValues" dxfId="6" priority="5" stopIfTrue="1"/>
  </conditionalFormatting>
  <conditionalFormatting sqref="O72">
    <cfRule type="duplicateValues" dxfId="5" priority="4" stopIfTrue="1"/>
  </conditionalFormatting>
  <conditionalFormatting sqref="P72">
    <cfRule type="duplicateValues" dxfId="4" priority="3" stopIfTrue="1"/>
  </conditionalFormatting>
  <conditionalFormatting sqref="C39 C15">
    <cfRule type="duplicateValues" dxfId="3" priority="32"/>
  </conditionalFormatting>
  <conditionalFormatting sqref="C88:C89">
    <cfRule type="duplicateValues" dxfId="2" priority="1"/>
  </conditionalFormatting>
  <conditionalFormatting sqref="F39 F15">
    <cfRule type="duplicateValues" dxfId="1" priority="31"/>
  </conditionalFormatting>
  <conditionalFormatting sqref="C72:C87 C2:C6 C90:C1048576 C8:C70">
    <cfRule type="duplicateValues" dxfId="0" priority="2"/>
  </conditionalFormatting>
  <printOptions horizontalCentered="1"/>
  <pageMargins left="0.23622047244094491" right="0.15748031496062992" top="0.51181102362204722" bottom="0.39370078740157483" header="0.31496062992125984" footer="0.31496062992125984"/>
  <pageSetup paperSize="9" scale="90" orientation="landscape" r:id="rId1"/>
</worksheet>
</file>

<file path=xl/worksheets/sheet7.xml><?xml version="1.0" encoding="utf-8"?>
<worksheet xmlns="http://schemas.openxmlformats.org/spreadsheetml/2006/main" xmlns:r="http://schemas.openxmlformats.org/officeDocument/2006/relationships">
  <dimension ref="A1:Q75"/>
  <sheetViews>
    <sheetView workbookViewId="0">
      <selection activeCell="H5" sqref="H5"/>
    </sheetView>
  </sheetViews>
  <sheetFormatPr defaultColWidth="9" defaultRowHeight="14.25"/>
  <cols>
    <col min="1" max="1" width="6.625" style="443" customWidth="1"/>
    <col min="2" max="2" width="13.25" style="442" hidden="1" customWidth="1"/>
    <col min="3" max="3" width="14.25" style="443" hidden="1" customWidth="1"/>
    <col min="4" max="4" width="24.875" style="443" hidden="1" customWidth="1"/>
    <col min="5" max="5" width="11.375" style="443" hidden="1" customWidth="1"/>
    <col min="6" max="6" width="17.125" style="443" hidden="1" customWidth="1"/>
    <col min="7" max="7" width="12.125" style="443" customWidth="1"/>
    <col min="8" max="9" width="10.5" style="443" customWidth="1"/>
    <col min="10" max="10" width="13.5" style="443" customWidth="1"/>
    <col min="11" max="11" width="20" style="443" customWidth="1"/>
    <col min="12" max="12" width="14.375" style="443" customWidth="1"/>
    <col min="13" max="13" width="0" style="443" hidden="1" customWidth="1"/>
    <col min="14" max="14" width="13.625" style="444" customWidth="1"/>
    <col min="15" max="15" width="22.625" style="445" customWidth="1"/>
    <col min="16" max="16384" width="9" style="443"/>
  </cols>
  <sheetData>
    <row r="1" spans="1:17">
      <c r="A1" s="106" t="s">
        <v>2798</v>
      </c>
    </row>
    <row r="2" spans="1:17" ht="20.25">
      <c r="A2" s="521" t="s">
        <v>2799</v>
      </c>
      <c r="B2" s="521"/>
      <c r="C2" s="521"/>
      <c r="D2" s="521"/>
      <c r="E2" s="521"/>
      <c r="F2" s="521"/>
      <c r="G2" s="521"/>
      <c r="H2" s="521"/>
      <c r="I2" s="521"/>
      <c r="J2" s="521"/>
      <c r="K2" s="521"/>
      <c r="L2" s="521"/>
      <c r="M2" s="521"/>
      <c r="N2" s="521"/>
      <c r="O2" s="521"/>
    </row>
    <row r="3" spans="1:17">
      <c r="A3" s="446"/>
      <c r="B3" s="446"/>
      <c r="C3" s="446"/>
      <c r="D3" s="446"/>
      <c r="E3" s="446"/>
      <c r="F3" s="446"/>
      <c r="G3" s="446"/>
      <c r="H3" s="446"/>
      <c r="I3" s="446"/>
      <c r="J3" s="446"/>
      <c r="K3" s="446"/>
      <c r="L3" s="446"/>
      <c r="M3" s="446"/>
      <c r="N3" s="445"/>
      <c r="O3" s="447"/>
    </row>
    <row r="4" spans="1:17" s="448" customFormat="1" ht="24" customHeight="1">
      <c r="A4" s="522" t="s">
        <v>0</v>
      </c>
      <c r="B4" s="522" t="s">
        <v>2458</v>
      </c>
      <c r="C4" s="522"/>
      <c r="D4" s="522"/>
      <c r="E4" s="522"/>
      <c r="F4" s="522"/>
      <c r="G4" s="522" t="s">
        <v>2459</v>
      </c>
      <c r="H4" s="522"/>
      <c r="I4" s="522"/>
      <c r="J4" s="522"/>
      <c r="K4" s="522"/>
      <c r="L4" s="522"/>
      <c r="M4" s="522"/>
      <c r="N4" s="523" t="s">
        <v>2460</v>
      </c>
      <c r="O4" s="522" t="s">
        <v>419</v>
      </c>
    </row>
    <row r="5" spans="1:17" s="448" customFormat="1" ht="48" customHeight="1">
      <c r="A5" s="522"/>
      <c r="B5" s="449" t="s">
        <v>2461</v>
      </c>
      <c r="C5" s="450" t="s">
        <v>2462</v>
      </c>
      <c r="D5" s="450" t="s">
        <v>2463</v>
      </c>
      <c r="E5" s="450" t="s">
        <v>2464</v>
      </c>
      <c r="F5" s="450" t="s">
        <v>2465</v>
      </c>
      <c r="G5" s="450" t="s">
        <v>32</v>
      </c>
      <c r="H5" s="450" t="s">
        <v>291</v>
      </c>
      <c r="I5" s="450" t="s">
        <v>2466</v>
      </c>
      <c r="J5" s="450" t="s">
        <v>2467</v>
      </c>
      <c r="K5" s="450" t="s">
        <v>2468</v>
      </c>
      <c r="L5" s="450" t="s">
        <v>2469</v>
      </c>
      <c r="M5" s="450" t="s">
        <v>2470</v>
      </c>
      <c r="N5" s="523"/>
      <c r="O5" s="522"/>
    </row>
    <row r="6" spans="1:17" s="454" customFormat="1" ht="27.75" customHeight="1">
      <c r="A6" s="451" t="s">
        <v>425</v>
      </c>
      <c r="B6" s="452"/>
      <c r="C6" s="451"/>
      <c r="D6" s="451"/>
      <c r="E6" s="451"/>
      <c r="F6" s="451"/>
      <c r="G6" s="451"/>
      <c r="H6" s="451"/>
      <c r="I6" s="451"/>
      <c r="J6" s="451"/>
      <c r="K6" s="451"/>
      <c r="L6" s="451"/>
      <c r="M6" s="451"/>
      <c r="N6" s="453">
        <f>N7+N13</f>
        <v>778</v>
      </c>
      <c r="O6" s="451"/>
    </row>
    <row r="7" spans="1:17" s="454" customFormat="1" ht="32.25" customHeight="1">
      <c r="A7" s="451" t="s">
        <v>2471</v>
      </c>
      <c r="B7" s="452" t="s">
        <v>2472</v>
      </c>
      <c r="C7" s="451"/>
      <c r="D7" s="451"/>
      <c r="E7" s="451"/>
      <c r="F7" s="451"/>
      <c r="G7" s="452" t="s">
        <v>2472</v>
      </c>
      <c r="H7" s="451"/>
      <c r="I7" s="451"/>
      <c r="J7" s="451"/>
      <c r="K7" s="451"/>
      <c r="L7" s="451"/>
      <c r="M7" s="451"/>
      <c r="N7" s="453">
        <v>160</v>
      </c>
      <c r="O7" s="451"/>
    </row>
    <row r="8" spans="1:17" s="448" customFormat="1" ht="38.25" customHeight="1">
      <c r="A8" s="450">
        <v>1</v>
      </c>
      <c r="B8" s="449"/>
      <c r="C8" s="450" t="s">
        <v>2473</v>
      </c>
      <c r="D8" s="450" t="s">
        <v>2474</v>
      </c>
      <c r="E8" s="450"/>
      <c r="F8" s="450" t="s">
        <v>2475</v>
      </c>
      <c r="G8" s="450" t="s">
        <v>2476</v>
      </c>
      <c r="H8" s="450" t="s">
        <v>2477</v>
      </c>
      <c r="I8" s="450" t="s">
        <v>2478</v>
      </c>
      <c r="J8" s="450" t="s">
        <v>2479</v>
      </c>
      <c r="K8" s="455" t="s">
        <v>2480</v>
      </c>
      <c r="L8" s="450"/>
      <c r="M8" s="450">
        <v>50</v>
      </c>
      <c r="N8" s="456">
        <v>30</v>
      </c>
      <c r="O8" s="450"/>
    </row>
    <row r="9" spans="1:17" s="448" customFormat="1" ht="39" customHeight="1">
      <c r="A9" s="450">
        <v>2</v>
      </c>
      <c r="B9" s="449" t="s">
        <v>2481</v>
      </c>
      <c r="C9" s="450" t="s">
        <v>2482</v>
      </c>
      <c r="D9" s="450" t="s">
        <v>2483</v>
      </c>
      <c r="E9" s="450"/>
      <c r="F9" s="450" t="s">
        <v>2484</v>
      </c>
      <c r="G9" s="450" t="s">
        <v>2476</v>
      </c>
      <c r="H9" s="450" t="s">
        <v>2485</v>
      </c>
      <c r="I9" s="450" t="s">
        <v>2486</v>
      </c>
      <c r="J9" s="450" t="s">
        <v>2487</v>
      </c>
      <c r="K9" s="455" t="s">
        <v>2488</v>
      </c>
      <c r="L9" s="450">
        <v>16.5</v>
      </c>
      <c r="M9" s="450">
        <v>100</v>
      </c>
      <c r="N9" s="456">
        <v>30</v>
      </c>
      <c r="O9" s="450"/>
    </row>
    <row r="10" spans="1:17" s="448" customFormat="1" ht="39" customHeight="1">
      <c r="A10" s="450">
        <v>3</v>
      </c>
      <c r="B10" s="449"/>
      <c r="C10" s="450" t="s">
        <v>2489</v>
      </c>
      <c r="D10" s="450" t="s">
        <v>2490</v>
      </c>
      <c r="E10" s="450"/>
      <c r="F10" s="450" t="s">
        <v>2491</v>
      </c>
      <c r="G10" s="450" t="s">
        <v>2492</v>
      </c>
      <c r="H10" s="450" t="s">
        <v>2493</v>
      </c>
      <c r="I10" s="450" t="s">
        <v>2494</v>
      </c>
      <c r="J10" s="450" t="s">
        <v>2495</v>
      </c>
      <c r="K10" s="455" t="s">
        <v>2496</v>
      </c>
      <c r="L10" s="450"/>
      <c r="M10" s="450"/>
      <c r="N10" s="456">
        <v>50</v>
      </c>
      <c r="O10" s="450"/>
    </row>
    <row r="11" spans="1:17" s="445" customFormat="1" ht="41.25" customHeight="1">
      <c r="A11" s="450">
        <v>4</v>
      </c>
      <c r="B11" s="457" t="s">
        <v>2497</v>
      </c>
      <c r="C11" s="455" t="s">
        <v>2498</v>
      </c>
      <c r="D11" s="455" t="s">
        <v>2499</v>
      </c>
      <c r="E11" s="458"/>
      <c r="F11" s="459" t="s">
        <v>2500</v>
      </c>
      <c r="G11" s="450" t="s">
        <v>2501</v>
      </c>
      <c r="H11" s="455" t="s">
        <v>2502</v>
      </c>
      <c r="I11" s="455" t="s">
        <v>2503</v>
      </c>
      <c r="J11" s="455" t="s">
        <v>2504</v>
      </c>
      <c r="K11" s="450" t="s">
        <v>2505</v>
      </c>
      <c r="L11" s="455">
        <v>16.8</v>
      </c>
      <c r="M11" s="455">
        <v>40</v>
      </c>
      <c r="N11" s="460">
        <v>30</v>
      </c>
      <c r="O11" s="455"/>
    </row>
    <row r="12" spans="1:17" s="445" customFormat="1" ht="42" customHeight="1">
      <c r="A12" s="450">
        <v>5</v>
      </c>
      <c r="B12" s="457" t="s">
        <v>2506</v>
      </c>
      <c r="C12" s="455" t="s">
        <v>2507</v>
      </c>
      <c r="D12" s="455" t="s">
        <v>2508</v>
      </c>
      <c r="E12" s="458"/>
      <c r="F12" s="459"/>
      <c r="G12" s="450" t="s">
        <v>2509</v>
      </c>
      <c r="H12" s="455" t="s">
        <v>2510</v>
      </c>
      <c r="I12" s="455" t="s">
        <v>2511</v>
      </c>
      <c r="J12" s="455" t="s">
        <v>2512</v>
      </c>
      <c r="K12" s="450" t="s">
        <v>2513</v>
      </c>
      <c r="L12" s="455">
        <v>9.6</v>
      </c>
      <c r="M12" s="455">
        <v>290</v>
      </c>
      <c r="N12" s="460">
        <v>20</v>
      </c>
      <c r="O12" s="455"/>
    </row>
    <row r="13" spans="1:17" s="448" customFormat="1" ht="40.5" customHeight="1">
      <c r="A13" s="451" t="s">
        <v>2514</v>
      </c>
      <c r="B13" s="452" t="s">
        <v>2515</v>
      </c>
      <c r="C13" s="450"/>
      <c r="D13" s="450"/>
      <c r="E13" s="450"/>
      <c r="F13" s="450"/>
      <c r="G13" s="452" t="s">
        <v>2515</v>
      </c>
      <c r="H13" s="450"/>
      <c r="I13" s="450"/>
      <c r="J13" s="450"/>
      <c r="K13" s="455"/>
      <c r="L13" s="450"/>
      <c r="M13" s="450"/>
      <c r="N13" s="453">
        <f>SUM(N14:N55)</f>
        <v>618</v>
      </c>
      <c r="O13" s="450"/>
    </row>
    <row r="14" spans="1:17" s="448" customFormat="1" ht="50.25" customHeight="1">
      <c r="A14" s="450">
        <v>1</v>
      </c>
      <c r="B14" s="449" t="s">
        <v>2516</v>
      </c>
      <c r="C14" s="450" t="s">
        <v>2517</v>
      </c>
      <c r="D14" s="31" t="s">
        <v>2518</v>
      </c>
      <c r="E14" s="450"/>
      <c r="F14" s="450" t="s">
        <v>2519</v>
      </c>
      <c r="G14" s="450" t="s">
        <v>2520</v>
      </c>
      <c r="H14" s="450" t="s">
        <v>2521</v>
      </c>
      <c r="I14" s="450" t="s">
        <v>2522</v>
      </c>
      <c r="J14" s="450" t="s">
        <v>2523</v>
      </c>
      <c r="K14" s="450" t="s">
        <v>2524</v>
      </c>
      <c r="L14" s="450">
        <v>3</v>
      </c>
      <c r="M14" s="450">
        <v>120</v>
      </c>
      <c r="N14" s="456">
        <v>15</v>
      </c>
      <c r="O14" s="31"/>
    </row>
    <row r="15" spans="1:17" s="448" customFormat="1" ht="48.75" customHeight="1">
      <c r="A15" s="450">
        <v>2</v>
      </c>
      <c r="B15" s="449" t="s">
        <v>2525</v>
      </c>
      <c r="C15" s="450" t="s">
        <v>2526</v>
      </c>
      <c r="D15" s="31" t="s">
        <v>2527</v>
      </c>
      <c r="E15" s="450"/>
      <c r="F15" s="450" t="s">
        <v>2528</v>
      </c>
      <c r="G15" s="450" t="s">
        <v>2529</v>
      </c>
      <c r="H15" s="450" t="s">
        <v>2521</v>
      </c>
      <c r="I15" s="450" t="s">
        <v>2530</v>
      </c>
      <c r="J15" s="450" t="s">
        <v>2530</v>
      </c>
      <c r="K15" s="450" t="s">
        <v>2531</v>
      </c>
      <c r="L15" s="450">
        <v>1.5</v>
      </c>
      <c r="M15" s="450">
        <v>60</v>
      </c>
      <c r="N15" s="456">
        <v>20</v>
      </c>
      <c r="O15" s="31"/>
    </row>
    <row r="16" spans="1:17" s="448" customFormat="1" ht="48.75" customHeight="1">
      <c r="A16" s="450">
        <v>3</v>
      </c>
      <c r="B16" s="449" t="s">
        <v>2532</v>
      </c>
      <c r="C16" s="450" t="s">
        <v>2533</v>
      </c>
      <c r="D16" s="31" t="s">
        <v>2534</v>
      </c>
      <c r="E16" s="450"/>
      <c r="F16" s="450" t="s">
        <v>2535</v>
      </c>
      <c r="G16" s="450" t="s">
        <v>2529</v>
      </c>
      <c r="H16" s="450" t="s">
        <v>2536</v>
      </c>
      <c r="I16" s="450" t="s">
        <v>2537</v>
      </c>
      <c r="J16" s="450" t="s">
        <v>2538</v>
      </c>
      <c r="K16" s="450" t="s">
        <v>2539</v>
      </c>
      <c r="L16" s="450">
        <v>1</v>
      </c>
      <c r="M16" s="450">
        <v>48</v>
      </c>
      <c r="N16" s="456">
        <v>20</v>
      </c>
      <c r="O16" s="31"/>
      <c r="P16" s="520"/>
      <c r="Q16" s="520"/>
    </row>
    <row r="17" spans="1:15" s="448" customFormat="1" ht="28.5">
      <c r="A17" s="450">
        <v>4</v>
      </c>
      <c r="B17" s="449" t="s">
        <v>2540</v>
      </c>
      <c r="C17" s="450" t="s">
        <v>2541</v>
      </c>
      <c r="D17" s="31" t="s">
        <v>2542</v>
      </c>
      <c r="E17" s="450"/>
      <c r="F17" s="450"/>
      <c r="G17" s="450" t="s">
        <v>2543</v>
      </c>
      <c r="H17" s="450" t="s">
        <v>2536</v>
      </c>
      <c r="I17" s="450" t="s">
        <v>2544</v>
      </c>
      <c r="J17" s="450" t="s">
        <v>2545</v>
      </c>
      <c r="K17" s="450" t="s">
        <v>2546</v>
      </c>
      <c r="L17" s="450">
        <v>3.3</v>
      </c>
      <c r="M17" s="450">
        <v>300</v>
      </c>
      <c r="N17" s="456">
        <v>10</v>
      </c>
      <c r="O17" s="31"/>
    </row>
    <row r="18" spans="1:15" s="448" customFormat="1" ht="42.75">
      <c r="A18" s="450">
        <v>5</v>
      </c>
      <c r="B18" s="449" t="s">
        <v>2547</v>
      </c>
      <c r="C18" s="450" t="s">
        <v>2548</v>
      </c>
      <c r="D18" s="31" t="s">
        <v>2549</v>
      </c>
      <c r="E18" s="450"/>
      <c r="F18" s="450" t="s">
        <v>2550</v>
      </c>
      <c r="G18" s="450" t="s">
        <v>2543</v>
      </c>
      <c r="H18" s="450" t="s">
        <v>2551</v>
      </c>
      <c r="I18" s="450" t="s">
        <v>2552</v>
      </c>
      <c r="J18" s="450" t="s">
        <v>2553</v>
      </c>
      <c r="K18" s="450" t="s">
        <v>2554</v>
      </c>
      <c r="L18" s="450"/>
      <c r="M18" s="450"/>
      <c r="N18" s="456">
        <v>10</v>
      </c>
      <c r="O18" s="31"/>
    </row>
    <row r="19" spans="1:15" s="448" customFormat="1" ht="40.5">
      <c r="A19" s="450">
        <v>6</v>
      </c>
      <c r="B19" s="449" t="s">
        <v>2547</v>
      </c>
      <c r="C19" s="450" t="s">
        <v>2555</v>
      </c>
      <c r="D19" s="31" t="s">
        <v>2556</v>
      </c>
      <c r="E19" s="450"/>
      <c r="F19" s="450" t="s">
        <v>2557</v>
      </c>
      <c r="G19" s="450" t="s">
        <v>2543</v>
      </c>
      <c r="H19" s="450" t="s">
        <v>2551</v>
      </c>
      <c r="I19" s="450" t="s">
        <v>2552</v>
      </c>
      <c r="J19" s="450" t="s">
        <v>2558</v>
      </c>
      <c r="K19" s="450" t="s">
        <v>2559</v>
      </c>
      <c r="L19" s="450">
        <v>3</v>
      </c>
      <c r="M19" s="450">
        <v>20</v>
      </c>
      <c r="N19" s="456">
        <v>10</v>
      </c>
      <c r="O19" s="31"/>
    </row>
    <row r="20" spans="1:15" s="448" customFormat="1" ht="40.5">
      <c r="A20" s="450">
        <v>7</v>
      </c>
      <c r="B20" s="449" t="s">
        <v>2560</v>
      </c>
      <c r="C20" s="450" t="s">
        <v>2561</v>
      </c>
      <c r="D20" s="31" t="s">
        <v>2562</v>
      </c>
      <c r="E20" s="450"/>
      <c r="F20" s="450"/>
      <c r="G20" s="450" t="s">
        <v>2543</v>
      </c>
      <c r="H20" s="450" t="s">
        <v>2551</v>
      </c>
      <c r="I20" s="450" t="s">
        <v>2563</v>
      </c>
      <c r="J20" s="450" t="s">
        <v>2564</v>
      </c>
      <c r="K20" s="450" t="s">
        <v>2559</v>
      </c>
      <c r="L20" s="450">
        <v>4</v>
      </c>
      <c r="M20" s="450"/>
      <c r="N20" s="456">
        <v>20</v>
      </c>
      <c r="O20" s="31"/>
    </row>
    <row r="21" spans="1:15" s="448" customFormat="1" ht="42.75">
      <c r="A21" s="450">
        <v>8</v>
      </c>
      <c r="B21" s="449" t="s">
        <v>2547</v>
      </c>
      <c r="C21" s="450" t="s">
        <v>2565</v>
      </c>
      <c r="D21" s="31" t="s">
        <v>2566</v>
      </c>
      <c r="E21" s="450"/>
      <c r="F21" s="450" t="s">
        <v>2567</v>
      </c>
      <c r="G21" s="450" t="s">
        <v>2543</v>
      </c>
      <c r="H21" s="450" t="s">
        <v>2551</v>
      </c>
      <c r="I21" s="450" t="s">
        <v>2568</v>
      </c>
      <c r="J21" s="450" t="s">
        <v>2569</v>
      </c>
      <c r="K21" s="450" t="s">
        <v>2559</v>
      </c>
      <c r="L21" s="450">
        <v>22</v>
      </c>
      <c r="M21" s="450"/>
      <c r="N21" s="456">
        <v>10</v>
      </c>
      <c r="O21" s="31"/>
    </row>
    <row r="22" spans="1:15" ht="42.75">
      <c r="A22" s="450">
        <v>9</v>
      </c>
      <c r="B22" s="457" t="s">
        <v>2570</v>
      </c>
      <c r="C22" s="457" t="s">
        <v>2571</v>
      </c>
      <c r="D22" s="455" t="s">
        <v>2572</v>
      </c>
      <c r="E22" s="455"/>
      <c r="F22" s="455"/>
      <c r="G22" s="455" t="s">
        <v>2573</v>
      </c>
      <c r="H22" s="455" t="s">
        <v>2574</v>
      </c>
      <c r="I22" s="455" t="s">
        <v>2575</v>
      </c>
      <c r="J22" s="455" t="s">
        <v>2576</v>
      </c>
      <c r="K22" s="455" t="s">
        <v>2577</v>
      </c>
      <c r="L22" s="455">
        <v>2</v>
      </c>
      <c r="M22" s="455">
        <v>50</v>
      </c>
      <c r="N22" s="460">
        <v>10</v>
      </c>
      <c r="O22" s="455"/>
    </row>
    <row r="23" spans="1:15" ht="85.5">
      <c r="A23" s="450">
        <v>10</v>
      </c>
      <c r="B23" s="457" t="s">
        <v>2547</v>
      </c>
      <c r="C23" s="457" t="s">
        <v>2571</v>
      </c>
      <c r="D23" s="455" t="s">
        <v>2578</v>
      </c>
      <c r="E23" s="455"/>
      <c r="F23" s="450" t="s">
        <v>2579</v>
      </c>
      <c r="G23" s="455" t="s">
        <v>2573</v>
      </c>
      <c r="H23" s="455" t="s">
        <v>2574</v>
      </c>
      <c r="I23" s="455" t="s">
        <v>2580</v>
      </c>
      <c r="J23" s="455" t="s">
        <v>2581</v>
      </c>
      <c r="K23" s="450" t="s">
        <v>2582</v>
      </c>
      <c r="L23" s="455"/>
      <c r="M23" s="455">
        <v>100</v>
      </c>
      <c r="N23" s="460">
        <v>20</v>
      </c>
      <c r="O23" s="455"/>
    </row>
    <row r="24" spans="1:15" s="448" customFormat="1" ht="85.5">
      <c r="A24" s="450">
        <v>11</v>
      </c>
      <c r="B24" s="449" t="s">
        <v>2547</v>
      </c>
      <c r="C24" s="450" t="s">
        <v>2583</v>
      </c>
      <c r="D24" s="31" t="s">
        <v>2584</v>
      </c>
      <c r="E24" s="450"/>
      <c r="F24" s="450" t="s">
        <v>2579</v>
      </c>
      <c r="G24" s="450" t="s">
        <v>2585</v>
      </c>
      <c r="H24" s="450" t="s">
        <v>2586</v>
      </c>
      <c r="I24" s="450" t="s">
        <v>2587</v>
      </c>
      <c r="J24" s="450" t="s">
        <v>2588</v>
      </c>
      <c r="K24" s="450" t="s">
        <v>2554</v>
      </c>
      <c r="L24" s="450">
        <v>1.8</v>
      </c>
      <c r="M24" s="450">
        <v>80</v>
      </c>
      <c r="N24" s="456">
        <v>20</v>
      </c>
      <c r="O24" s="31"/>
    </row>
    <row r="25" spans="1:15" s="448" customFormat="1" ht="42.75">
      <c r="A25" s="450">
        <v>12</v>
      </c>
      <c r="B25" s="449" t="s">
        <v>2589</v>
      </c>
      <c r="C25" s="450" t="s">
        <v>2590</v>
      </c>
      <c r="D25" s="450" t="s">
        <v>2591</v>
      </c>
      <c r="E25" s="450"/>
      <c r="F25" s="450" t="s">
        <v>2592</v>
      </c>
      <c r="G25" s="450" t="s">
        <v>2593</v>
      </c>
      <c r="H25" s="450" t="s">
        <v>2594</v>
      </c>
      <c r="I25" s="450" t="s">
        <v>2595</v>
      </c>
      <c r="J25" s="450" t="s">
        <v>2596</v>
      </c>
      <c r="K25" s="450" t="s">
        <v>2524</v>
      </c>
      <c r="L25" s="450">
        <v>1.5</v>
      </c>
      <c r="M25" s="450">
        <v>50</v>
      </c>
      <c r="N25" s="456">
        <v>20</v>
      </c>
      <c r="O25" s="450"/>
    </row>
    <row r="26" spans="1:15" s="448" customFormat="1" ht="28.5">
      <c r="A26" s="450">
        <v>13</v>
      </c>
      <c r="B26" s="449" t="s">
        <v>2597</v>
      </c>
      <c r="C26" s="450" t="s">
        <v>2598</v>
      </c>
      <c r="D26" s="450" t="s">
        <v>2599</v>
      </c>
      <c r="E26" s="450"/>
      <c r="F26" s="450" t="s">
        <v>2600</v>
      </c>
      <c r="G26" s="450" t="s">
        <v>2601</v>
      </c>
      <c r="H26" s="450" t="s">
        <v>2602</v>
      </c>
      <c r="I26" s="450" t="s">
        <v>2603</v>
      </c>
      <c r="J26" s="450" t="s">
        <v>2604</v>
      </c>
      <c r="K26" s="450" t="s">
        <v>2513</v>
      </c>
      <c r="L26" s="450">
        <v>5</v>
      </c>
      <c r="M26" s="450">
        <v>70</v>
      </c>
      <c r="N26" s="456">
        <v>20</v>
      </c>
      <c r="O26" s="450"/>
    </row>
    <row r="27" spans="1:15" s="448" customFormat="1" ht="42.75">
      <c r="A27" s="450">
        <v>14</v>
      </c>
      <c r="B27" s="449" t="s">
        <v>2605</v>
      </c>
      <c r="C27" s="450" t="s">
        <v>2598</v>
      </c>
      <c r="D27" s="450" t="s">
        <v>2606</v>
      </c>
      <c r="E27" s="450"/>
      <c r="F27" s="450"/>
      <c r="G27" s="450" t="s">
        <v>2601</v>
      </c>
      <c r="H27" s="450" t="s">
        <v>2602</v>
      </c>
      <c r="I27" s="450" t="s">
        <v>2607</v>
      </c>
      <c r="J27" s="450"/>
      <c r="K27" s="450" t="s">
        <v>2608</v>
      </c>
      <c r="L27" s="450">
        <v>10.7</v>
      </c>
      <c r="M27" s="450">
        <v>300</v>
      </c>
      <c r="N27" s="456">
        <v>20</v>
      </c>
      <c r="O27" s="450"/>
    </row>
    <row r="28" spans="1:15" s="448" customFormat="1" ht="28.5">
      <c r="A28" s="450">
        <v>15</v>
      </c>
      <c r="B28" s="449" t="s">
        <v>2609</v>
      </c>
      <c r="C28" s="450" t="s">
        <v>2610</v>
      </c>
      <c r="D28" s="450" t="s">
        <v>2611</v>
      </c>
      <c r="E28" s="450"/>
      <c r="F28" s="450"/>
      <c r="G28" s="450" t="s">
        <v>2601</v>
      </c>
      <c r="H28" s="450" t="s">
        <v>2602</v>
      </c>
      <c r="I28" s="450" t="s">
        <v>2612</v>
      </c>
      <c r="J28" s="450"/>
      <c r="K28" s="450" t="s">
        <v>2613</v>
      </c>
      <c r="L28" s="450">
        <v>6.6</v>
      </c>
      <c r="M28" s="450">
        <v>100</v>
      </c>
      <c r="N28" s="456">
        <v>10</v>
      </c>
      <c r="O28" s="450"/>
    </row>
    <row r="29" spans="1:15" s="448" customFormat="1" ht="28.5">
      <c r="A29" s="450">
        <v>16</v>
      </c>
      <c r="B29" s="449" t="s">
        <v>2614</v>
      </c>
      <c r="C29" s="450" t="s">
        <v>2615</v>
      </c>
      <c r="D29" s="450" t="s">
        <v>2611</v>
      </c>
      <c r="E29" s="450"/>
      <c r="F29" s="450"/>
      <c r="G29" s="450" t="s">
        <v>2601</v>
      </c>
      <c r="H29" s="450" t="s">
        <v>2602</v>
      </c>
      <c r="I29" s="450" t="s">
        <v>2616</v>
      </c>
      <c r="J29" s="450" t="s">
        <v>2617</v>
      </c>
      <c r="K29" s="450" t="s">
        <v>2513</v>
      </c>
      <c r="L29" s="450">
        <v>3</v>
      </c>
      <c r="M29" s="450">
        <v>150</v>
      </c>
      <c r="N29" s="456">
        <v>10</v>
      </c>
      <c r="O29" s="450"/>
    </row>
    <row r="30" spans="1:15" s="448" customFormat="1" ht="42.75">
      <c r="A30" s="450">
        <v>17</v>
      </c>
      <c r="B30" s="449" t="s">
        <v>2618</v>
      </c>
      <c r="C30" s="450" t="s">
        <v>2619</v>
      </c>
      <c r="D30" s="450" t="s">
        <v>2620</v>
      </c>
      <c r="E30" s="450"/>
      <c r="F30" s="450" t="s">
        <v>2621</v>
      </c>
      <c r="G30" s="450" t="s">
        <v>2601</v>
      </c>
      <c r="H30" s="450" t="s">
        <v>2602</v>
      </c>
      <c r="I30" s="450" t="s">
        <v>2622</v>
      </c>
      <c r="J30" s="450" t="s">
        <v>2623</v>
      </c>
      <c r="K30" s="450" t="s">
        <v>2524</v>
      </c>
      <c r="L30" s="450">
        <v>3</v>
      </c>
      <c r="M30" s="450">
        <v>100</v>
      </c>
      <c r="N30" s="456">
        <v>20</v>
      </c>
      <c r="O30" s="450"/>
    </row>
    <row r="31" spans="1:15" s="448" customFormat="1" ht="42.75">
      <c r="A31" s="450">
        <v>18</v>
      </c>
      <c r="B31" s="449" t="s">
        <v>2624</v>
      </c>
      <c r="C31" s="450" t="s">
        <v>2625</v>
      </c>
      <c r="D31" s="450" t="s">
        <v>2626</v>
      </c>
      <c r="E31" s="450"/>
      <c r="F31" s="450" t="s">
        <v>2627</v>
      </c>
      <c r="G31" s="450" t="s">
        <v>2601</v>
      </c>
      <c r="H31" s="450" t="s">
        <v>2628</v>
      </c>
      <c r="I31" s="450" t="s">
        <v>2629</v>
      </c>
      <c r="J31" s="450" t="s">
        <v>2630</v>
      </c>
      <c r="K31" s="450" t="s">
        <v>2524</v>
      </c>
      <c r="L31" s="450">
        <v>7.4</v>
      </c>
      <c r="M31" s="450">
        <v>60</v>
      </c>
      <c r="N31" s="456">
        <v>10</v>
      </c>
      <c r="O31" s="450"/>
    </row>
    <row r="32" spans="1:15" s="448" customFormat="1" ht="42.75">
      <c r="A32" s="450">
        <v>19</v>
      </c>
      <c r="B32" s="449" t="s">
        <v>2631</v>
      </c>
      <c r="C32" s="450" t="s">
        <v>2632</v>
      </c>
      <c r="D32" s="450" t="s">
        <v>2633</v>
      </c>
      <c r="E32" s="450"/>
      <c r="F32" s="450" t="s">
        <v>2634</v>
      </c>
      <c r="G32" s="450" t="s">
        <v>2601</v>
      </c>
      <c r="H32" s="450" t="s">
        <v>2635</v>
      </c>
      <c r="I32" s="450" t="s">
        <v>2636</v>
      </c>
      <c r="J32" s="450" t="s">
        <v>2637</v>
      </c>
      <c r="K32" s="450" t="s">
        <v>2524</v>
      </c>
      <c r="L32" s="450"/>
      <c r="M32" s="450">
        <v>100</v>
      </c>
      <c r="N32" s="456">
        <v>15</v>
      </c>
      <c r="O32" s="450"/>
    </row>
    <row r="33" spans="1:17" s="448" customFormat="1" ht="44.25" customHeight="1">
      <c r="A33" s="450">
        <v>20</v>
      </c>
      <c r="B33" s="449"/>
      <c r="C33" s="450"/>
      <c r="D33" s="450"/>
      <c r="E33" s="450"/>
      <c r="F33" s="450"/>
      <c r="G33" s="450" t="s">
        <v>2638</v>
      </c>
      <c r="H33" s="450" t="s">
        <v>2639</v>
      </c>
      <c r="I33" s="450" t="s">
        <v>2640</v>
      </c>
      <c r="J33" s="450" t="s">
        <v>2641</v>
      </c>
      <c r="K33" s="450" t="s">
        <v>2524</v>
      </c>
      <c r="L33" s="450"/>
      <c r="M33" s="450"/>
      <c r="N33" s="456">
        <v>20</v>
      </c>
      <c r="O33" s="450"/>
    </row>
    <row r="34" spans="1:17" s="448" customFormat="1" ht="44.25" customHeight="1">
      <c r="A34" s="450">
        <v>21</v>
      </c>
      <c r="B34" s="449" t="s">
        <v>2525</v>
      </c>
      <c r="C34" s="450" t="s">
        <v>2642</v>
      </c>
      <c r="D34" s="450" t="s">
        <v>2643</v>
      </c>
      <c r="E34" s="450"/>
      <c r="F34" s="450" t="s">
        <v>2644</v>
      </c>
      <c r="G34" s="450" t="s">
        <v>2638</v>
      </c>
      <c r="H34" s="450" t="s">
        <v>2639</v>
      </c>
      <c r="I34" s="450" t="s">
        <v>2645</v>
      </c>
      <c r="J34" s="450" t="s">
        <v>2646</v>
      </c>
      <c r="K34" s="450" t="s">
        <v>2524</v>
      </c>
      <c r="L34" s="450">
        <v>4.4000000000000004</v>
      </c>
      <c r="M34" s="450">
        <v>23</v>
      </c>
      <c r="N34" s="456">
        <v>15</v>
      </c>
      <c r="O34" s="450"/>
    </row>
    <row r="35" spans="1:17" ht="50.25" customHeight="1">
      <c r="A35" s="450">
        <v>22</v>
      </c>
      <c r="B35" s="457" t="s">
        <v>2647</v>
      </c>
      <c r="C35" s="455" t="s">
        <v>2648</v>
      </c>
      <c r="D35" s="455" t="s">
        <v>2649</v>
      </c>
      <c r="E35" s="455"/>
      <c r="F35" s="455" t="s">
        <v>2650</v>
      </c>
      <c r="G35" s="455" t="s">
        <v>2651</v>
      </c>
      <c r="H35" s="455" t="s">
        <v>2652</v>
      </c>
      <c r="I35" s="455" t="s">
        <v>2653</v>
      </c>
      <c r="J35" s="455" t="s">
        <v>2654</v>
      </c>
      <c r="K35" s="450" t="s">
        <v>2655</v>
      </c>
      <c r="L35" s="455">
        <v>4</v>
      </c>
      <c r="M35" s="455">
        <v>56</v>
      </c>
      <c r="N35" s="460">
        <v>10</v>
      </c>
      <c r="O35" s="455"/>
    </row>
    <row r="36" spans="1:17" ht="49.5" customHeight="1">
      <c r="A36" s="450">
        <v>23</v>
      </c>
      <c r="B36" s="457" t="s">
        <v>2656</v>
      </c>
      <c r="C36" s="455" t="s">
        <v>2657</v>
      </c>
      <c r="D36" s="455" t="s">
        <v>2658</v>
      </c>
      <c r="E36" s="455"/>
      <c r="F36" s="450" t="s">
        <v>2659</v>
      </c>
      <c r="G36" s="455" t="s">
        <v>2660</v>
      </c>
      <c r="H36" s="455" t="s">
        <v>2652</v>
      </c>
      <c r="I36" s="455" t="s">
        <v>2661</v>
      </c>
      <c r="J36" s="455" t="s">
        <v>2662</v>
      </c>
      <c r="K36" s="455" t="s">
        <v>2663</v>
      </c>
      <c r="L36" s="455" t="s">
        <v>2664</v>
      </c>
      <c r="M36" s="455">
        <v>180</v>
      </c>
      <c r="N36" s="460">
        <v>20</v>
      </c>
      <c r="O36" s="455"/>
    </row>
    <row r="37" spans="1:17" ht="37.5" customHeight="1">
      <c r="A37" s="450">
        <v>24</v>
      </c>
      <c r="B37" s="457" t="s">
        <v>2665</v>
      </c>
      <c r="C37" s="455" t="s">
        <v>2666</v>
      </c>
      <c r="D37" s="455" t="s">
        <v>2667</v>
      </c>
      <c r="E37" s="455"/>
      <c r="F37" s="455" t="s">
        <v>2668</v>
      </c>
      <c r="G37" s="455" t="s">
        <v>2660</v>
      </c>
      <c r="H37" s="455" t="s">
        <v>2669</v>
      </c>
      <c r="I37" s="455" t="s">
        <v>2670</v>
      </c>
      <c r="J37" s="455" t="s">
        <v>2671</v>
      </c>
      <c r="K37" s="455" t="s">
        <v>2672</v>
      </c>
      <c r="L37" s="455">
        <v>2</v>
      </c>
      <c r="M37" s="455">
        <v>40</v>
      </c>
      <c r="N37" s="460">
        <v>20</v>
      </c>
      <c r="O37" s="455"/>
    </row>
    <row r="38" spans="1:17" ht="55.5" customHeight="1">
      <c r="A38" s="450">
        <v>25</v>
      </c>
      <c r="B38" s="457" t="s">
        <v>2673</v>
      </c>
      <c r="C38" s="455" t="s">
        <v>2674</v>
      </c>
      <c r="D38" s="455" t="s">
        <v>2675</v>
      </c>
      <c r="E38" s="455"/>
      <c r="F38" s="455" t="s">
        <v>2676</v>
      </c>
      <c r="G38" s="455" t="s">
        <v>2677</v>
      </c>
      <c r="H38" s="455" t="s">
        <v>2678</v>
      </c>
      <c r="I38" s="455" t="s">
        <v>2679</v>
      </c>
      <c r="J38" s="455" t="s">
        <v>2680</v>
      </c>
      <c r="K38" s="455" t="s">
        <v>2524</v>
      </c>
      <c r="L38" s="455">
        <v>8</v>
      </c>
      <c r="M38" s="455"/>
      <c r="N38" s="460">
        <v>20</v>
      </c>
      <c r="O38" s="455"/>
    </row>
    <row r="39" spans="1:17" ht="42.75" customHeight="1">
      <c r="A39" s="450">
        <v>26</v>
      </c>
      <c r="B39" s="457" t="s">
        <v>2609</v>
      </c>
      <c r="C39" s="455" t="s">
        <v>2681</v>
      </c>
      <c r="D39" s="455" t="s">
        <v>2682</v>
      </c>
      <c r="E39" s="455"/>
      <c r="F39" s="455" t="s">
        <v>2683</v>
      </c>
      <c r="G39" s="455" t="s">
        <v>2684</v>
      </c>
      <c r="H39" s="455" t="s">
        <v>2678</v>
      </c>
      <c r="I39" s="455" t="s">
        <v>2685</v>
      </c>
      <c r="J39" s="455" t="s">
        <v>2686</v>
      </c>
      <c r="K39" s="455" t="s">
        <v>2524</v>
      </c>
      <c r="L39" s="455">
        <v>2</v>
      </c>
      <c r="M39" s="455">
        <v>50</v>
      </c>
      <c r="N39" s="460">
        <v>10</v>
      </c>
      <c r="O39" s="455"/>
    </row>
    <row r="40" spans="1:17" ht="37.5" customHeight="1">
      <c r="A40" s="450">
        <v>27</v>
      </c>
      <c r="B40" s="457" t="s">
        <v>2687</v>
      </c>
      <c r="C40" s="455" t="s">
        <v>2688</v>
      </c>
      <c r="D40" s="455" t="s">
        <v>2689</v>
      </c>
      <c r="E40" s="1" t="s">
        <v>2690</v>
      </c>
      <c r="F40" s="455" t="s">
        <v>2691</v>
      </c>
      <c r="G40" s="455" t="s">
        <v>2684</v>
      </c>
      <c r="H40" s="455" t="s">
        <v>2692</v>
      </c>
      <c r="I40" s="455" t="s">
        <v>2693</v>
      </c>
      <c r="J40" s="455"/>
      <c r="K40" s="455" t="s">
        <v>2694</v>
      </c>
      <c r="L40" s="455">
        <v>1.5</v>
      </c>
      <c r="M40" s="455"/>
      <c r="N40" s="455">
        <v>20</v>
      </c>
      <c r="O40" s="455"/>
      <c r="P40" s="520"/>
      <c r="Q40" s="520"/>
    </row>
    <row r="41" spans="1:17" ht="39" customHeight="1">
      <c r="A41" s="450">
        <v>28</v>
      </c>
      <c r="B41" s="457" t="s">
        <v>2695</v>
      </c>
      <c r="C41" s="455" t="s">
        <v>2696</v>
      </c>
      <c r="D41" s="455" t="s">
        <v>2697</v>
      </c>
      <c r="E41" s="1"/>
      <c r="F41" s="455"/>
      <c r="G41" s="455" t="s">
        <v>2698</v>
      </c>
      <c r="H41" s="455" t="s">
        <v>2699</v>
      </c>
      <c r="I41" s="455" t="s">
        <v>2700</v>
      </c>
      <c r="J41" s="455" t="s">
        <v>2701</v>
      </c>
      <c r="K41" s="450" t="s">
        <v>2702</v>
      </c>
      <c r="L41" s="455">
        <v>1.7</v>
      </c>
      <c r="M41" s="455">
        <v>30</v>
      </c>
      <c r="N41" s="455">
        <v>20</v>
      </c>
      <c r="O41" s="455"/>
    </row>
    <row r="42" spans="1:17" ht="39" customHeight="1">
      <c r="A42" s="450">
        <v>29</v>
      </c>
      <c r="B42" s="457"/>
      <c r="C42" s="455"/>
      <c r="D42" s="455"/>
      <c r="E42" s="1"/>
      <c r="F42" s="455"/>
      <c r="G42" s="455" t="s">
        <v>2703</v>
      </c>
      <c r="H42" s="455" t="s">
        <v>2699</v>
      </c>
      <c r="I42" s="455" t="s">
        <v>2704</v>
      </c>
      <c r="J42" s="455" t="s">
        <v>2705</v>
      </c>
      <c r="K42" s="450" t="s">
        <v>2702</v>
      </c>
      <c r="L42" s="455">
        <v>2</v>
      </c>
      <c r="M42" s="455"/>
      <c r="N42" s="455">
        <v>10</v>
      </c>
      <c r="O42" s="455"/>
    </row>
    <row r="43" spans="1:17" s="445" customFormat="1" ht="36.75" customHeight="1">
      <c r="A43" s="450">
        <v>30</v>
      </c>
      <c r="B43" s="457" t="s">
        <v>2706</v>
      </c>
      <c r="C43" s="455" t="s">
        <v>2707</v>
      </c>
      <c r="D43" s="455" t="s">
        <v>2708</v>
      </c>
      <c r="E43" s="458"/>
      <c r="F43" s="459" t="s">
        <v>2709</v>
      </c>
      <c r="G43" s="450" t="s">
        <v>2710</v>
      </c>
      <c r="H43" s="455" t="s">
        <v>2711</v>
      </c>
      <c r="I43" s="455" t="s">
        <v>2712</v>
      </c>
      <c r="J43" s="455" t="s">
        <v>2713</v>
      </c>
      <c r="K43" s="450" t="s">
        <v>2714</v>
      </c>
      <c r="L43" s="455">
        <v>2.2000000000000002</v>
      </c>
      <c r="M43" s="455">
        <v>32</v>
      </c>
      <c r="N43" s="460">
        <v>10</v>
      </c>
      <c r="O43" s="455"/>
    </row>
    <row r="44" spans="1:17" s="445" customFormat="1" ht="48.75" customHeight="1">
      <c r="A44" s="450">
        <v>31</v>
      </c>
      <c r="B44" s="457"/>
      <c r="C44" s="455" t="s">
        <v>2715</v>
      </c>
      <c r="D44" s="455" t="s">
        <v>2716</v>
      </c>
      <c r="E44" s="458"/>
      <c r="F44" s="459" t="s">
        <v>2717</v>
      </c>
      <c r="G44" s="450" t="s">
        <v>2710</v>
      </c>
      <c r="H44" s="455" t="s">
        <v>2711</v>
      </c>
      <c r="I44" s="455" t="s">
        <v>2718</v>
      </c>
      <c r="J44" s="455" t="s">
        <v>2719</v>
      </c>
      <c r="K44" s="450" t="s">
        <v>2720</v>
      </c>
      <c r="L44" s="455">
        <v>1.2</v>
      </c>
      <c r="M44" s="455">
        <v>140</v>
      </c>
      <c r="N44" s="460">
        <v>10</v>
      </c>
      <c r="O44" s="455"/>
    </row>
    <row r="45" spans="1:17" s="445" customFormat="1" ht="60" customHeight="1">
      <c r="A45" s="450">
        <v>32</v>
      </c>
      <c r="B45" s="457" t="s">
        <v>2721</v>
      </c>
      <c r="C45" s="455" t="s">
        <v>2722</v>
      </c>
      <c r="D45" s="455" t="s">
        <v>2723</v>
      </c>
      <c r="E45" s="458"/>
      <c r="F45" s="459" t="s">
        <v>2724</v>
      </c>
      <c r="G45" s="450" t="s">
        <v>2710</v>
      </c>
      <c r="H45" s="455" t="s">
        <v>2725</v>
      </c>
      <c r="I45" s="455" t="s">
        <v>2726</v>
      </c>
      <c r="J45" s="455" t="s">
        <v>2727</v>
      </c>
      <c r="K45" s="450" t="s">
        <v>2714</v>
      </c>
      <c r="L45" s="455">
        <v>3</v>
      </c>
      <c r="M45" s="455"/>
      <c r="N45" s="460">
        <v>15</v>
      </c>
      <c r="O45" s="455"/>
    </row>
    <row r="46" spans="1:17" s="445" customFormat="1" ht="39" customHeight="1">
      <c r="A46" s="450">
        <v>33</v>
      </c>
      <c r="B46" s="457" t="s">
        <v>2728</v>
      </c>
      <c r="C46" s="455" t="s">
        <v>2729</v>
      </c>
      <c r="D46" s="455" t="s">
        <v>2730</v>
      </c>
      <c r="E46" s="458"/>
      <c r="F46" s="459" t="s">
        <v>2731</v>
      </c>
      <c r="G46" s="450" t="s">
        <v>2710</v>
      </c>
      <c r="H46" s="455" t="s">
        <v>2732</v>
      </c>
      <c r="I46" s="455" t="s">
        <v>2733</v>
      </c>
      <c r="J46" s="455" t="s">
        <v>2734</v>
      </c>
      <c r="K46" s="450" t="s">
        <v>2714</v>
      </c>
      <c r="L46" s="455">
        <v>6</v>
      </c>
      <c r="M46" s="455"/>
      <c r="N46" s="460">
        <v>15</v>
      </c>
      <c r="O46" s="455"/>
    </row>
    <row r="47" spans="1:17" s="445" customFormat="1" ht="47.25" customHeight="1">
      <c r="A47" s="450">
        <v>34</v>
      </c>
      <c r="B47" s="457" t="s">
        <v>2735</v>
      </c>
      <c r="C47" s="455" t="s">
        <v>2736</v>
      </c>
      <c r="D47" s="455" t="s">
        <v>2737</v>
      </c>
      <c r="E47" s="458"/>
      <c r="F47" s="459"/>
      <c r="G47" s="450" t="s">
        <v>2710</v>
      </c>
      <c r="H47" s="455" t="s">
        <v>2738</v>
      </c>
      <c r="I47" s="455" t="s">
        <v>2739</v>
      </c>
      <c r="J47" s="455" t="s">
        <v>2740</v>
      </c>
      <c r="K47" s="450" t="s">
        <v>2702</v>
      </c>
      <c r="L47" s="455"/>
      <c r="M47" s="455">
        <v>40</v>
      </c>
      <c r="N47" s="460">
        <v>8</v>
      </c>
      <c r="O47" s="455"/>
    </row>
    <row r="48" spans="1:17" s="445" customFormat="1" ht="52.5" customHeight="1">
      <c r="A48" s="450">
        <v>35</v>
      </c>
      <c r="B48" s="457" t="s">
        <v>2741</v>
      </c>
      <c r="C48" s="455" t="s">
        <v>2742</v>
      </c>
      <c r="D48" s="455" t="s">
        <v>2743</v>
      </c>
      <c r="E48" s="458"/>
      <c r="F48" s="459" t="s">
        <v>2744</v>
      </c>
      <c r="G48" s="450" t="s">
        <v>2745</v>
      </c>
      <c r="H48" s="455" t="s">
        <v>2510</v>
      </c>
      <c r="I48" s="455" t="s">
        <v>2746</v>
      </c>
      <c r="J48" s="455" t="s">
        <v>2747</v>
      </c>
      <c r="K48" s="450" t="s">
        <v>2748</v>
      </c>
      <c r="L48" s="455">
        <v>2.7</v>
      </c>
      <c r="M48" s="455">
        <v>66</v>
      </c>
      <c r="N48" s="460">
        <v>20</v>
      </c>
      <c r="O48" s="455"/>
    </row>
    <row r="49" spans="1:15" s="448" customFormat="1" ht="28.5">
      <c r="A49" s="450">
        <v>36</v>
      </c>
      <c r="B49" s="449" t="s">
        <v>2749</v>
      </c>
      <c r="C49" s="450" t="s">
        <v>2750</v>
      </c>
      <c r="D49" s="450" t="s">
        <v>2751</v>
      </c>
      <c r="E49" s="450"/>
      <c r="F49" s="450"/>
      <c r="G49" s="450" t="s">
        <v>2752</v>
      </c>
      <c r="H49" s="450" t="s">
        <v>2753</v>
      </c>
      <c r="I49" s="450" t="s">
        <v>2754</v>
      </c>
      <c r="J49" s="450" t="s">
        <v>2755</v>
      </c>
      <c r="K49" s="450" t="s">
        <v>2756</v>
      </c>
      <c r="L49" s="450">
        <v>3.5</v>
      </c>
      <c r="M49" s="450">
        <v>520</v>
      </c>
      <c r="N49" s="456">
        <v>15</v>
      </c>
      <c r="O49" s="450"/>
    </row>
    <row r="50" spans="1:15" s="448" customFormat="1" ht="28.5">
      <c r="A50" s="450">
        <v>37</v>
      </c>
      <c r="B50" s="449" t="s">
        <v>2757</v>
      </c>
      <c r="C50" s="450" t="s">
        <v>2758</v>
      </c>
      <c r="D50" s="450" t="s">
        <v>2759</v>
      </c>
      <c r="E50" s="450"/>
      <c r="F50" s="450" t="s">
        <v>2760</v>
      </c>
      <c r="G50" s="450" t="s">
        <v>2761</v>
      </c>
      <c r="H50" s="450" t="s">
        <v>2762</v>
      </c>
      <c r="I50" s="450" t="s">
        <v>2763</v>
      </c>
      <c r="J50" s="450" t="s">
        <v>2764</v>
      </c>
      <c r="K50" s="450" t="s">
        <v>2765</v>
      </c>
      <c r="L50" s="450">
        <v>1.5</v>
      </c>
      <c r="M50" s="450">
        <v>48</v>
      </c>
      <c r="N50" s="456">
        <v>10</v>
      </c>
      <c r="O50" s="450"/>
    </row>
    <row r="51" spans="1:15" s="448" customFormat="1" ht="42.75">
      <c r="A51" s="450">
        <v>38</v>
      </c>
      <c r="B51" s="449"/>
      <c r="C51" s="450" t="s">
        <v>2766</v>
      </c>
      <c r="D51" s="450" t="s">
        <v>2767</v>
      </c>
      <c r="E51" s="450"/>
      <c r="F51" s="450" t="s">
        <v>2768</v>
      </c>
      <c r="G51" s="450" t="s">
        <v>2769</v>
      </c>
      <c r="H51" s="450" t="s">
        <v>2770</v>
      </c>
      <c r="I51" s="450" t="s">
        <v>2771</v>
      </c>
      <c r="J51" s="450" t="s">
        <v>2772</v>
      </c>
      <c r="K51" s="455" t="s">
        <v>2773</v>
      </c>
      <c r="L51" s="450">
        <v>8</v>
      </c>
      <c r="M51" s="450">
        <v>50</v>
      </c>
      <c r="N51" s="456">
        <v>20</v>
      </c>
      <c r="O51" s="450"/>
    </row>
    <row r="52" spans="1:15" s="448" customFormat="1" ht="42.75">
      <c r="A52" s="450">
        <v>39</v>
      </c>
      <c r="B52" s="449" t="s">
        <v>2774</v>
      </c>
      <c r="C52" s="450" t="s">
        <v>2775</v>
      </c>
      <c r="D52" s="450" t="s">
        <v>2776</v>
      </c>
      <c r="E52" s="450"/>
      <c r="F52" s="450" t="s">
        <v>2777</v>
      </c>
      <c r="G52" s="450" t="s">
        <v>2769</v>
      </c>
      <c r="H52" s="450" t="s">
        <v>2778</v>
      </c>
      <c r="I52" s="450" t="s">
        <v>2779</v>
      </c>
      <c r="J52" s="450" t="s">
        <v>2780</v>
      </c>
      <c r="K52" s="450" t="s">
        <v>2765</v>
      </c>
      <c r="L52" s="450"/>
      <c r="M52" s="450">
        <v>15</v>
      </c>
      <c r="N52" s="456">
        <v>10</v>
      </c>
      <c r="O52" s="450"/>
    </row>
    <row r="53" spans="1:15" s="448" customFormat="1" ht="42.75">
      <c r="A53" s="450">
        <v>40</v>
      </c>
      <c r="B53" s="449" t="s">
        <v>2774</v>
      </c>
      <c r="C53" s="450" t="s">
        <v>2781</v>
      </c>
      <c r="D53" s="450" t="s">
        <v>2782</v>
      </c>
      <c r="E53" s="450"/>
      <c r="F53" s="450" t="s">
        <v>2783</v>
      </c>
      <c r="G53" s="455" t="s">
        <v>2784</v>
      </c>
      <c r="H53" s="455" t="s">
        <v>2785</v>
      </c>
      <c r="I53" s="450" t="s">
        <v>2786</v>
      </c>
      <c r="J53" s="450" t="s">
        <v>2787</v>
      </c>
      <c r="K53" s="450" t="s">
        <v>2788</v>
      </c>
      <c r="L53" s="450">
        <v>1.5</v>
      </c>
      <c r="M53" s="450">
        <v>25</v>
      </c>
      <c r="N53" s="456">
        <v>10</v>
      </c>
      <c r="O53" s="450"/>
    </row>
    <row r="54" spans="1:15" s="448" customFormat="1" ht="57">
      <c r="A54" s="450">
        <v>41</v>
      </c>
      <c r="B54" s="449" t="s">
        <v>2774</v>
      </c>
      <c r="C54" s="455" t="s">
        <v>2789</v>
      </c>
      <c r="D54" s="450" t="s">
        <v>2790</v>
      </c>
      <c r="E54" s="450"/>
      <c r="F54" s="450" t="s">
        <v>2791</v>
      </c>
      <c r="G54" s="455" t="s">
        <v>2784</v>
      </c>
      <c r="H54" s="455" t="s">
        <v>2785</v>
      </c>
      <c r="I54" s="450" t="s">
        <v>2792</v>
      </c>
      <c r="J54" s="450"/>
      <c r="K54" s="450" t="s">
        <v>2793</v>
      </c>
      <c r="L54" s="450">
        <v>3</v>
      </c>
      <c r="M54" s="450"/>
      <c r="N54" s="456">
        <v>10</v>
      </c>
      <c r="O54" s="450"/>
    </row>
    <row r="55" spans="1:15" s="445" customFormat="1" ht="28.5">
      <c r="A55" s="450">
        <v>42</v>
      </c>
      <c r="B55" s="457" t="s">
        <v>2774</v>
      </c>
      <c r="C55" s="455" t="s">
        <v>2789</v>
      </c>
      <c r="D55" s="455" t="s">
        <v>2794</v>
      </c>
      <c r="E55" s="455"/>
      <c r="F55" s="455" t="s">
        <v>2795</v>
      </c>
      <c r="G55" s="455" t="s">
        <v>2784</v>
      </c>
      <c r="H55" s="455" t="s">
        <v>2785</v>
      </c>
      <c r="I55" s="455" t="s">
        <v>2796</v>
      </c>
      <c r="J55" s="455" t="s">
        <v>2797</v>
      </c>
      <c r="K55" s="455" t="s">
        <v>2773</v>
      </c>
      <c r="L55" s="455"/>
      <c r="M55" s="455">
        <v>40</v>
      </c>
      <c r="N55" s="460">
        <v>10</v>
      </c>
      <c r="O55" s="455"/>
    </row>
    <row r="56" spans="1:15" s="461" customFormat="1">
      <c r="B56" s="462"/>
      <c r="N56" s="463"/>
      <c r="O56" s="464"/>
    </row>
    <row r="57" spans="1:15" s="445" customFormat="1">
      <c r="A57" s="461"/>
      <c r="B57" s="465"/>
      <c r="K57" s="461"/>
      <c r="N57" s="444"/>
    </row>
    <row r="58" spans="1:15" s="445" customFormat="1">
      <c r="A58" s="461"/>
      <c r="B58" s="465"/>
      <c r="K58" s="461"/>
      <c r="N58" s="444"/>
    </row>
    <row r="59" spans="1:15" s="445" customFormat="1">
      <c r="A59" s="461"/>
      <c r="B59" s="465"/>
      <c r="K59" s="461"/>
      <c r="N59" s="444"/>
    </row>
    <row r="60" spans="1:15" s="445" customFormat="1">
      <c r="A60" s="461"/>
      <c r="B60" s="465"/>
      <c r="K60" s="461"/>
      <c r="N60" s="444"/>
    </row>
    <row r="61" spans="1:15" s="445" customFormat="1">
      <c r="A61" s="461"/>
      <c r="B61" s="465"/>
      <c r="K61" s="461"/>
      <c r="N61" s="444"/>
    </row>
    <row r="62" spans="1:15" s="445" customFormat="1">
      <c r="A62" s="461"/>
      <c r="B62" s="465"/>
      <c r="K62" s="461"/>
      <c r="N62" s="444"/>
    </row>
    <row r="63" spans="1:15" s="445" customFormat="1">
      <c r="A63" s="461"/>
      <c r="B63" s="465"/>
      <c r="F63" s="461"/>
      <c r="K63" s="461"/>
      <c r="N63" s="444"/>
    </row>
    <row r="64" spans="1:15" s="445" customFormat="1">
      <c r="A64" s="461"/>
      <c r="B64" s="465"/>
      <c r="K64" s="461"/>
      <c r="N64" s="444"/>
    </row>
    <row r="65" spans="1:15" s="445" customFormat="1">
      <c r="A65" s="461"/>
      <c r="B65" s="465"/>
      <c r="K65" s="461"/>
      <c r="N65" s="444"/>
    </row>
    <row r="66" spans="1:15" s="445" customFormat="1">
      <c r="A66" s="461"/>
      <c r="B66" s="465"/>
      <c r="K66" s="461"/>
      <c r="N66" s="444"/>
    </row>
    <row r="67" spans="1:15" s="445" customFormat="1">
      <c r="A67" s="461"/>
      <c r="B67" s="465"/>
      <c r="F67" s="461"/>
      <c r="K67" s="461"/>
      <c r="N67" s="444"/>
    </row>
    <row r="68" spans="1:15" s="445" customFormat="1">
      <c r="A68" s="461"/>
      <c r="B68" s="465"/>
      <c r="K68" s="461"/>
      <c r="N68" s="444"/>
    </row>
    <row r="69" spans="1:15" s="445" customFormat="1">
      <c r="A69" s="461"/>
      <c r="B69" s="465"/>
      <c r="F69" s="461"/>
      <c r="K69" s="461"/>
      <c r="N69" s="444"/>
    </row>
    <row r="70" spans="1:15" s="445" customFormat="1">
      <c r="A70" s="461"/>
      <c r="B70" s="465"/>
      <c r="F70" s="461"/>
      <c r="K70" s="461"/>
      <c r="N70" s="444"/>
    </row>
    <row r="71" spans="1:15" s="445" customFormat="1">
      <c r="A71" s="461"/>
      <c r="B71" s="465"/>
      <c r="N71" s="444"/>
    </row>
    <row r="72" spans="1:15" s="445" customFormat="1">
      <c r="A72" s="461"/>
      <c r="B72" s="465"/>
      <c r="K72" s="461"/>
      <c r="N72" s="444"/>
    </row>
    <row r="73" spans="1:15" s="445" customFormat="1">
      <c r="A73" s="461"/>
      <c r="B73" s="465"/>
      <c r="K73" s="461"/>
      <c r="N73" s="444"/>
    </row>
    <row r="74" spans="1:15" s="445" customFormat="1">
      <c r="A74" s="461"/>
      <c r="B74" s="465"/>
      <c r="N74" s="444"/>
    </row>
    <row r="75" spans="1:15">
      <c r="O75" s="443"/>
    </row>
  </sheetData>
  <mergeCells count="8">
    <mergeCell ref="P16:Q16"/>
    <mergeCell ref="P40:Q40"/>
    <mergeCell ref="A2:O2"/>
    <mergeCell ref="A4:A5"/>
    <mergeCell ref="B4:F4"/>
    <mergeCell ref="G4:M4"/>
    <mergeCell ref="N4:N5"/>
    <mergeCell ref="O4:O5"/>
  </mergeCells>
  <phoneticPr fontId="1"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2</vt:i4>
      </vt:variant>
    </vt:vector>
  </HeadingPairs>
  <TitlesOfParts>
    <vt:vector size="10" baseType="lpstr">
      <vt:lpstr>大中修</vt:lpstr>
      <vt:lpstr>标志标牌桩号传递</vt:lpstr>
      <vt:lpstr>治超站 (发文稿)</vt:lpstr>
      <vt:lpstr>不停车检测系统 (发文稿)</vt:lpstr>
      <vt:lpstr>信息平台 (2.25)</vt:lpstr>
      <vt:lpstr>服务区</vt:lpstr>
      <vt:lpstr>小型交通扶贫项目</vt:lpstr>
      <vt:lpstr>Sheet3</vt:lpstr>
      <vt:lpstr>'不停车检测系统 (发文稿)'!Print_Titles</vt:lpstr>
      <vt:lpstr>'信息平台 (2.25)'!Print_Titles</vt:lpstr>
    </vt:vector>
  </TitlesOfParts>
  <Company>Sky123.Org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系统管理员</cp:lastModifiedBy>
  <cp:lastPrinted>2019-03-07T00:47:23Z</cp:lastPrinted>
  <dcterms:created xsi:type="dcterms:W3CDTF">2018-07-16T01:39:31Z</dcterms:created>
  <dcterms:modified xsi:type="dcterms:W3CDTF">2019-03-08T08:59:39Z</dcterms:modified>
</cp:coreProperties>
</file>