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汇总表" sheetId="2" r:id="rId1"/>
    <sheet name="明细表" sheetId="7" r:id="rId2"/>
    <sheet name="Sheet1" sheetId="8" state="hidden" r:id="rId3"/>
  </sheets>
  <definedNames>
    <definedName name="_xlnm._FilterDatabase" localSheetId="1" hidden="1">明细表!$A$6:$CE$33</definedName>
    <definedName name="_xlnm.Print_Titles" localSheetId="1">明细表!$3:$5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<sst xmlns="http://schemas.openxmlformats.org/spreadsheetml/2006/main" count="635" uniqueCount="183">
  <si>
    <t>附件4-1</t>
  </si>
  <si>
    <t>2025年普通国省道路面改善工程任务计划汇总表</t>
  </si>
  <si>
    <t>序号</t>
  </si>
  <si>
    <t>市州</t>
  </si>
  <si>
    <t>2025年目标任务（公里）</t>
  </si>
  <si>
    <t>其中已明确到明细项目任务里程（公里）</t>
  </si>
  <si>
    <t>备注</t>
  </si>
  <si>
    <t>全省汇总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</si>
  <si>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</si>
  <si>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</si>
  <si>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</si>
  <si>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</si>
  <si>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</si>
  <si>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</si>
  <si>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</si>
  <si>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</si>
  <si>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</si>
  <si>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</si>
  <si>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</si>
  <si>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</si>
  <si>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</si>
  <si>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</si>
  <si>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附件4-2</t>
  </si>
  <si>
    <t>2025年普通国省道路面改善工程任务计划明细表</t>
  </si>
  <si>
    <t>县（市、区）</t>
  </si>
  <si>
    <t>实地埋设桩号</t>
  </si>
  <si>
    <t>12505km线路情况</t>
  </si>
  <si>
    <t>里程（公里）</t>
  </si>
  <si>
    <t>技术等级（市州申报）</t>
  </si>
  <si>
    <t>原路面宽度（市州申报）    (m)</t>
  </si>
  <si>
    <t>原路面结构（市州申报）</t>
  </si>
  <si>
    <t>实施路面情况</t>
  </si>
  <si>
    <t>上报部省补助资金（万元）</t>
  </si>
  <si>
    <t>大修或建成年度</t>
  </si>
  <si>
    <t>大修折算系数</t>
  </si>
  <si>
    <t>中修年度</t>
  </si>
  <si>
    <t>中修折算系数</t>
  </si>
  <si>
    <t>批复情况</t>
  </si>
  <si>
    <t>技术等级</t>
  </si>
  <si>
    <t>原路面宽度（m)</t>
  </si>
  <si>
    <t>原路面结构</t>
  </si>
  <si>
    <t>是否城管路段</t>
  </si>
  <si>
    <t>是否按干线公路管养</t>
  </si>
  <si>
    <t>原路面宽度是否满足申报范围</t>
  </si>
  <si>
    <t>路段前后下计划情况</t>
  </si>
  <si>
    <t>历年是否下过计划</t>
  </si>
  <si>
    <t>是否与干线建设项目重复</t>
  </si>
  <si>
    <t>补助宽度（米）</t>
  </si>
  <si>
    <t>折扣系数</t>
  </si>
  <si>
    <t>拟申请国省补助资金（万元）</t>
  </si>
  <si>
    <t>系统报送情况</t>
  </si>
  <si>
    <t>报送时间</t>
  </si>
  <si>
    <t>对接会前是否纳入</t>
  </si>
  <si>
    <t>对接会后是否纳入</t>
  </si>
  <si>
    <t>对接会情况</t>
  </si>
  <si>
    <t>厅核备注</t>
  </si>
  <si>
    <t>厅核</t>
  </si>
  <si>
    <t>总里程</t>
  </si>
  <si>
    <t>厅核1030路况审核</t>
  </si>
  <si>
    <t>线路编号</t>
  </si>
  <si>
    <t>起点桩号</t>
  </si>
  <si>
    <t>终点桩号</t>
  </si>
  <si>
    <t>路面宽度（m）</t>
  </si>
  <si>
    <t>路面结构最低要求</t>
  </si>
  <si>
    <t>预防性养护措施</t>
  </si>
  <si>
    <t>标准单价(元/m2)</t>
  </si>
  <si>
    <r>
      <rPr>
        <b/>
        <sz val="10"/>
        <rFont val="宋体"/>
        <charset val="134"/>
      </rPr>
      <t>实施就地冷再生层厚度（</t>
    </r>
    <r>
      <rPr>
        <b/>
        <sz val="10"/>
        <rFont val="Times New Roman"/>
        <charset val="134"/>
      </rPr>
      <t>cm</t>
    </r>
    <r>
      <rPr>
        <b/>
        <sz val="10"/>
        <rFont val="宋体"/>
        <charset val="134"/>
      </rPr>
      <t>）</t>
    </r>
  </si>
  <si>
    <t>旧水泥路面处治方案</t>
  </si>
  <si>
    <t>基层结构</t>
  </si>
  <si>
    <t>基层厚度(cm)</t>
  </si>
  <si>
    <t>面层
结构</t>
  </si>
  <si>
    <t>面层厚度    (cm)</t>
  </si>
  <si>
    <t>批复文号</t>
  </si>
  <si>
    <t>总投资（万元）</t>
  </si>
  <si>
    <t>建安费（万元）</t>
  </si>
  <si>
    <t>2023年报数据</t>
  </si>
  <si>
    <t>是否纳入十四五建设规划</t>
  </si>
  <si>
    <t>共线情况</t>
  </si>
  <si>
    <t>是否历史下达计划</t>
  </si>
  <si>
    <t>是否为下达2024年任务计划明细项目</t>
  </si>
  <si>
    <t>不连续实施的优良等路</t>
  </si>
  <si>
    <t>连续实施的优良等路</t>
  </si>
  <si>
    <t>中等路</t>
  </si>
  <si>
    <t>次差等路</t>
  </si>
  <si>
    <t>总计</t>
  </si>
  <si>
    <t>衡阳市 汇总</t>
  </si>
  <si>
    <t>耒阳市</t>
  </si>
  <si>
    <t>S214</t>
  </si>
  <si>
    <t>X021</t>
  </si>
  <si>
    <t>四级</t>
  </si>
  <si>
    <t>水泥混凝土</t>
  </si>
  <si>
    <t>多锤头碎石化后加铺（190）</t>
  </si>
  <si>
    <t>ATB</t>
  </si>
  <si>
    <t>改性沥青砼</t>
  </si>
  <si>
    <t>衡市交公路字【2024】186号</t>
  </si>
  <si>
    <t>否</t>
  </si>
  <si>
    <t>满足</t>
  </si>
  <si>
    <t>会前</t>
  </si>
  <si>
    <t>是</t>
  </si>
  <si>
    <t>岳阳市 汇总</t>
  </si>
  <si>
    <t>云溪区</t>
  </si>
  <si>
    <t>S301</t>
  </si>
  <si>
    <t>S303</t>
  </si>
  <si>
    <t>三级</t>
  </si>
  <si>
    <t>旧路病害处治+多锤头碎石化后加铺</t>
  </si>
  <si>
    <t>水稳</t>
  </si>
  <si>
    <t>岳交管养〔2024〕271号</t>
  </si>
  <si>
    <t>同意纳入</t>
  </si>
  <si>
    <t>省养干线，2024年省检路况数据优良等路4.614公里，中等路4.101公里，次差等路1公里。</t>
  </si>
  <si>
    <t>临湘市</t>
  </si>
  <si>
    <t>S503</t>
  </si>
  <si>
    <t>X074</t>
  </si>
  <si>
    <t>沥青贯入式</t>
  </si>
  <si>
    <t>岳交批〔2024〕29号</t>
  </si>
  <si>
    <t>2024第5批，28.619-31.899</t>
  </si>
  <si>
    <t>常德市 汇总</t>
  </si>
  <si>
    <t>桃源县</t>
  </si>
  <si>
    <t>S315</t>
  </si>
  <si>
    <t>农村公路新升级</t>
  </si>
  <si>
    <t>水泥砼</t>
  </si>
  <si>
    <t>多锤头碎石化后加铺（220）</t>
  </si>
  <si>
    <t>水稳基层</t>
  </si>
  <si>
    <t>沥青砼</t>
  </si>
  <si>
    <t>4.5/5</t>
  </si>
  <si>
    <t>省公路事务中心</t>
  </si>
  <si>
    <t>鼎城区</t>
  </si>
  <si>
    <t>碎石化</t>
  </si>
  <si>
    <t>水泥稳定</t>
  </si>
  <si>
    <t>2023第3批，22.6-29.17</t>
  </si>
  <si>
    <t>张家界市 汇总</t>
  </si>
  <si>
    <t>桑植县</t>
  </si>
  <si>
    <t>S247</t>
  </si>
  <si>
    <t>X036
430822</t>
  </si>
  <si>
    <t>张交字〔2024〕00号</t>
  </si>
  <si>
    <t>新增</t>
  </si>
  <si>
    <t>对接会后新增项目</t>
  </si>
  <si>
    <t>益阳市 汇总</t>
  </si>
  <si>
    <t>安化县</t>
  </si>
  <si>
    <t>G354</t>
  </si>
  <si>
    <t>S225</t>
  </si>
  <si>
    <t>二级</t>
  </si>
  <si>
    <t>多锤头碎石化</t>
  </si>
  <si>
    <t>已申报灾毁恢复重建</t>
  </si>
  <si>
    <t>益交函〔2024〕13号</t>
  </si>
  <si>
    <t>2025年第一批灾毁恢复重建已安排</t>
  </si>
  <si>
    <t>省养干线，2024年省检路况数据优良等路7公里，中等路2.494公里。</t>
  </si>
  <si>
    <t>南县</t>
  </si>
  <si>
    <t>S220</t>
  </si>
  <si>
    <t>疑似与规划不重复，地图上看属于分叉路段，十四五规划项目：南县东河至茅草街(S220线39.334-45.680)</t>
  </si>
  <si>
    <t>十四五规划项目：南县东河至茅草街(S220线39.334-45.680),局部调整项目，计划系统轨迹与与申报项目不重复，</t>
  </si>
  <si>
    <t>十四五规划项目：南县东河至茅草街(S220线39.334-45.680)</t>
  </si>
  <si>
    <t>桃江县</t>
  </si>
  <si>
    <t>S538</t>
  </si>
  <si>
    <t>2022第4批，274.3-280</t>
  </si>
  <si>
    <t>永州市 汇总</t>
  </si>
  <si>
    <t>双牌县</t>
  </si>
  <si>
    <t>S343</t>
  </si>
  <si>
    <t>5%水稳层</t>
  </si>
  <si>
    <t>15+15</t>
  </si>
  <si>
    <t>沥青混凝土</t>
  </si>
  <si>
    <t>5+4</t>
  </si>
  <si>
    <t>省养干线，2024年省检路况数据优良等路9.257公里，中等路12公里。</t>
  </si>
  <si>
    <t>怀化市 汇总</t>
  </si>
  <si>
    <t>溆浦县</t>
  </si>
  <si>
    <t>G241</t>
  </si>
  <si>
    <t>X004</t>
  </si>
  <si>
    <t>多锤头碎石化厚加铺</t>
  </si>
  <si>
    <t>水泥稳定层</t>
  </si>
  <si>
    <t>怀交批（2024）70号</t>
  </si>
  <si>
    <t>娄底市 汇总</t>
  </si>
  <si>
    <t>新化县</t>
  </si>
  <si>
    <t>S240</t>
  </si>
  <si>
    <t>S312</t>
  </si>
  <si>
    <t>7/8.5</t>
  </si>
  <si>
    <t>多锤头碎石化后加铺</t>
  </si>
  <si>
    <t>连接路段，采用冷再生工艺。</t>
  </si>
  <si>
    <t>原路面宽度不满足范围被核减，对接会提出做就地冷再生，同意纳入任务计划</t>
  </si>
  <si>
    <r>
      <rPr>
        <sz val="11"/>
        <color theme="1"/>
        <rFont val="宋体"/>
        <charset val="134"/>
      </rPr>
      <t xml:space="preserve">1.S240线105-105.2共0.2km对接会省中心初审不通过项目，备注原因为：路况较好，原路面不满足申报范围(二级公路，路基宽度10米，路面宽度8.5米)；S240线105.2-110共4.8km对接会省中心初审不通过项目，备注原因路况较好。
2.省养干线，2024年省检路况数据优良等路5公里；
</t>
    </r>
    <r>
      <rPr>
        <sz val="11"/>
        <color rgb="FFFF0000"/>
        <rFont val="宋体"/>
        <charset val="134"/>
      </rPr>
      <t>3.老桩号S312线172.204-173.344为2023年第一批大修。</t>
    </r>
  </si>
  <si>
    <t>老桩号S312线172.116-173.344为2023年第一批大修。</t>
  </si>
  <si>
    <t>湘西州 汇总</t>
  </si>
  <si>
    <t>古丈县</t>
  </si>
  <si>
    <t>S246</t>
  </si>
  <si>
    <t>全厚式冷再生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</si>
</sst>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\K0\+000"/>
    <numFmt numFmtId="179" formatCode="0.000"/>
    <numFmt numFmtId="180" formatCode="0_ "/>
    <numFmt numFmtId="181" formatCode="0.0_ "/>
    <numFmt numFmtId="182" formatCode="0.0_);\(0.0\)"/>
    <numFmt numFmtId="183" formatCode="0_);\(0\)"/>
    <numFmt numFmtId="184" formatCode="0.00_);\(0.00\)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Calibri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61" applyFont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178" fontId="6" fillId="0" borderId="1" xfId="54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8" fontId="2" fillId="0" borderId="1" xfId="0" applyNumberFormat="1" applyFont="1" applyBorder="1">
      <alignment vertical="center"/>
    </xf>
    <xf numFmtId="182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53" applyNumberFormat="1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178" fontId="6" fillId="0" borderId="1" xfId="55" applyNumberFormat="1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81" fontId="6" fillId="0" borderId="1" xfId="49" applyNumberFormat="1" applyFont="1" applyBorder="1" applyAlignment="1">
      <alignment horizontal="center" vertical="center" wrapText="1"/>
    </xf>
    <xf numFmtId="183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83" fontId="6" fillId="0" borderId="1" xfId="50" applyNumberFormat="1" applyFont="1" applyBorder="1" applyAlignment="1">
      <alignment horizontal="center" vertical="center" wrapText="1"/>
    </xf>
    <xf numFmtId="0" fontId="6" fillId="0" borderId="1" xfId="58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4" fontId="10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left" vertical="center" wrapText="1"/>
      <protection locked="0"/>
    </xf>
    <xf numFmtId="18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7" xfId="50"/>
    <cellStyle name="常规 115" xfId="51"/>
    <cellStyle name="常规 114" xfId="52"/>
    <cellStyle name="常规 113" xfId="53"/>
    <cellStyle name="常规 108 2" xfId="54"/>
    <cellStyle name="常规 112" xfId="55"/>
    <cellStyle name="常规 107" xfId="56"/>
    <cellStyle name="常规 109 2" xfId="57"/>
    <cellStyle name="常规 10" xfId="58"/>
    <cellStyle name="常规 89 2" xfId="59"/>
    <cellStyle name="常规 110" xfId="60"/>
    <cellStyle name="常规 111" xfId="6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tabSelected="1" zoomScale="85" zoomScaleNormal="85" topLeftCell="A6" workbookViewId="0">
      <selection activeCell="H8" sqref="H8"/>
    </sheetView>
  </sheetViews>
  <sheetFormatPr defaultColWidth="9" defaultRowHeight="14.4" outlineLevelCol="4"/>
  <cols>
    <col min="1" max="1" width="10.5740740740741" customWidth="1"/>
    <col min="2" max="2" width="14.1018518518519" customWidth="1"/>
    <col min="3" max="3" width="20.1111111111111" customWidth="1"/>
    <col min="4" max="4" width="23.5" customWidth="1"/>
    <col min="5" max="5" width="18.2777777777778" customWidth="1"/>
  </cols>
  <sheetData>
    <row r="1" ht="16" customHeight="1" spans="1:1">
      <c r="A1" t="s">
        <v>0</v>
      </c>
    </row>
    <row r="2" ht="42" customHeight="1" spans="1:5">
      <c r="A2" s="108" t="s">
        <v>1</v>
      </c>
      <c r="B2" s="108"/>
      <c r="C2" s="108"/>
      <c r="D2" s="108"/>
      <c r="E2" s="108"/>
    </row>
    <row r="3" ht="35.25" customHeight="1" spans="1:5">
      <c r="A3" s="109" t="s">
        <v>2</v>
      </c>
      <c r="B3" s="110" t="s">
        <v>3</v>
      </c>
      <c r="C3" s="111" t="s">
        <v>4</v>
      </c>
      <c r="D3" s="81" t="s">
        <v>5</v>
      </c>
      <c r="E3" s="110" t="s">
        <v>6</v>
      </c>
    </row>
    <row r="4" ht="49" customHeight="1" spans="1:5">
      <c r="A4" s="109"/>
      <c r="B4" s="110"/>
      <c r="C4" s="111"/>
      <c r="D4" s="81"/>
      <c r="E4" s="110"/>
    </row>
    <row r="5" ht="35.25" customHeight="1" spans="1:5">
      <c r="A5" s="110" t="s">
        <v>7</v>
      </c>
      <c r="B5" s="110"/>
      <c r="C5" s="112">
        <f>SUM(C6:C19)</f>
        <v>350</v>
      </c>
      <c r="D5" s="112">
        <f>SUM(D6:D19)</f>
        <v>119.076</v>
      </c>
      <c r="E5" s="113"/>
    </row>
    <row r="6" ht="35.25" customHeight="1" spans="1:5">
      <c r="A6" s="114">
        <v>1</v>
      </c>
      <c r="B6" s="115" t="s">
        <v>8</v>
      </c>
      <c r="C6" s="115">
        <v>20</v>
      </c>
      <c r="D6" s="116">
        <v>0</v>
      </c>
      <c r="E6" s="113"/>
    </row>
    <row r="7" ht="35.25" customHeight="1" spans="1:5">
      <c r="A7" s="117">
        <v>2</v>
      </c>
      <c r="B7" s="49" t="s">
        <v>9</v>
      </c>
      <c r="C7" s="49">
        <v>19</v>
      </c>
      <c r="D7" s="116">
        <v>0</v>
      </c>
      <c r="E7" s="113"/>
    </row>
    <row r="8" ht="35.25" customHeight="1" spans="1:5">
      <c r="A8" s="117">
        <v>3</v>
      </c>
      <c r="B8" s="49" t="s">
        <v>10</v>
      </c>
      <c r="C8" s="49">
        <v>11</v>
      </c>
      <c r="D8" s="116">
        <v>0</v>
      </c>
      <c r="E8" s="113"/>
    </row>
    <row r="9" ht="35.25" customHeight="1" spans="1:5">
      <c r="A9" s="117">
        <v>4</v>
      </c>
      <c r="B9" s="49" t="s">
        <v>11</v>
      </c>
      <c r="C9" s="49">
        <v>13</v>
      </c>
      <c r="D9" s="116">
        <v>9.446</v>
      </c>
      <c r="E9" s="113"/>
    </row>
    <row r="10" ht="35.25" customHeight="1" spans="1:5">
      <c r="A10" s="117">
        <v>5</v>
      </c>
      <c r="B10" s="49" t="s">
        <v>12</v>
      </c>
      <c r="C10" s="49">
        <v>20</v>
      </c>
      <c r="D10" s="116">
        <v>0</v>
      </c>
      <c r="E10" s="113"/>
    </row>
    <row r="11" ht="35.25" customHeight="1" spans="1:5">
      <c r="A11" s="117">
        <v>6</v>
      </c>
      <c r="B11" s="49" t="s">
        <v>13</v>
      </c>
      <c r="C11" s="49">
        <v>26</v>
      </c>
      <c r="D11" s="116">
        <v>16.52</v>
      </c>
      <c r="E11" s="113"/>
    </row>
    <row r="12" ht="35.25" customHeight="1" spans="1:5">
      <c r="A12" s="117">
        <v>7</v>
      </c>
      <c r="B12" s="49" t="s">
        <v>14</v>
      </c>
      <c r="C12" s="49">
        <v>30</v>
      </c>
      <c r="D12" s="116">
        <v>14.744</v>
      </c>
      <c r="E12" s="113"/>
    </row>
    <row r="13" ht="35.25" customHeight="1" spans="1:5">
      <c r="A13" s="117">
        <v>8</v>
      </c>
      <c r="B13" s="49" t="s">
        <v>15</v>
      </c>
      <c r="C13" s="49">
        <v>30</v>
      </c>
      <c r="D13" s="116">
        <v>10.862</v>
      </c>
      <c r="E13" s="113"/>
    </row>
    <row r="14" ht="35.25" customHeight="1" spans="1:5">
      <c r="A14" s="117">
        <v>9</v>
      </c>
      <c r="B14" s="49" t="s">
        <v>16</v>
      </c>
      <c r="C14" s="49">
        <v>40</v>
      </c>
      <c r="D14" s="116">
        <v>25.246</v>
      </c>
      <c r="E14" s="113"/>
    </row>
    <row r="15" ht="35.25" customHeight="1" spans="1:5">
      <c r="A15" s="117">
        <v>10</v>
      </c>
      <c r="B15" s="49" t="s">
        <v>17</v>
      </c>
      <c r="C15" s="49">
        <v>20</v>
      </c>
      <c r="D15" s="116">
        <v>0</v>
      </c>
      <c r="E15" s="113"/>
    </row>
    <row r="16" ht="35.25" customHeight="1" spans="1:5">
      <c r="A16" s="117">
        <v>11</v>
      </c>
      <c r="B16" s="49" t="s">
        <v>18</v>
      </c>
      <c r="C16" s="49">
        <v>45</v>
      </c>
      <c r="D16" s="116">
        <v>21.257</v>
      </c>
      <c r="E16" s="113"/>
    </row>
    <row r="17" ht="35.25" customHeight="1" spans="1:5">
      <c r="A17" s="117">
        <v>12</v>
      </c>
      <c r="B17" s="49" t="s">
        <v>19</v>
      </c>
      <c r="C17" s="49">
        <v>30</v>
      </c>
      <c r="D17" s="116">
        <v>4.442</v>
      </c>
      <c r="E17" s="113"/>
    </row>
    <row r="18" ht="35.25" customHeight="1" spans="1:5">
      <c r="A18" s="117">
        <v>13</v>
      </c>
      <c r="B18" s="49" t="s">
        <v>20</v>
      </c>
      <c r="C18" s="49">
        <v>16</v>
      </c>
      <c r="D18" s="116">
        <v>5</v>
      </c>
      <c r="E18" s="113"/>
    </row>
    <row r="19" ht="35.25" customHeight="1" spans="1:5">
      <c r="A19" s="117">
        <v>14</v>
      </c>
      <c r="B19" s="49" t="s">
        <v>21</v>
      </c>
      <c r="C19" s="49">
        <v>30</v>
      </c>
      <c r="D19" s="116">
        <v>11.559</v>
      </c>
      <c r="E19" s="113"/>
    </row>
  </sheetData>
  <mergeCells count="7">
    <mergeCell ref="A2:E2"/>
    <mergeCell ref="A5:B5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E33"/>
  <sheetViews>
    <sheetView view="pageBreakPreview" zoomScaleNormal="100" topLeftCell="B1" workbookViewId="0">
      <selection activeCell="BU20" sqref="BU20"/>
    </sheetView>
  </sheetViews>
  <sheetFormatPr defaultColWidth="9" defaultRowHeight="14.4"/>
  <cols>
    <col min="1" max="1" width="9" hidden="1" customWidth="1"/>
    <col min="2" max="2" width="7.44444444444444" style="5" customWidth="1"/>
    <col min="3" max="3" width="11.8796296296296" style="5" customWidth="1"/>
    <col min="4" max="4" width="11.4351851851852" style="5" customWidth="1"/>
    <col min="5" max="5" width="9.44444444444444" customWidth="1"/>
    <col min="6" max="6" width="10.212962962963" customWidth="1"/>
    <col min="7" max="7" width="10.5462962962963"/>
    <col min="9" max="10" width="9.44444444444444"/>
    <col min="11" max="11" width="10.1666666666667" style="6" customWidth="1"/>
    <col min="12" max="17" width="9" style="5" hidden="1" customWidth="1"/>
    <col min="18" max="18" width="18.6203703703704" style="5" hidden="1" customWidth="1"/>
    <col min="19" max="19" width="9" style="5" hidden="1" customWidth="1"/>
    <col min="20" max="21" width="9.25" style="5" hidden="1" customWidth="1"/>
    <col min="22" max="24" width="9" style="5" hidden="1" customWidth="1"/>
    <col min="25" max="25" width="9.37962962962963" style="5" hidden="1" customWidth="1"/>
    <col min="26" max="27" width="9" style="5" hidden="1" customWidth="1"/>
    <col min="28" max="30" width="9" hidden="1" customWidth="1"/>
    <col min="31" max="31" width="9.25" style="7" hidden="1" customWidth="1"/>
    <col min="32" max="33" width="10.3796296296296" style="7" hidden="1" customWidth="1"/>
    <col min="34" max="34" width="8.16666666666667" style="7" customWidth="1"/>
    <col min="35" max="35" width="8.33333333333333" style="7" customWidth="1"/>
    <col min="36" max="36" width="10.3796296296296" style="7"/>
    <col min="37" max="37" width="10.3796296296296" style="7" hidden="1" customWidth="1"/>
    <col min="38" max="38" width="7.33333333333333" style="7" hidden="1" customWidth="1"/>
    <col min="39" max="42" width="10.3796296296296" style="7" hidden="1" customWidth="1"/>
    <col min="43" max="44" width="10.3796296296296" style="8" hidden="1" customWidth="1"/>
    <col min="45" max="45" width="10.6666666666667" style="9" hidden="1" customWidth="1"/>
    <col min="46" max="46" width="13.2037037037037" style="7" customWidth="1"/>
    <col min="47" max="48" width="8" style="7" hidden="1" customWidth="1"/>
    <col min="49" max="51" width="9" style="5" hidden="1" customWidth="1"/>
    <col min="52" max="52" width="37.1666666666667" hidden="1" customWidth="1"/>
    <col min="53" max="58" width="9" hidden="1" customWidth="1"/>
    <col min="59" max="59" width="10.8333333333333" hidden="1" customWidth="1"/>
    <col min="60" max="61" width="9" hidden="1" customWidth="1"/>
    <col min="62" max="62" width="23.8333333333333" hidden="1" customWidth="1"/>
    <col min="63" max="71" width="9" hidden="1" customWidth="1"/>
  </cols>
  <sheetData>
    <row r="1" spans="2:2">
      <c r="B1" s="10" t="s">
        <v>22</v>
      </c>
    </row>
    <row r="2" s="1" customFormat="1" ht="57" customHeight="1" spans="2:51">
      <c r="B2" s="11" t="s">
        <v>23</v>
      </c>
      <c r="C2" s="11"/>
      <c r="D2" s="11"/>
      <c r="E2" s="11"/>
      <c r="F2" s="11"/>
      <c r="G2" s="11"/>
      <c r="H2" s="11"/>
      <c r="I2" s="11"/>
      <c r="J2" s="11"/>
      <c r="K2" s="3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93"/>
      <c r="AX2" s="93"/>
      <c r="AY2" s="93"/>
    </row>
    <row r="3" ht="24" customHeight="1" spans="2:71">
      <c r="B3" s="12" t="s">
        <v>2</v>
      </c>
      <c r="C3" s="12" t="s">
        <v>3</v>
      </c>
      <c r="D3" s="12" t="s">
        <v>24</v>
      </c>
      <c r="E3" s="13" t="s">
        <v>25</v>
      </c>
      <c r="F3" s="13"/>
      <c r="G3" s="13"/>
      <c r="H3" s="13" t="s">
        <v>26</v>
      </c>
      <c r="I3" s="13"/>
      <c r="J3" s="13"/>
      <c r="K3" s="39" t="s">
        <v>27</v>
      </c>
      <c r="L3" s="12" t="s">
        <v>28</v>
      </c>
      <c r="M3" s="12" t="s">
        <v>29</v>
      </c>
      <c r="N3" s="12" t="s">
        <v>30</v>
      </c>
      <c r="O3" s="40" t="s">
        <v>31</v>
      </c>
      <c r="P3" s="40"/>
      <c r="Q3" s="40"/>
      <c r="R3" s="40"/>
      <c r="S3" s="40"/>
      <c r="T3" s="40"/>
      <c r="U3" s="40"/>
      <c r="V3" s="40"/>
      <c r="W3" s="40"/>
      <c r="X3" s="40"/>
      <c r="Y3" s="70" t="s">
        <v>32</v>
      </c>
      <c r="Z3" s="71" t="s">
        <v>33</v>
      </c>
      <c r="AA3" s="40" t="s">
        <v>34</v>
      </c>
      <c r="AB3" s="40" t="s">
        <v>35</v>
      </c>
      <c r="AC3" s="40" t="s">
        <v>36</v>
      </c>
      <c r="AD3" s="40" t="s">
        <v>6</v>
      </c>
      <c r="AE3" s="40" t="s">
        <v>37</v>
      </c>
      <c r="AF3" s="40"/>
      <c r="AG3" s="40"/>
      <c r="AH3" s="12" t="s">
        <v>38</v>
      </c>
      <c r="AI3" s="12" t="s">
        <v>39</v>
      </c>
      <c r="AJ3" s="12" t="s">
        <v>40</v>
      </c>
      <c r="AK3" s="12" t="s">
        <v>41</v>
      </c>
      <c r="AL3" s="12" t="s">
        <v>42</v>
      </c>
      <c r="AM3" s="12" t="s">
        <v>43</v>
      </c>
      <c r="AN3" s="12" t="s">
        <v>44</v>
      </c>
      <c r="AO3" s="12" t="s">
        <v>45</v>
      </c>
      <c r="AP3" s="12" t="s">
        <v>46</v>
      </c>
      <c r="AQ3" s="12" t="s">
        <v>47</v>
      </c>
      <c r="AR3" s="12" t="s">
        <v>48</v>
      </c>
      <c r="AS3" s="80" t="s">
        <v>49</v>
      </c>
      <c r="AT3" s="81" t="s">
        <v>6</v>
      </c>
      <c r="AU3" s="82" t="s">
        <v>50</v>
      </c>
      <c r="AV3" s="82" t="s">
        <v>51</v>
      </c>
      <c r="AW3" s="94" t="s">
        <v>52</v>
      </c>
      <c r="AX3" s="94" t="s">
        <v>53</v>
      </c>
      <c r="AY3" s="94" t="s">
        <v>54</v>
      </c>
      <c r="AZ3" s="95" t="s">
        <v>55</v>
      </c>
      <c r="BA3" s="96" t="s">
        <v>56</v>
      </c>
      <c r="BB3" s="96"/>
      <c r="BC3" s="97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105" t="s">
        <v>57</v>
      </c>
      <c r="BO3" s="104" t="s">
        <v>58</v>
      </c>
      <c r="BP3" s="104"/>
      <c r="BQ3" s="104"/>
      <c r="BR3" s="104"/>
      <c r="BS3" s="104"/>
    </row>
    <row r="4" ht="24.95" customHeight="1" spans="2:71">
      <c r="B4" s="12"/>
      <c r="C4" s="12"/>
      <c r="D4" s="12"/>
      <c r="E4" s="13" t="s">
        <v>59</v>
      </c>
      <c r="F4" s="13" t="s">
        <v>60</v>
      </c>
      <c r="G4" s="13" t="s">
        <v>61</v>
      </c>
      <c r="H4" s="13" t="s">
        <v>59</v>
      </c>
      <c r="I4" s="13" t="s">
        <v>60</v>
      </c>
      <c r="J4" s="13" t="s">
        <v>61</v>
      </c>
      <c r="K4" s="39"/>
      <c r="L4" s="12"/>
      <c r="M4" s="12"/>
      <c r="N4" s="12"/>
      <c r="O4" s="40" t="s">
        <v>38</v>
      </c>
      <c r="P4" s="40" t="s">
        <v>62</v>
      </c>
      <c r="Q4" s="40" t="s">
        <v>63</v>
      </c>
      <c r="R4" s="40"/>
      <c r="S4" s="40"/>
      <c r="T4" s="40"/>
      <c r="U4" s="40"/>
      <c r="V4" s="40"/>
      <c r="W4" s="59" t="s">
        <v>64</v>
      </c>
      <c r="X4" s="59" t="s">
        <v>65</v>
      </c>
      <c r="Y4" s="70"/>
      <c r="Z4" s="71"/>
      <c r="AA4" s="40"/>
      <c r="AB4" s="40"/>
      <c r="AC4" s="40"/>
      <c r="AD4" s="40"/>
      <c r="AE4" s="40"/>
      <c r="AF4" s="40"/>
      <c r="AG4" s="40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80"/>
      <c r="AT4" s="81"/>
      <c r="AU4" s="83"/>
      <c r="AV4" s="83"/>
      <c r="AW4" s="94"/>
      <c r="AX4" s="94"/>
      <c r="AY4" s="94"/>
      <c r="AZ4" s="98"/>
      <c r="BA4" s="96"/>
      <c r="BB4" s="96"/>
      <c r="BC4" s="97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105"/>
      <c r="BO4" s="104"/>
      <c r="BP4" s="104"/>
      <c r="BQ4" s="104"/>
      <c r="BR4" s="104"/>
      <c r="BS4" s="104"/>
    </row>
    <row r="5" ht="33" customHeight="1" spans="2:71">
      <c r="B5" s="12"/>
      <c r="C5" s="12"/>
      <c r="D5" s="12"/>
      <c r="E5" s="13"/>
      <c r="F5" s="13"/>
      <c r="G5" s="13"/>
      <c r="H5" s="13"/>
      <c r="I5" s="13"/>
      <c r="J5" s="13"/>
      <c r="K5" s="39"/>
      <c r="L5" s="12"/>
      <c r="M5" s="12"/>
      <c r="N5" s="12"/>
      <c r="O5" s="40"/>
      <c r="P5" s="40"/>
      <c r="Q5" s="40" t="s">
        <v>66</v>
      </c>
      <c r="R5" s="40" t="s">
        <v>67</v>
      </c>
      <c r="S5" s="40" t="s">
        <v>68</v>
      </c>
      <c r="T5" s="40" t="s">
        <v>69</v>
      </c>
      <c r="U5" s="40" t="s">
        <v>70</v>
      </c>
      <c r="V5" s="40" t="s">
        <v>71</v>
      </c>
      <c r="W5" s="59"/>
      <c r="X5" s="59"/>
      <c r="Y5" s="70"/>
      <c r="Z5" s="71"/>
      <c r="AA5" s="40"/>
      <c r="AB5" s="40"/>
      <c r="AC5" s="40"/>
      <c r="AD5" s="40"/>
      <c r="AE5" s="40" t="s">
        <v>72</v>
      </c>
      <c r="AF5" s="40" t="s">
        <v>73</v>
      </c>
      <c r="AG5" s="40" t="s">
        <v>74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80"/>
      <c r="AT5" s="81"/>
      <c r="AU5" s="84"/>
      <c r="AV5" s="84"/>
      <c r="AW5" s="94"/>
      <c r="AX5" s="94"/>
      <c r="AY5" s="94"/>
      <c r="AZ5" s="99"/>
      <c r="BA5" s="96" t="s">
        <v>75</v>
      </c>
      <c r="BB5" s="96"/>
      <c r="BC5" s="97"/>
      <c r="BD5" s="96"/>
      <c r="BE5" s="96"/>
      <c r="BF5" s="96"/>
      <c r="BG5" s="97"/>
      <c r="BH5" s="104"/>
      <c r="BI5" s="104"/>
      <c r="BJ5" s="105" t="s">
        <v>76</v>
      </c>
      <c r="BK5" s="105" t="s">
        <v>77</v>
      </c>
      <c r="BL5" s="105" t="s">
        <v>78</v>
      </c>
      <c r="BM5" s="105" t="s">
        <v>79</v>
      </c>
      <c r="BN5" s="105"/>
      <c r="BO5" s="105" t="s">
        <v>80</v>
      </c>
      <c r="BP5" s="105" t="s">
        <v>81</v>
      </c>
      <c r="BQ5" s="104" t="s">
        <v>82</v>
      </c>
      <c r="BR5" s="104" t="s">
        <v>83</v>
      </c>
      <c r="BS5" s="97" t="s">
        <v>6</v>
      </c>
    </row>
    <row r="6" s="2" customFormat="1" ht="38" customHeight="1" spans="2:71">
      <c r="B6" s="14"/>
      <c r="C6" s="15" t="s">
        <v>84</v>
      </c>
      <c r="D6" s="16"/>
      <c r="E6" s="16"/>
      <c r="F6" s="17"/>
      <c r="G6" s="17"/>
      <c r="H6" s="17"/>
      <c r="I6" s="17"/>
      <c r="J6" s="17"/>
      <c r="K6" s="17">
        <f>SUBTOTAL(9,K8:K33)</f>
        <v>119.076</v>
      </c>
      <c r="L6" s="17"/>
      <c r="M6" s="41"/>
      <c r="N6" s="42"/>
      <c r="O6" s="17"/>
      <c r="P6" s="43"/>
      <c r="Q6" s="42"/>
      <c r="R6" s="19"/>
      <c r="S6" s="60"/>
      <c r="T6" s="61"/>
      <c r="U6" s="19"/>
      <c r="V6" s="61"/>
      <c r="W6" s="16"/>
      <c r="X6" s="62"/>
      <c r="Y6" s="16"/>
      <c r="Z6" s="16"/>
      <c r="AA6" s="16"/>
      <c r="AB6" s="46"/>
      <c r="AC6" s="46"/>
      <c r="AD6" s="46"/>
      <c r="AE6" s="20"/>
      <c r="AF6" s="20"/>
      <c r="AG6" s="20"/>
      <c r="AH6" s="17"/>
      <c r="AI6" s="41"/>
      <c r="AJ6" s="42"/>
      <c r="AK6" s="20"/>
      <c r="AL6" s="20"/>
      <c r="AM6" s="20"/>
      <c r="AN6" s="20"/>
      <c r="AO6" s="20"/>
      <c r="AP6" s="20"/>
      <c r="AQ6" s="85"/>
      <c r="AR6" s="85"/>
      <c r="AS6" s="86">
        <f>SUBTOTAL(9,AS8:AS33)</f>
        <v>16496.1934</v>
      </c>
      <c r="AT6" s="20"/>
      <c r="AU6" s="20"/>
      <c r="AV6" s="20"/>
      <c r="AW6" s="16"/>
      <c r="AX6" s="16"/>
      <c r="AY6" s="1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</row>
    <row r="7" s="2" customFormat="1" ht="38" customHeight="1" outlineLevel="1" spans="2:74">
      <c r="B7" s="14"/>
      <c r="C7" s="15" t="s">
        <v>85</v>
      </c>
      <c r="D7" s="16"/>
      <c r="E7" s="16"/>
      <c r="F7" s="17"/>
      <c r="G7" s="17"/>
      <c r="H7" s="17"/>
      <c r="I7" s="17"/>
      <c r="J7" s="17"/>
      <c r="K7" s="17">
        <f>SUBTOTAL(9,K8:K10)</f>
        <v>9.446</v>
      </c>
      <c r="L7" s="17"/>
      <c r="M7" s="41"/>
      <c r="N7" s="42"/>
      <c r="O7" s="17"/>
      <c r="P7" s="43"/>
      <c r="Q7" s="42"/>
      <c r="R7" s="19"/>
      <c r="S7" s="60"/>
      <c r="T7" s="61"/>
      <c r="U7" s="19"/>
      <c r="V7" s="61"/>
      <c r="W7" s="16"/>
      <c r="X7" s="62"/>
      <c r="Y7" s="16"/>
      <c r="Z7" s="16"/>
      <c r="AA7" s="16"/>
      <c r="AB7" s="46"/>
      <c r="AC7" s="46"/>
      <c r="AD7" s="46"/>
      <c r="AE7" s="20"/>
      <c r="AF7" s="20"/>
      <c r="AG7" s="20"/>
      <c r="AH7" s="17"/>
      <c r="AI7" s="41"/>
      <c r="AJ7" s="42"/>
      <c r="AK7" s="20"/>
      <c r="AL7" s="20"/>
      <c r="AM7" s="20"/>
      <c r="AN7" s="20"/>
      <c r="AO7" s="20"/>
      <c r="AP7" s="20"/>
      <c r="AQ7" s="85"/>
      <c r="AR7" s="85"/>
      <c r="AS7" s="86">
        <f>SUBTOTAL(9,AS8:AS10)</f>
        <v>933.2648</v>
      </c>
      <c r="AT7" s="20"/>
      <c r="AU7" s="20"/>
      <c r="AV7" s="20"/>
      <c r="AW7" s="16"/>
      <c r="AX7" s="16"/>
      <c r="AY7" s="1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V7" s="106"/>
    </row>
    <row r="8" s="2" customFormat="1" ht="38" customHeight="1" outlineLevel="2" spans="1:71">
      <c r="A8" s="2" t="str">
        <f>E8&amp;F8&amp;G8</f>
        <v>S214141356144510</v>
      </c>
      <c r="B8" s="14">
        <v>1</v>
      </c>
      <c r="C8" s="14" t="s">
        <v>11</v>
      </c>
      <c r="D8" s="16" t="s">
        <v>86</v>
      </c>
      <c r="E8" s="16" t="s">
        <v>87</v>
      </c>
      <c r="F8" s="18">
        <v>141356</v>
      </c>
      <c r="G8" s="18">
        <v>144510</v>
      </c>
      <c r="H8" s="17" t="s">
        <v>88</v>
      </c>
      <c r="I8" s="18">
        <v>0</v>
      </c>
      <c r="J8" s="18">
        <v>3154</v>
      </c>
      <c r="K8" s="17">
        <v>3.154</v>
      </c>
      <c r="L8" s="17" t="s">
        <v>89</v>
      </c>
      <c r="M8" s="41">
        <v>6</v>
      </c>
      <c r="N8" s="42" t="s">
        <v>90</v>
      </c>
      <c r="O8" s="17" t="s">
        <v>89</v>
      </c>
      <c r="P8" s="43">
        <v>6.5</v>
      </c>
      <c r="Q8" s="42"/>
      <c r="R8" s="19" t="s">
        <v>91</v>
      </c>
      <c r="S8" s="60" t="s">
        <v>92</v>
      </c>
      <c r="T8" s="61">
        <v>10</v>
      </c>
      <c r="U8" s="19" t="s">
        <v>93</v>
      </c>
      <c r="V8" s="61">
        <v>5</v>
      </c>
      <c r="W8" s="16"/>
      <c r="X8" s="62">
        <v>190</v>
      </c>
      <c r="Y8" s="16">
        <v>311.6152</v>
      </c>
      <c r="Z8" s="16">
        <v>2006</v>
      </c>
      <c r="AA8" s="16">
        <v>0.8</v>
      </c>
      <c r="AB8" s="46"/>
      <c r="AC8" s="46"/>
      <c r="AD8" s="46"/>
      <c r="AE8" s="20" t="s">
        <v>94</v>
      </c>
      <c r="AF8" s="20">
        <v>701.814</v>
      </c>
      <c r="AG8" s="20">
        <v>640.62</v>
      </c>
      <c r="AH8" s="17" t="s">
        <v>89</v>
      </c>
      <c r="AI8" s="41">
        <v>6</v>
      </c>
      <c r="AJ8" s="42" t="s">
        <v>90</v>
      </c>
      <c r="AK8" s="20" t="s">
        <v>95</v>
      </c>
      <c r="AL8" s="20" t="s">
        <v>95</v>
      </c>
      <c r="AM8" s="20" t="s">
        <v>96</v>
      </c>
      <c r="AN8" s="20">
        <v>0</v>
      </c>
      <c r="AO8" s="20" t="s">
        <v>95</v>
      </c>
      <c r="AP8" s="20" t="s">
        <v>95</v>
      </c>
      <c r="AQ8" s="85">
        <v>6.5</v>
      </c>
      <c r="AR8" s="85">
        <v>0.8</v>
      </c>
      <c r="AS8" s="86">
        <f>K8*AQ8*X8/10*AR8</f>
        <v>311.6152</v>
      </c>
      <c r="AT8" s="20"/>
      <c r="AU8" s="20" t="e">
        <f>VLOOKUP(A8,#REF!,35,0)</f>
        <v>#REF!</v>
      </c>
      <c r="AV8" s="20" t="s">
        <v>97</v>
      </c>
      <c r="AW8" s="16" t="s">
        <v>98</v>
      </c>
      <c r="AX8" s="16" t="s">
        <v>98</v>
      </c>
      <c r="AY8" s="16"/>
      <c r="AZ8" s="46"/>
      <c r="BA8" s="100" t="s">
        <v>95</v>
      </c>
      <c r="BB8" s="100">
        <v>1970</v>
      </c>
      <c r="BC8" s="100">
        <v>2013</v>
      </c>
      <c r="BD8" s="101" t="s">
        <v>89</v>
      </c>
      <c r="BE8" s="100">
        <v>6.5</v>
      </c>
      <c r="BF8" s="100">
        <v>6</v>
      </c>
      <c r="BG8" s="100" t="s">
        <v>90</v>
      </c>
      <c r="BH8" s="100" t="s">
        <v>95</v>
      </c>
      <c r="BI8" s="100" t="s">
        <v>95</v>
      </c>
      <c r="BJ8" s="100" t="s">
        <v>95</v>
      </c>
      <c r="BK8" s="46"/>
      <c r="BL8" s="46"/>
      <c r="BM8" s="46"/>
      <c r="BN8" s="46"/>
      <c r="BO8" s="46"/>
      <c r="BP8" s="46"/>
      <c r="BQ8" s="46"/>
      <c r="BR8" s="46"/>
      <c r="BS8" s="46"/>
    </row>
    <row r="9" s="2" customFormat="1" ht="38" customHeight="1" outlineLevel="2" spans="1:71">
      <c r="A9" s="2" t="str">
        <f>E9&amp;F9&amp;G9</f>
        <v>S214144510148633</v>
      </c>
      <c r="B9" s="14">
        <v>2</v>
      </c>
      <c r="C9" s="14" t="s">
        <v>11</v>
      </c>
      <c r="D9" s="16" t="s">
        <v>86</v>
      </c>
      <c r="E9" s="16" t="s">
        <v>87</v>
      </c>
      <c r="F9" s="18">
        <v>144510</v>
      </c>
      <c r="G9" s="18">
        <v>148633</v>
      </c>
      <c r="H9" s="17" t="s">
        <v>88</v>
      </c>
      <c r="I9" s="18">
        <v>3154</v>
      </c>
      <c r="J9" s="18">
        <v>7277</v>
      </c>
      <c r="K9" s="17">
        <v>4.12300000000002</v>
      </c>
      <c r="L9" s="17" t="s">
        <v>89</v>
      </c>
      <c r="M9" s="44">
        <v>5.5</v>
      </c>
      <c r="N9" s="42" t="s">
        <v>90</v>
      </c>
      <c r="O9" s="17" t="s">
        <v>89</v>
      </c>
      <c r="P9" s="43">
        <v>6.5</v>
      </c>
      <c r="Q9" s="42"/>
      <c r="R9" s="19" t="s">
        <v>91</v>
      </c>
      <c r="S9" s="60" t="s">
        <v>92</v>
      </c>
      <c r="T9" s="61">
        <v>10</v>
      </c>
      <c r="U9" s="19" t="s">
        <v>93</v>
      </c>
      <c r="V9" s="61">
        <v>5</v>
      </c>
      <c r="W9" s="16"/>
      <c r="X9" s="62">
        <v>190</v>
      </c>
      <c r="Y9" s="16">
        <v>407.352400000002</v>
      </c>
      <c r="Z9" s="16">
        <v>2006</v>
      </c>
      <c r="AA9" s="16">
        <v>0.8</v>
      </c>
      <c r="AB9" s="46"/>
      <c r="AC9" s="46"/>
      <c r="AD9" s="46"/>
      <c r="AE9" s="20" t="s">
        <v>94</v>
      </c>
      <c r="AF9" s="20">
        <v>823.443</v>
      </c>
      <c r="AG9" s="20">
        <v>751.643</v>
      </c>
      <c r="AH9" s="17" t="s">
        <v>89</v>
      </c>
      <c r="AI9" s="44">
        <v>5.5</v>
      </c>
      <c r="AJ9" s="42" t="s">
        <v>90</v>
      </c>
      <c r="AK9" s="20" t="s">
        <v>95</v>
      </c>
      <c r="AL9" s="20" t="s">
        <v>95</v>
      </c>
      <c r="AM9" s="20" t="s">
        <v>96</v>
      </c>
      <c r="AN9" s="20">
        <v>0</v>
      </c>
      <c r="AO9" s="20" t="s">
        <v>95</v>
      </c>
      <c r="AP9" s="20" t="s">
        <v>95</v>
      </c>
      <c r="AQ9" s="85">
        <v>6.5</v>
      </c>
      <c r="AR9" s="85">
        <v>0.8</v>
      </c>
      <c r="AS9" s="86">
        <f>K9*AQ9*X9/10*AR9</f>
        <v>407.352400000002</v>
      </c>
      <c r="AT9" s="20"/>
      <c r="AU9" s="20" t="e">
        <f>VLOOKUP(A9,#REF!,35,0)</f>
        <v>#REF!</v>
      </c>
      <c r="AV9" s="20" t="s">
        <v>97</v>
      </c>
      <c r="AW9" s="16" t="s">
        <v>98</v>
      </c>
      <c r="AX9" s="16" t="s">
        <v>98</v>
      </c>
      <c r="AY9" s="16"/>
      <c r="AZ9" s="46"/>
      <c r="BA9" s="100" t="s">
        <v>95</v>
      </c>
      <c r="BB9" s="100">
        <v>1970</v>
      </c>
      <c r="BC9" s="100">
        <v>2006</v>
      </c>
      <c r="BD9" s="101" t="s">
        <v>89</v>
      </c>
      <c r="BE9" s="100">
        <v>6.5</v>
      </c>
      <c r="BF9" s="100">
        <v>5.5</v>
      </c>
      <c r="BG9" s="100" t="s">
        <v>90</v>
      </c>
      <c r="BH9" s="100" t="s">
        <v>95</v>
      </c>
      <c r="BI9" s="100" t="s">
        <v>95</v>
      </c>
      <c r="BJ9" s="100" t="s">
        <v>95</v>
      </c>
      <c r="BK9" s="46"/>
      <c r="BL9" s="46"/>
      <c r="BM9" s="46"/>
      <c r="BN9" s="46"/>
      <c r="BO9" s="46"/>
      <c r="BP9" s="46"/>
      <c r="BQ9" s="46"/>
      <c r="BR9" s="46"/>
      <c r="BS9" s="46"/>
    </row>
    <row r="10" s="2" customFormat="1" ht="38" customHeight="1" outlineLevel="2" spans="1:71">
      <c r="A10" s="2" t="str">
        <f>E10&amp;F10&amp;G10</f>
        <v>S214148633150802</v>
      </c>
      <c r="B10" s="14">
        <v>3</v>
      </c>
      <c r="C10" s="14" t="s">
        <v>11</v>
      </c>
      <c r="D10" s="16" t="s">
        <v>86</v>
      </c>
      <c r="E10" s="16" t="s">
        <v>87</v>
      </c>
      <c r="F10" s="18">
        <v>148633</v>
      </c>
      <c r="G10" s="18">
        <v>150802</v>
      </c>
      <c r="H10" s="17" t="s">
        <v>88</v>
      </c>
      <c r="I10" s="18">
        <v>7277</v>
      </c>
      <c r="J10" s="18">
        <v>9450</v>
      </c>
      <c r="K10" s="17">
        <v>2.16899999999998</v>
      </c>
      <c r="L10" s="17" t="s">
        <v>89</v>
      </c>
      <c r="M10" s="41">
        <v>6</v>
      </c>
      <c r="N10" s="42" t="s">
        <v>90</v>
      </c>
      <c r="O10" s="17" t="s">
        <v>89</v>
      </c>
      <c r="P10" s="43">
        <v>6.5</v>
      </c>
      <c r="Q10" s="42"/>
      <c r="R10" s="19" t="s">
        <v>91</v>
      </c>
      <c r="S10" s="60" t="s">
        <v>92</v>
      </c>
      <c r="T10" s="61">
        <v>10</v>
      </c>
      <c r="U10" s="19" t="s">
        <v>93</v>
      </c>
      <c r="V10" s="61">
        <v>5</v>
      </c>
      <c r="W10" s="16"/>
      <c r="X10" s="62">
        <v>190</v>
      </c>
      <c r="Y10" s="16">
        <v>214.297199999998</v>
      </c>
      <c r="Z10" s="16">
        <v>2006</v>
      </c>
      <c r="AA10" s="16">
        <v>0.8</v>
      </c>
      <c r="AB10" s="46"/>
      <c r="AC10" s="46"/>
      <c r="AD10" s="46"/>
      <c r="AE10" s="20" t="s">
        <v>94</v>
      </c>
      <c r="AF10" s="20">
        <v>361.293</v>
      </c>
      <c r="AG10" s="20">
        <v>329.79</v>
      </c>
      <c r="AH10" s="17" t="s">
        <v>89</v>
      </c>
      <c r="AI10" s="41">
        <v>6</v>
      </c>
      <c r="AJ10" s="42" t="s">
        <v>90</v>
      </c>
      <c r="AK10" s="20" t="s">
        <v>95</v>
      </c>
      <c r="AL10" s="20" t="s">
        <v>95</v>
      </c>
      <c r="AM10" s="20" t="s">
        <v>96</v>
      </c>
      <c r="AN10" s="20">
        <v>0</v>
      </c>
      <c r="AO10" s="20" t="s">
        <v>95</v>
      </c>
      <c r="AP10" s="20" t="s">
        <v>95</v>
      </c>
      <c r="AQ10" s="85">
        <v>6.5</v>
      </c>
      <c r="AR10" s="85">
        <v>0.8</v>
      </c>
      <c r="AS10" s="86">
        <f>K10*AQ10*X10/10*AR10</f>
        <v>214.297199999998</v>
      </c>
      <c r="AT10" s="20"/>
      <c r="AU10" s="20" t="e">
        <f>VLOOKUP(A10,#REF!,35,0)</f>
        <v>#REF!</v>
      </c>
      <c r="AV10" s="20" t="s">
        <v>97</v>
      </c>
      <c r="AW10" s="16" t="s">
        <v>98</v>
      </c>
      <c r="AX10" s="16" t="s">
        <v>98</v>
      </c>
      <c r="AY10" s="16"/>
      <c r="AZ10" s="46"/>
      <c r="BA10" s="100" t="s">
        <v>95</v>
      </c>
      <c r="BB10" s="100">
        <v>1970</v>
      </c>
      <c r="BC10" s="100">
        <v>2004</v>
      </c>
      <c r="BD10" s="101" t="s">
        <v>89</v>
      </c>
      <c r="BE10" s="100">
        <v>7</v>
      </c>
      <c r="BF10" s="100">
        <v>6</v>
      </c>
      <c r="BG10" s="100" t="s">
        <v>90</v>
      </c>
      <c r="BH10" s="100" t="s">
        <v>95</v>
      </c>
      <c r="BI10" s="100" t="s">
        <v>95</v>
      </c>
      <c r="BJ10" s="100" t="s">
        <v>95</v>
      </c>
      <c r="BK10" s="46"/>
      <c r="BL10" s="46"/>
      <c r="BM10" s="46"/>
      <c r="BN10" s="46"/>
      <c r="BO10" s="46"/>
      <c r="BP10" s="46"/>
      <c r="BQ10" s="46"/>
      <c r="BR10" s="46"/>
      <c r="BS10" s="46"/>
    </row>
    <row r="11" s="2" customFormat="1" ht="38" customHeight="1" outlineLevel="1" spans="2:75">
      <c r="B11" s="14"/>
      <c r="C11" s="15" t="s">
        <v>99</v>
      </c>
      <c r="D11" s="19"/>
      <c r="E11" s="19"/>
      <c r="F11" s="19"/>
      <c r="G11" s="19"/>
      <c r="H11" s="20"/>
      <c r="I11" s="20"/>
      <c r="J11" s="20"/>
      <c r="K11" s="45">
        <f>SUBTOTAL(9,K12:K13)</f>
        <v>16.52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6"/>
      <c r="AA11" s="46"/>
      <c r="AB11" s="46"/>
      <c r="AC11" s="72"/>
      <c r="AD11" s="72"/>
      <c r="AE11" s="19"/>
      <c r="AF11" s="19"/>
      <c r="AG11" s="19"/>
      <c r="AH11" s="20"/>
      <c r="AI11" s="20"/>
      <c r="AJ11" s="20"/>
      <c r="AK11" s="20"/>
      <c r="AL11" s="19"/>
      <c r="AM11" s="20"/>
      <c r="AN11" s="20"/>
      <c r="AO11" s="20"/>
      <c r="AP11" s="20"/>
      <c r="AQ11" s="87"/>
      <c r="AR11" s="87"/>
      <c r="AS11" s="86">
        <f>SUBTOTAL(9,AS12:AS13)</f>
        <v>2160.225</v>
      </c>
      <c r="AT11" s="20"/>
      <c r="AU11" s="20"/>
      <c r="AV11" s="20"/>
      <c r="AW11" s="16"/>
      <c r="AX11" s="16"/>
      <c r="AY11" s="1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W11" s="106"/>
    </row>
    <row r="12" s="2" customFormat="1" ht="50" customHeight="1" outlineLevel="2" spans="1:71">
      <c r="A12" s="2" t="str">
        <f>E12&amp;F12&amp;G12</f>
        <v>S3013189941614</v>
      </c>
      <c r="B12" s="14">
        <v>4</v>
      </c>
      <c r="C12" s="14" t="s">
        <v>13</v>
      </c>
      <c r="D12" s="19" t="s">
        <v>100</v>
      </c>
      <c r="E12" s="19" t="s">
        <v>101</v>
      </c>
      <c r="F12" s="21">
        <v>31899</v>
      </c>
      <c r="G12" s="21">
        <v>41614</v>
      </c>
      <c r="H12" s="20" t="s">
        <v>102</v>
      </c>
      <c r="I12" s="22">
        <v>31899</v>
      </c>
      <c r="J12" s="22">
        <v>41614</v>
      </c>
      <c r="K12" s="45">
        <v>9.715</v>
      </c>
      <c r="L12" s="19" t="s">
        <v>103</v>
      </c>
      <c r="M12" s="19">
        <v>6</v>
      </c>
      <c r="N12" s="19" t="s">
        <v>90</v>
      </c>
      <c r="O12" s="19" t="s">
        <v>103</v>
      </c>
      <c r="P12" s="19">
        <v>6</v>
      </c>
      <c r="Q12" s="19"/>
      <c r="R12" s="19" t="s">
        <v>104</v>
      </c>
      <c r="S12" s="19" t="s">
        <v>105</v>
      </c>
      <c r="T12" s="19">
        <v>30</v>
      </c>
      <c r="U12" s="19" t="s">
        <v>93</v>
      </c>
      <c r="V12" s="19">
        <v>9</v>
      </c>
      <c r="W12" s="19"/>
      <c r="X12" s="19">
        <v>220</v>
      </c>
      <c r="Y12" s="19">
        <v>1282.38</v>
      </c>
      <c r="Z12" s="46"/>
      <c r="AA12" s="46"/>
      <c r="AB12" s="46"/>
      <c r="AC12" s="72"/>
      <c r="AD12" s="72"/>
      <c r="AE12" s="19" t="s">
        <v>106</v>
      </c>
      <c r="AF12" s="19">
        <v>2759.81</v>
      </c>
      <c r="AG12" s="19">
        <v>2316.97</v>
      </c>
      <c r="AH12" s="20" t="s">
        <v>103</v>
      </c>
      <c r="AI12" s="20">
        <v>6</v>
      </c>
      <c r="AJ12" s="20" t="s">
        <v>90</v>
      </c>
      <c r="AK12" s="20" t="s">
        <v>95</v>
      </c>
      <c r="AL12" s="19" t="s">
        <v>98</v>
      </c>
      <c r="AM12" s="20" t="s">
        <v>96</v>
      </c>
      <c r="AN12" s="20">
        <v>0</v>
      </c>
      <c r="AO12" s="20" t="s">
        <v>95</v>
      </c>
      <c r="AP12" s="20" t="s">
        <v>95</v>
      </c>
      <c r="AQ12" s="87">
        <v>6</v>
      </c>
      <c r="AR12" s="87">
        <v>1</v>
      </c>
      <c r="AS12" s="86">
        <f>K12*AQ12*X12/10*AR12</f>
        <v>1282.38</v>
      </c>
      <c r="AT12" s="20"/>
      <c r="AU12" s="20" t="e">
        <f>VLOOKUP(A12,#REF!,35,0)</f>
        <v>#REF!</v>
      </c>
      <c r="AV12" s="20" t="s">
        <v>97</v>
      </c>
      <c r="AW12" s="16" t="s">
        <v>98</v>
      </c>
      <c r="AX12" s="16" t="s">
        <v>98</v>
      </c>
      <c r="AY12" s="16" t="s">
        <v>107</v>
      </c>
      <c r="AZ12" s="66" t="s">
        <v>108</v>
      </c>
      <c r="BA12" s="100" t="s">
        <v>98</v>
      </c>
      <c r="BB12" s="100">
        <v>1977</v>
      </c>
      <c r="BC12" s="100">
        <v>2006</v>
      </c>
      <c r="BD12" s="101" t="s">
        <v>103</v>
      </c>
      <c r="BE12" s="100">
        <v>8</v>
      </c>
      <c r="BF12" s="100">
        <v>6</v>
      </c>
      <c r="BG12" s="100" t="s">
        <v>90</v>
      </c>
      <c r="BH12" s="100" t="s">
        <v>95</v>
      </c>
      <c r="BI12" s="100" t="s">
        <v>95</v>
      </c>
      <c r="BJ12" s="100" t="s">
        <v>95</v>
      </c>
      <c r="BK12" s="46"/>
      <c r="BL12" s="46"/>
      <c r="BM12" s="46"/>
      <c r="BN12" s="16">
        <f>BO12+BP12+BQ12+BR12</f>
        <v>9.715</v>
      </c>
      <c r="BO12" s="16">
        <v>3.614</v>
      </c>
      <c r="BP12" s="16">
        <v>1</v>
      </c>
      <c r="BQ12" s="16">
        <v>4.101</v>
      </c>
      <c r="BR12" s="16">
        <v>1</v>
      </c>
      <c r="BS12" s="46"/>
    </row>
    <row r="13" s="2" customFormat="1" ht="38" customHeight="1" outlineLevel="2" spans="1:71">
      <c r="A13" s="2" t="str">
        <f>E13&amp;F13&amp;G13</f>
        <v>S5032635833163</v>
      </c>
      <c r="B13" s="14">
        <v>5</v>
      </c>
      <c r="C13" s="14" t="s">
        <v>13</v>
      </c>
      <c r="D13" s="19" t="s">
        <v>109</v>
      </c>
      <c r="E13" s="19" t="s">
        <v>110</v>
      </c>
      <c r="F13" s="21">
        <v>26358</v>
      </c>
      <c r="G13" s="21">
        <v>33163</v>
      </c>
      <c r="H13" s="20" t="s">
        <v>111</v>
      </c>
      <c r="I13" s="22">
        <v>0</v>
      </c>
      <c r="J13" s="22">
        <v>6805</v>
      </c>
      <c r="K13" s="45">
        <v>6.805</v>
      </c>
      <c r="L13" s="19" t="s">
        <v>89</v>
      </c>
      <c r="M13" s="19">
        <v>5.5</v>
      </c>
      <c r="N13" s="19" t="s">
        <v>112</v>
      </c>
      <c r="O13" s="19" t="s">
        <v>103</v>
      </c>
      <c r="P13" s="19">
        <v>7.5</v>
      </c>
      <c r="Q13" s="19">
        <v>20</v>
      </c>
      <c r="R13" s="19"/>
      <c r="S13" s="19" t="s">
        <v>105</v>
      </c>
      <c r="T13" s="19">
        <v>20</v>
      </c>
      <c r="U13" s="19" t="s">
        <v>93</v>
      </c>
      <c r="V13" s="19">
        <v>9</v>
      </c>
      <c r="W13" s="19"/>
      <c r="X13" s="19">
        <v>215</v>
      </c>
      <c r="Y13" s="19">
        <v>1097.31</v>
      </c>
      <c r="Z13" s="46"/>
      <c r="AA13" s="46"/>
      <c r="AB13" s="46"/>
      <c r="AC13" s="72"/>
      <c r="AD13" s="72"/>
      <c r="AE13" s="19" t="s">
        <v>113</v>
      </c>
      <c r="AF13" s="19">
        <v>3664.98</v>
      </c>
      <c r="AG13" s="19">
        <v>2809.28</v>
      </c>
      <c r="AH13" s="20" t="s">
        <v>89</v>
      </c>
      <c r="AI13" s="20">
        <v>5.5</v>
      </c>
      <c r="AJ13" s="20" t="s">
        <v>112</v>
      </c>
      <c r="AK13" s="20" t="s">
        <v>95</v>
      </c>
      <c r="AL13" s="19" t="s">
        <v>95</v>
      </c>
      <c r="AM13" s="20" t="s">
        <v>96</v>
      </c>
      <c r="AN13" s="20" t="s">
        <v>114</v>
      </c>
      <c r="AO13" s="20" t="s">
        <v>95</v>
      </c>
      <c r="AP13" s="20" t="s">
        <v>95</v>
      </c>
      <c r="AQ13" s="87">
        <v>7.5</v>
      </c>
      <c r="AR13" s="87">
        <v>0.8</v>
      </c>
      <c r="AS13" s="86">
        <f>K13*AQ13*X13/10*AR13</f>
        <v>877.845</v>
      </c>
      <c r="AT13" s="20"/>
      <c r="AU13" s="20" t="e">
        <f>VLOOKUP(A13,#REF!,35,0)</f>
        <v>#REF!</v>
      </c>
      <c r="AV13" s="20" t="s">
        <v>97</v>
      </c>
      <c r="AW13" s="16" t="s">
        <v>98</v>
      </c>
      <c r="AX13" s="16" t="s">
        <v>98</v>
      </c>
      <c r="AY13" s="16"/>
      <c r="AZ13" s="46"/>
      <c r="BA13" s="100" t="s">
        <v>95</v>
      </c>
      <c r="BB13" s="100">
        <v>1976</v>
      </c>
      <c r="BC13" s="100">
        <v>2001</v>
      </c>
      <c r="BD13" s="101" t="s">
        <v>89</v>
      </c>
      <c r="BE13" s="100">
        <v>7</v>
      </c>
      <c r="BF13" s="100">
        <v>5.5</v>
      </c>
      <c r="BG13" s="100" t="s">
        <v>112</v>
      </c>
      <c r="BH13" s="100" t="s">
        <v>95</v>
      </c>
      <c r="BI13" s="100" t="s">
        <v>95</v>
      </c>
      <c r="BJ13" s="100" t="s">
        <v>95</v>
      </c>
      <c r="BK13" s="46"/>
      <c r="BL13" s="46"/>
      <c r="BM13" s="46"/>
      <c r="BN13" s="46"/>
      <c r="BO13" s="46"/>
      <c r="BP13" s="46"/>
      <c r="BQ13" s="46"/>
      <c r="BR13" s="46"/>
      <c r="BS13" s="46"/>
    </row>
    <row r="14" s="2" customFormat="1" ht="38" customHeight="1" outlineLevel="1" spans="2:71">
      <c r="B14" s="14"/>
      <c r="C14" s="15" t="s">
        <v>115</v>
      </c>
      <c r="D14" s="20"/>
      <c r="E14" s="20"/>
      <c r="F14" s="20"/>
      <c r="G14" s="20"/>
      <c r="H14" s="20"/>
      <c r="I14" s="46"/>
      <c r="J14" s="46"/>
      <c r="K14" s="42">
        <f>SUBTOTAL(9,K15:K16)</f>
        <v>14.744</v>
      </c>
      <c r="L14" s="16"/>
      <c r="M14" s="16"/>
      <c r="N14" s="16"/>
      <c r="O14" s="16"/>
      <c r="P14" s="20"/>
      <c r="Q14" s="16"/>
      <c r="R14" s="20"/>
      <c r="S14" s="20"/>
      <c r="T14" s="16"/>
      <c r="U14" s="20"/>
      <c r="V14" s="16"/>
      <c r="W14" s="16"/>
      <c r="X14" s="63"/>
      <c r="Y14" s="16"/>
      <c r="Z14" s="16"/>
      <c r="AA14" s="16"/>
      <c r="AB14" s="46"/>
      <c r="AC14" s="46"/>
      <c r="AD14" s="46"/>
      <c r="AE14" s="20"/>
      <c r="AF14" s="20"/>
      <c r="AG14" s="20"/>
      <c r="AH14" s="79"/>
      <c r="AI14" s="20"/>
      <c r="AJ14" s="20"/>
      <c r="AK14" s="20"/>
      <c r="AL14" s="20"/>
      <c r="AM14" s="20"/>
      <c r="AN14" s="20"/>
      <c r="AO14" s="20"/>
      <c r="AP14" s="20"/>
      <c r="AQ14" s="85"/>
      <c r="AR14" s="88"/>
      <c r="AS14" s="86">
        <f>SUBTOTAL(9,AS15:AS16)</f>
        <v>1535.5648</v>
      </c>
      <c r="AT14" s="20"/>
      <c r="AU14" s="89"/>
      <c r="AV14" s="20"/>
      <c r="AW14" s="16"/>
      <c r="AX14" s="16"/>
      <c r="AY14" s="1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</row>
    <row r="15" s="2" customFormat="1" ht="38" customHeight="1" outlineLevel="2" spans="1:71">
      <c r="A15" s="2" t="str">
        <f>E15&amp;F15&amp;G15</f>
        <v>S3155952069970</v>
      </c>
      <c r="B15" s="14">
        <v>6</v>
      </c>
      <c r="C15" s="14" t="s">
        <v>14</v>
      </c>
      <c r="D15" s="20" t="s">
        <v>116</v>
      </c>
      <c r="E15" s="20" t="s">
        <v>117</v>
      </c>
      <c r="F15" s="22">
        <v>59520</v>
      </c>
      <c r="G15" s="22">
        <v>69970</v>
      </c>
      <c r="H15" s="20" t="s">
        <v>118</v>
      </c>
      <c r="I15" s="47"/>
      <c r="J15" s="47"/>
      <c r="K15" s="42">
        <v>10.45</v>
      </c>
      <c r="L15" s="16" t="s">
        <v>89</v>
      </c>
      <c r="M15" s="16">
        <v>5</v>
      </c>
      <c r="N15" s="16" t="s">
        <v>119</v>
      </c>
      <c r="O15" s="16" t="s">
        <v>103</v>
      </c>
      <c r="P15" s="20">
        <v>6.5</v>
      </c>
      <c r="Q15" s="16"/>
      <c r="R15" s="20" t="s">
        <v>120</v>
      </c>
      <c r="S15" s="20" t="s">
        <v>121</v>
      </c>
      <c r="T15" s="16">
        <v>30</v>
      </c>
      <c r="U15" s="20" t="s">
        <v>122</v>
      </c>
      <c r="V15" s="16">
        <v>9</v>
      </c>
      <c r="W15" s="16"/>
      <c r="X15" s="63">
        <v>220</v>
      </c>
      <c r="Y15" s="16">
        <v>1195</v>
      </c>
      <c r="Z15" s="16">
        <v>2002</v>
      </c>
      <c r="AA15" s="16">
        <v>0.8</v>
      </c>
      <c r="AB15" s="46"/>
      <c r="AC15" s="46"/>
      <c r="AD15" s="46"/>
      <c r="AE15" s="20"/>
      <c r="AF15" s="20"/>
      <c r="AG15" s="20"/>
      <c r="AH15" s="79" t="s">
        <v>89</v>
      </c>
      <c r="AI15" s="20" t="s">
        <v>123</v>
      </c>
      <c r="AJ15" s="20" t="s">
        <v>90</v>
      </c>
      <c r="AK15" s="20" t="s">
        <v>95</v>
      </c>
      <c r="AL15" s="20" t="s">
        <v>95</v>
      </c>
      <c r="AM15" s="20" t="s">
        <v>96</v>
      </c>
      <c r="AN15" s="20">
        <v>0</v>
      </c>
      <c r="AO15" s="20" t="s">
        <v>95</v>
      </c>
      <c r="AP15" s="20" t="s">
        <v>95</v>
      </c>
      <c r="AQ15" s="85">
        <v>6.5</v>
      </c>
      <c r="AR15" s="88">
        <v>0.8</v>
      </c>
      <c r="AS15" s="86">
        <f>K15*AQ15*X15/10*AR15</f>
        <v>1195.48</v>
      </c>
      <c r="AT15" s="20"/>
      <c r="AU15" s="89" t="s">
        <v>124</v>
      </c>
      <c r="AV15" s="20" t="s">
        <v>97</v>
      </c>
      <c r="AW15" s="16" t="s">
        <v>98</v>
      </c>
      <c r="AX15" s="16" t="s">
        <v>98</v>
      </c>
      <c r="AY15" s="16"/>
      <c r="AZ15" s="46"/>
      <c r="BA15" s="100" t="s">
        <v>95</v>
      </c>
      <c r="BB15" s="100">
        <v>1911</v>
      </c>
      <c r="BC15" s="100">
        <v>2006</v>
      </c>
      <c r="BD15" s="101" t="s">
        <v>89</v>
      </c>
      <c r="BE15" s="100">
        <v>6</v>
      </c>
      <c r="BF15" s="100">
        <v>4.5</v>
      </c>
      <c r="BG15" s="100" t="s">
        <v>90</v>
      </c>
      <c r="BH15" s="100" t="s">
        <v>95</v>
      </c>
      <c r="BI15" s="100" t="s">
        <v>95</v>
      </c>
      <c r="BJ15" s="100" t="s">
        <v>95</v>
      </c>
      <c r="BK15" s="46"/>
      <c r="BL15" s="46"/>
      <c r="BM15" s="46"/>
      <c r="BN15" s="46"/>
      <c r="BO15" s="46"/>
      <c r="BP15" s="46"/>
      <c r="BQ15" s="46"/>
      <c r="BR15" s="46"/>
      <c r="BS15" s="46"/>
    </row>
    <row r="16" s="2" customFormat="1" ht="38" customHeight="1" outlineLevel="2" spans="1:71">
      <c r="A16" s="2" t="str">
        <f>E16&amp;F16&amp;G16</f>
        <v>S3155133655630</v>
      </c>
      <c r="B16" s="14">
        <v>7</v>
      </c>
      <c r="C16" s="14" t="s">
        <v>14</v>
      </c>
      <c r="D16" s="23" t="s">
        <v>125</v>
      </c>
      <c r="E16" s="24" t="s">
        <v>117</v>
      </c>
      <c r="F16" s="25">
        <v>51336</v>
      </c>
      <c r="G16" s="25">
        <v>55630</v>
      </c>
      <c r="H16" s="20" t="s">
        <v>118</v>
      </c>
      <c r="I16" s="47"/>
      <c r="J16" s="47"/>
      <c r="K16" s="45">
        <v>4.294</v>
      </c>
      <c r="L16" s="16" t="s">
        <v>89</v>
      </c>
      <c r="M16" s="16">
        <v>5</v>
      </c>
      <c r="N16" s="16" t="s">
        <v>119</v>
      </c>
      <c r="O16" s="24" t="s">
        <v>89</v>
      </c>
      <c r="P16" s="48">
        <v>6</v>
      </c>
      <c r="Q16" s="23"/>
      <c r="R16" s="23" t="s">
        <v>126</v>
      </c>
      <c r="S16" s="23" t="s">
        <v>127</v>
      </c>
      <c r="T16" s="24">
        <v>30</v>
      </c>
      <c r="U16" s="23" t="s">
        <v>122</v>
      </c>
      <c r="V16" s="24">
        <v>9</v>
      </c>
      <c r="W16" s="16"/>
      <c r="X16" s="64">
        <v>220</v>
      </c>
      <c r="Y16" s="16">
        <v>340</v>
      </c>
      <c r="Z16" s="24">
        <v>2025</v>
      </c>
      <c r="AA16" s="24">
        <v>0.6</v>
      </c>
      <c r="AB16" s="46"/>
      <c r="AC16" s="46"/>
      <c r="AD16" s="46"/>
      <c r="AE16" s="20"/>
      <c r="AF16" s="20"/>
      <c r="AG16" s="20"/>
      <c r="AH16" s="16" t="s">
        <v>89</v>
      </c>
      <c r="AI16" s="16">
        <v>5</v>
      </c>
      <c r="AJ16" s="20" t="s">
        <v>90</v>
      </c>
      <c r="AK16" s="20" t="s">
        <v>95</v>
      </c>
      <c r="AL16" s="20" t="s">
        <v>95</v>
      </c>
      <c r="AM16" s="20" t="s">
        <v>96</v>
      </c>
      <c r="AN16" s="20" t="s">
        <v>128</v>
      </c>
      <c r="AO16" s="20" t="s">
        <v>95</v>
      </c>
      <c r="AP16" s="20" t="s">
        <v>95</v>
      </c>
      <c r="AQ16" s="85">
        <v>6</v>
      </c>
      <c r="AR16" s="85">
        <v>0.6</v>
      </c>
      <c r="AS16" s="86">
        <f>K16*AQ16*X16/10*AR16</f>
        <v>340.0848</v>
      </c>
      <c r="AT16" s="20"/>
      <c r="AU16" s="20" t="e">
        <f>VLOOKUP(A16,#REF!,35,0)</f>
        <v>#REF!</v>
      </c>
      <c r="AV16" s="20" t="s">
        <v>97</v>
      </c>
      <c r="AW16" s="16" t="s">
        <v>98</v>
      </c>
      <c r="AX16" s="16" t="s">
        <v>98</v>
      </c>
      <c r="AY16" s="16"/>
      <c r="AZ16" s="46"/>
      <c r="BA16" s="100" t="s">
        <v>95</v>
      </c>
      <c r="BB16" s="100">
        <v>1911</v>
      </c>
      <c r="BC16" s="100">
        <v>2008</v>
      </c>
      <c r="BD16" s="101" t="s">
        <v>89</v>
      </c>
      <c r="BE16" s="100">
        <v>6</v>
      </c>
      <c r="BF16" s="100">
        <v>5</v>
      </c>
      <c r="BG16" s="100" t="s">
        <v>90</v>
      </c>
      <c r="BH16" s="100" t="s">
        <v>95</v>
      </c>
      <c r="BI16" s="100" t="s">
        <v>95</v>
      </c>
      <c r="BJ16" s="100" t="s">
        <v>95</v>
      </c>
      <c r="BK16" s="46"/>
      <c r="BL16" s="46"/>
      <c r="BM16" s="46"/>
      <c r="BN16" s="46"/>
      <c r="BO16" s="46"/>
      <c r="BP16" s="46"/>
      <c r="BQ16" s="46"/>
      <c r="BR16" s="46"/>
      <c r="BS16" s="46"/>
    </row>
    <row r="17" s="2" customFormat="1" ht="38" customHeight="1" outlineLevel="1" spans="2:71">
      <c r="B17" s="14"/>
      <c r="C17" s="15" t="s">
        <v>129</v>
      </c>
      <c r="D17" s="23"/>
      <c r="E17" s="24"/>
      <c r="F17" s="24"/>
      <c r="G17" s="24"/>
      <c r="H17" s="26"/>
      <c r="I17" s="49"/>
      <c r="J17" s="49"/>
      <c r="K17" s="45">
        <f>SUBTOTAL(9,K18)</f>
        <v>10.862</v>
      </c>
      <c r="L17" s="16"/>
      <c r="M17" s="16"/>
      <c r="N17" s="20"/>
      <c r="O17" s="24"/>
      <c r="P17" s="48"/>
      <c r="Q17" s="23"/>
      <c r="R17" s="23"/>
      <c r="S17" s="23"/>
      <c r="T17" s="24"/>
      <c r="U17" s="23"/>
      <c r="V17" s="24"/>
      <c r="W17" s="16"/>
      <c r="X17" s="64"/>
      <c r="Y17" s="16"/>
      <c r="Z17" s="24"/>
      <c r="AA17" s="24"/>
      <c r="AB17" s="46"/>
      <c r="AC17" s="46"/>
      <c r="AD17" s="46"/>
      <c r="AE17" s="20"/>
      <c r="AF17" s="20"/>
      <c r="AG17" s="20"/>
      <c r="AH17" s="16"/>
      <c r="AI17" s="16"/>
      <c r="AJ17" s="20"/>
      <c r="AK17" s="20"/>
      <c r="AL17" s="20"/>
      <c r="AM17" s="20"/>
      <c r="AN17" s="20"/>
      <c r="AO17" s="20"/>
      <c r="AP17" s="20"/>
      <c r="AQ17" s="85"/>
      <c r="AR17" s="85"/>
      <c r="AS17" s="86">
        <f>SUBTOTAL(9,AS18)</f>
        <v>1338.1984</v>
      </c>
      <c r="AT17" s="20"/>
      <c r="AU17" s="20"/>
      <c r="AV17" s="20"/>
      <c r="AW17" s="16"/>
      <c r="AX17" s="16"/>
      <c r="AY17" s="1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</row>
    <row r="18" s="2" customFormat="1" ht="38" customHeight="1" outlineLevel="2" spans="1:71">
      <c r="A18" s="2" t="str">
        <f>E18&amp;F18&amp;G18</f>
        <v>S2474343754299</v>
      </c>
      <c r="B18" s="14">
        <v>8</v>
      </c>
      <c r="C18" s="14" t="s">
        <v>15</v>
      </c>
      <c r="D18" s="23" t="s">
        <v>130</v>
      </c>
      <c r="E18" s="24" t="s">
        <v>131</v>
      </c>
      <c r="F18" s="25">
        <v>43437</v>
      </c>
      <c r="G18" s="25">
        <v>54299</v>
      </c>
      <c r="H18" s="26" t="s">
        <v>132</v>
      </c>
      <c r="I18" s="50">
        <v>11443</v>
      </c>
      <c r="J18" s="50">
        <v>580.999999999998</v>
      </c>
      <c r="K18" s="45">
        <v>10.862</v>
      </c>
      <c r="L18" s="16" t="s">
        <v>89</v>
      </c>
      <c r="M18" s="16">
        <v>5.5</v>
      </c>
      <c r="N18" s="20" t="s">
        <v>90</v>
      </c>
      <c r="O18" s="24"/>
      <c r="P18" s="48">
        <v>7</v>
      </c>
      <c r="Q18" s="23"/>
      <c r="R18" s="23" t="s">
        <v>120</v>
      </c>
      <c r="S18" s="23" t="s">
        <v>121</v>
      </c>
      <c r="T18" s="24">
        <v>30</v>
      </c>
      <c r="U18" s="23" t="s">
        <v>122</v>
      </c>
      <c r="V18" s="24">
        <v>9</v>
      </c>
      <c r="W18" s="16"/>
      <c r="X18" s="64">
        <v>220</v>
      </c>
      <c r="Y18" s="16">
        <v>1672.75</v>
      </c>
      <c r="Z18" s="24">
        <v>2014</v>
      </c>
      <c r="AA18" s="24">
        <v>0.8</v>
      </c>
      <c r="AB18" s="46"/>
      <c r="AC18" s="46"/>
      <c r="AD18" s="46"/>
      <c r="AE18" s="20" t="s">
        <v>133</v>
      </c>
      <c r="AF18" s="20">
        <v>3041.36</v>
      </c>
      <c r="AG18" s="20">
        <v>2932.74</v>
      </c>
      <c r="AH18" s="16" t="s">
        <v>89</v>
      </c>
      <c r="AI18" s="16">
        <v>5.5</v>
      </c>
      <c r="AJ18" s="20" t="s">
        <v>90</v>
      </c>
      <c r="AK18" s="20" t="s">
        <v>95</v>
      </c>
      <c r="AL18" s="20" t="s">
        <v>95</v>
      </c>
      <c r="AM18" s="20" t="s">
        <v>96</v>
      </c>
      <c r="AN18" s="20">
        <v>0</v>
      </c>
      <c r="AO18" s="20" t="s">
        <v>95</v>
      </c>
      <c r="AP18" s="20" t="s">
        <v>95</v>
      </c>
      <c r="AQ18" s="85">
        <v>7</v>
      </c>
      <c r="AR18" s="85">
        <v>0.8</v>
      </c>
      <c r="AS18" s="86">
        <f>K18*AQ18*X18/10*AR18</f>
        <v>1338.1984</v>
      </c>
      <c r="AT18" s="85"/>
      <c r="AU18" s="20" t="e">
        <f>VLOOKUP(A18,#REF!,35,0)</f>
        <v>#REF!</v>
      </c>
      <c r="AV18" s="20" t="s">
        <v>134</v>
      </c>
      <c r="AW18" s="16" t="s">
        <v>95</v>
      </c>
      <c r="AX18" s="16" t="s">
        <v>98</v>
      </c>
      <c r="AY18" s="16"/>
      <c r="AZ18" s="16" t="s">
        <v>135</v>
      </c>
      <c r="BA18" s="100" t="s">
        <v>95</v>
      </c>
      <c r="BB18" s="100">
        <v>1985</v>
      </c>
      <c r="BC18" s="100">
        <v>2014</v>
      </c>
      <c r="BD18" s="101" t="s">
        <v>89</v>
      </c>
      <c r="BE18" s="100">
        <v>6.5</v>
      </c>
      <c r="BF18" s="100">
        <v>5.5</v>
      </c>
      <c r="BG18" s="100" t="s">
        <v>90</v>
      </c>
      <c r="BH18" s="100" t="s">
        <v>95</v>
      </c>
      <c r="BI18" s="100" t="s">
        <v>95</v>
      </c>
      <c r="BJ18" s="100" t="s">
        <v>95</v>
      </c>
      <c r="BK18" s="46"/>
      <c r="BL18" s="46"/>
      <c r="BM18" s="46"/>
      <c r="BN18" s="46"/>
      <c r="BO18" s="46"/>
      <c r="BP18" s="46"/>
      <c r="BQ18" s="46"/>
      <c r="BR18" s="46"/>
      <c r="BS18" s="46"/>
    </row>
    <row r="19" s="2" customFormat="1" ht="38" customHeight="1" outlineLevel="1" spans="2:71">
      <c r="B19" s="14"/>
      <c r="C19" s="15" t="s">
        <v>136</v>
      </c>
      <c r="D19" s="23"/>
      <c r="E19" s="27"/>
      <c r="F19" s="24"/>
      <c r="G19" s="24"/>
      <c r="H19" s="24"/>
      <c r="I19" s="24"/>
      <c r="J19" s="24"/>
      <c r="K19" s="51">
        <f>SUBTOTAL(9,K20:K25)</f>
        <v>25.246</v>
      </c>
      <c r="L19" s="24"/>
      <c r="M19" s="24"/>
      <c r="N19" s="24"/>
      <c r="O19" s="16"/>
      <c r="P19" s="24"/>
      <c r="Q19" s="23"/>
      <c r="R19" s="20"/>
      <c r="S19" s="16"/>
      <c r="T19" s="24"/>
      <c r="U19" s="20"/>
      <c r="V19" s="16"/>
      <c r="W19" s="16"/>
      <c r="X19" s="65"/>
      <c r="Y19" s="65"/>
      <c r="Z19" s="73"/>
      <c r="AA19" s="23"/>
      <c r="AB19" s="46"/>
      <c r="AC19" s="46"/>
      <c r="AD19" s="23"/>
      <c r="AE19" s="23"/>
      <c r="AF19" s="23"/>
      <c r="AG19" s="23"/>
      <c r="AH19" s="20"/>
      <c r="AI19" s="79"/>
      <c r="AJ19" s="20"/>
      <c r="AK19" s="20"/>
      <c r="AL19" s="23"/>
      <c r="AM19" s="20"/>
      <c r="AN19" s="20"/>
      <c r="AO19" s="20"/>
      <c r="AP19" s="20"/>
      <c r="AQ19" s="90"/>
      <c r="AR19" s="91"/>
      <c r="AS19" s="86">
        <f>SUBTOTAL(9,AS20:AS25)</f>
        <v>3788.36700000001</v>
      </c>
      <c r="AT19" s="20"/>
      <c r="AU19" s="20"/>
      <c r="AV19" s="20"/>
      <c r="AW19" s="16"/>
      <c r="AX19" s="16"/>
      <c r="AY19" s="1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</row>
    <row r="20" s="2" customFormat="1" ht="63" customHeight="1" outlineLevel="2" spans="1:71">
      <c r="A20" s="2" t="str">
        <f t="shared" ref="A20:A30" si="0">E20&amp;F20&amp;G20</f>
        <v>G354720680730174</v>
      </c>
      <c r="B20" s="14">
        <v>9</v>
      </c>
      <c r="C20" s="14" t="s">
        <v>16</v>
      </c>
      <c r="D20" s="23" t="s">
        <v>137</v>
      </c>
      <c r="E20" s="27" t="s">
        <v>138</v>
      </c>
      <c r="F20" s="25">
        <v>720680</v>
      </c>
      <c r="G20" s="25">
        <v>730174</v>
      </c>
      <c r="H20" s="24" t="s">
        <v>139</v>
      </c>
      <c r="I20" s="25">
        <v>63123</v>
      </c>
      <c r="J20" s="25">
        <v>53629</v>
      </c>
      <c r="K20" s="51">
        <v>9.49400000000003</v>
      </c>
      <c r="L20" s="24" t="s">
        <v>140</v>
      </c>
      <c r="M20" s="24">
        <v>7</v>
      </c>
      <c r="N20" s="24" t="s">
        <v>119</v>
      </c>
      <c r="O20" s="16" t="s">
        <v>140</v>
      </c>
      <c r="P20" s="24">
        <v>7.5</v>
      </c>
      <c r="Q20" s="23"/>
      <c r="R20" s="20" t="s">
        <v>141</v>
      </c>
      <c r="S20" s="16" t="s">
        <v>105</v>
      </c>
      <c r="T20" s="24">
        <v>30</v>
      </c>
      <c r="U20" s="20" t="s">
        <v>93</v>
      </c>
      <c r="V20" s="16">
        <v>9</v>
      </c>
      <c r="W20" s="16"/>
      <c r="X20" s="65">
        <v>220</v>
      </c>
      <c r="Y20" s="65">
        <v>1566.51</v>
      </c>
      <c r="Z20" s="73">
        <v>2003</v>
      </c>
      <c r="AA20" s="23">
        <v>1</v>
      </c>
      <c r="AB20" s="46"/>
      <c r="AC20" s="46"/>
      <c r="AD20" s="23" t="s">
        <v>142</v>
      </c>
      <c r="AE20" s="23" t="s">
        <v>143</v>
      </c>
      <c r="AF20" s="23">
        <v>2401.63</v>
      </c>
      <c r="AG20" s="23">
        <v>2086.71</v>
      </c>
      <c r="AH20" s="20" t="s">
        <v>140</v>
      </c>
      <c r="AI20" s="79">
        <v>7</v>
      </c>
      <c r="AJ20" s="20" t="s">
        <v>90</v>
      </c>
      <c r="AK20" s="20" t="s">
        <v>95</v>
      </c>
      <c r="AL20" s="23" t="s">
        <v>98</v>
      </c>
      <c r="AM20" s="20" t="s">
        <v>96</v>
      </c>
      <c r="AN20" s="20">
        <v>0</v>
      </c>
      <c r="AO20" s="20" t="s">
        <v>95</v>
      </c>
      <c r="AP20" s="20" t="s">
        <v>95</v>
      </c>
      <c r="AQ20" s="90">
        <v>7.5</v>
      </c>
      <c r="AR20" s="91">
        <v>1</v>
      </c>
      <c r="AS20" s="86">
        <f t="shared" ref="AS20:AS30" si="1">K20*AQ20*X20/10*AR20</f>
        <v>1566.51</v>
      </c>
      <c r="AT20" s="23" t="s">
        <v>144</v>
      </c>
      <c r="AU20" s="20" t="e">
        <f>VLOOKUP(A20,#REF!,35,0)</f>
        <v>#REF!</v>
      </c>
      <c r="AV20" s="20" t="s">
        <v>97</v>
      </c>
      <c r="AW20" s="16" t="s">
        <v>98</v>
      </c>
      <c r="AX20" s="16" t="s">
        <v>98</v>
      </c>
      <c r="AY20" s="16"/>
      <c r="AZ20" s="20" t="s">
        <v>145</v>
      </c>
      <c r="BA20" s="100" t="s">
        <v>98</v>
      </c>
      <c r="BB20" s="100">
        <v>2003</v>
      </c>
      <c r="BC20" s="100"/>
      <c r="BD20" s="101" t="s">
        <v>140</v>
      </c>
      <c r="BE20" s="100">
        <v>9</v>
      </c>
      <c r="BF20" s="100">
        <v>7</v>
      </c>
      <c r="BG20" s="100" t="s">
        <v>90</v>
      </c>
      <c r="BH20" s="100" t="s">
        <v>95</v>
      </c>
      <c r="BI20" s="100" t="s">
        <v>95</v>
      </c>
      <c r="BJ20" s="100" t="s">
        <v>95</v>
      </c>
      <c r="BK20" s="46"/>
      <c r="BL20" s="46"/>
      <c r="BM20" s="46"/>
      <c r="BN20" s="16">
        <f>BO20+BP20+BQ20+BR20</f>
        <v>9.494</v>
      </c>
      <c r="BO20" s="16">
        <v>7</v>
      </c>
      <c r="BP20" s="16"/>
      <c r="BQ20" s="16">
        <v>2.494</v>
      </c>
      <c r="BR20" s="16"/>
      <c r="BS20" s="46"/>
    </row>
    <row r="21" s="2" customFormat="1" ht="84" customHeight="1" outlineLevel="2" spans="1:71">
      <c r="A21" s="2" t="str">
        <f t="shared" si="0"/>
        <v>S2203936251209</v>
      </c>
      <c r="B21" s="14">
        <v>10</v>
      </c>
      <c r="C21" s="14" t="s">
        <v>16</v>
      </c>
      <c r="D21" s="23" t="s">
        <v>146</v>
      </c>
      <c r="E21" s="23" t="s">
        <v>147</v>
      </c>
      <c r="F21" s="25">
        <v>39362</v>
      </c>
      <c r="G21" s="25">
        <v>51209</v>
      </c>
      <c r="H21" s="23" t="s">
        <v>147</v>
      </c>
      <c r="I21" s="25">
        <v>39362</v>
      </c>
      <c r="J21" s="25">
        <v>51209</v>
      </c>
      <c r="K21" s="17">
        <v>11.847</v>
      </c>
      <c r="L21" s="16" t="s">
        <v>140</v>
      </c>
      <c r="M21" s="16">
        <v>7</v>
      </c>
      <c r="N21" s="24" t="s">
        <v>119</v>
      </c>
      <c r="O21" s="16" t="s">
        <v>140</v>
      </c>
      <c r="P21" s="16">
        <v>7.5</v>
      </c>
      <c r="Q21" s="16"/>
      <c r="R21" s="20" t="s">
        <v>141</v>
      </c>
      <c r="S21" s="16" t="s">
        <v>105</v>
      </c>
      <c r="T21" s="24">
        <v>30</v>
      </c>
      <c r="U21" s="20" t="s">
        <v>93</v>
      </c>
      <c r="V21" s="16">
        <v>9</v>
      </c>
      <c r="W21" s="16"/>
      <c r="X21" s="65">
        <v>220</v>
      </c>
      <c r="Y21" s="65">
        <v>1954.755</v>
      </c>
      <c r="Z21" s="16"/>
      <c r="AA21" s="16"/>
      <c r="AB21" s="46"/>
      <c r="AC21" s="46"/>
      <c r="AD21" s="46"/>
      <c r="AE21" s="20"/>
      <c r="AF21" s="20"/>
      <c r="AG21" s="20"/>
      <c r="AH21" s="20" t="s">
        <v>140</v>
      </c>
      <c r="AI21" s="20">
        <v>7</v>
      </c>
      <c r="AJ21" s="20" t="s">
        <v>90</v>
      </c>
      <c r="AK21" s="20" t="s">
        <v>95</v>
      </c>
      <c r="AL21" s="20" t="s">
        <v>95</v>
      </c>
      <c r="AM21" s="20" t="s">
        <v>96</v>
      </c>
      <c r="AN21" s="20">
        <v>0</v>
      </c>
      <c r="AO21" s="20" t="s">
        <v>95</v>
      </c>
      <c r="AP21" s="20" t="s">
        <v>148</v>
      </c>
      <c r="AQ21" s="85">
        <v>7.5</v>
      </c>
      <c r="AR21" s="85">
        <v>1</v>
      </c>
      <c r="AS21" s="86">
        <f t="shared" si="1"/>
        <v>1954.755</v>
      </c>
      <c r="AT21" s="20"/>
      <c r="AU21" s="20" t="e">
        <f>VLOOKUP(A21,#REF!,35,0)</f>
        <v>#REF!</v>
      </c>
      <c r="AV21" s="20" t="s">
        <v>97</v>
      </c>
      <c r="AW21" s="16" t="s">
        <v>98</v>
      </c>
      <c r="AX21" s="16" t="s">
        <v>98</v>
      </c>
      <c r="AY21" s="16"/>
      <c r="AZ21" s="66" t="s">
        <v>149</v>
      </c>
      <c r="BA21" s="100" t="s">
        <v>95</v>
      </c>
      <c r="BB21" s="100">
        <v>2014</v>
      </c>
      <c r="BC21" s="100"/>
      <c r="BD21" s="101" t="s">
        <v>140</v>
      </c>
      <c r="BE21" s="100">
        <v>9</v>
      </c>
      <c r="BF21" s="100">
        <v>7</v>
      </c>
      <c r="BG21" s="100" t="s">
        <v>90</v>
      </c>
      <c r="BH21" s="100" t="s">
        <v>95</v>
      </c>
      <c r="BI21" s="100" t="s">
        <v>95</v>
      </c>
      <c r="BJ21" s="100" t="s">
        <v>150</v>
      </c>
      <c r="BK21" s="46"/>
      <c r="BL21" s="46"/>
      <c r="BM21" s="46"/>
      <c r="BN21" s="46"/>
      <c r="BO21" s="46"/>
      <c r="BP21" s="46"/>
      <c r="BQ21" s="46"/>
      <c r="BR21" s="46"/>
      <c r="BS21" s="46"/>
    </row>
    <row r="22" s="2" customFormat="1" ht="38" customHeight="1" outlineLevel="2" spans="1:71">
      <c r="A22" s="2" t="str">
        <f t="shared" si="0"/>
        <v>S5382155022340</v>
      </c>
      <c r="B22" s="14">
        <v>11</v>
      </c>
      <c r="C22" s="14" t="s">
        <v>16</v>
      </c>
      <c r="D22" s="19" t="s">
        <v>151</v>
      </c>
      <c r="E22" s="19" t="s">
        <v>152</v>
      </c>
      <c r="F22" s="21">
        <v>21550</v>
      </c>
      <c r="G22" s="21">
        <v>22340</v>
      </c>
      <c r="H22" s="19" t="s">
        <v>152</v>
      </c>
      <c r="I22" s="21">
        <v>21550</v>
      </c>
      <c r="J22" s="21">
        <v>22340</v>
      </c>
      <c r="K22" s="45">
        <v>0.79</v>
      </c>
      <c r="L22" s="19" t="s">
        <v>89</v>
      </c>
      <c r="M22" s="19">
        <v>3.5</v>
      </c>
      <c r="N22" s="24" t="s">
        <v>119</v>
      </c>
      <c r="O22" s="19" t="s">
        <v>89</v>
      </c>
      <c r="P22" s="19">
        <v>6</v>
      </c>
      <c r="Q22" s="66"/>
      <c r="R22" s="66"/>
      <c r="S22" s="16" t="s">
        <v>92</v>
      </c>
      <c r="T22" s="16">
        <v>10</v>
      </c>
      <c r="U22" s="20" t="s">
        <v>93</v>
      </c>
      <c r="V22" s="16">
        <v>5</v>
      </c>
      <c r="W22" s="16"/>
      <c r="X22" s="16">
        <v>190</v>
      </c>
      <c r="Y22" s="65">
        <v>90.06</v>
      </c>
      <c r="Z22" s="16"/>
      <c r="AA22" s="16"/>
      <c r="AB22" s="46"/>
      <c r="AC22" s="46"/>
      <c r="AD22" s="46"/>
      <c r="AE22" s="20"/>
      <c r="AF22" s="20"/>
      <c r="AG22" s="20"/>
      <c r="AH22" s="20" t="s">
        <v>89</v>
      </c>
      <c r="AI22" s="20">
        <v>3.5</v>
      </c>
      <c r="AJ22" s="20" t="s">
        <v>90</v>
      </c>
      <c r="AK22" s="20" t="s">
        <v>95</v>
      </c>
      <c r="AL22" s="20" t="s">
        <v>95</v>
      </c>
      <c r="AM22" s="20" t="s">
        <v>96</v>
      </c>
      <c r="AN22" s="20">
        <v>0</v>
      </c>
      <c r="AO22" s="20" t="s">
        <v>95</v>
      </c>
      <c r="AP22" s="20" t="s">
        <v>95</v>
      </c>
      <c r="AQ22" s="85">
        <v>6</v>
      </c>
      <c r="AR22" s="88">
        <v>0.6</v>
      </c>
      <c r="AS22" s="86">
        <f t="shared" si="1"/>
        <v>54.036</v>
      </c>
      <c r="AT22" s="20"/>
      <c r="AU22" s="20" t="e">
        <f>VLOOKUP(A22,#REF!,35,0)</f>
        <v>#REF!</v>
      </c>
      <c r="AV22" s="20" t="s">
        <v>97</v>
      </c>
      <c r="AW22" s="16" t="s">
        <v>98</v>
      </c>
      <c r="AX22" s="16" t="s">
        <v>98</v>
      </c>
      <c r="AY22" s="16"/>
      <c r="AZ22" s="46"/>
      <c r="BA22" s="100" t="s">
        <v>95</v>
      </c>
      <c r="BB22" s="100">
        <v>1965</v>
      </c>
      <c r="BC22" s="100">
        <v>2008</v>
      </c>
      <c r="BD22" s="101" t="s">
        <v>89</v>
      </c>
      <c r="BE22" s="100">
        <v>13.5</v>
      </c>
      <c r="BF22" s="100">
        <v>3.5</v>
      </c>
      <c r="BG22" s="100" t="s">
        <v>90</v>
      </c>
      <c r="BH22" s="100" t="s">
        <v>95</v>
      </c>
      <c r="BI22" s="100" t="s">
        <v>95</v>
      </c>
      <c r="BJ22" s="100" t="s">
        <v>95</v>
      </c>
      <c r="BK22" s="46"/>
      <c r="BL22" s="46"/>
      <c r="BM22" s="46"/>
      <c r="BN22" s="46"/>
      <c r="BO22" s="46"/>
      <c r="BP22" s="46"/>
      <c r="BQ22" s="46"/>
      <c r="BR22" s="46"/>
      <c r="BS22" s="46"/>
    </row>
    <row r="23" s="2" customFormat="1" ht="38" customHeight="1" outlineLevel="2" spans="1:71">
      <c r="A23" s="2" t="str">
        <f t="shared" si="0"/>
        <v>S5382234022913</v>
      </c>
      <c r="B23" s="14">
        <v>12</v>
      </c>
      <c r="C23" s="14" t="s">
        <v>16</v>
      </c>
      <c r="D23" s="19" t="s">
        <v>151</v>
      </c>
      <c r="E23" s="19" t="s">
        <v>152</v>
      </c>
      <c r="F23" s="21">
        <v>22340</v>
      </c>
      <c r="G23" s="21">
        <v>22913</v>
      </c>
      <c r="H23" s="19" t="s">
        <v>152</v>
      </c>
      <c r="I23" s="21">
        <v>22340</v>
      </c>
      <c r="J23" s="21">
        <v>22913</v>
      </c>
      <c r="K23" s="45">
        <v>0.573</v>
      </c>
      <c r="L23" s="19" t="s">
        <v>89</v>
      </c>
      <c r="M23" s="19">
        <v>4</v>
      </c>
      <c r="N23" s="24" t="s">
        <v>119</v>
      </c>
      <c r="O23" s="19" t="s">
        <v>89</v>
      </c>
      <c r="P23" s="19">
        <v>6</v>
      </c>
      <c r="Q23" s="66"/>
      <c r="R23" s="66"/>
      <c r="S23" s="16" t="s">
        <v>92</v>
      </c>
      <c r="T23" s="16">
        <v>10</v>
      </c>
      <c r="U23" s="20" t="s">
        <v>93</v>
      </c>
      <c r="V23" s="16">
        <v>5</v>
      </c>
      <c r="W23" s="16"/>
      <c r="X23" s="16">
        <v>190</v>
      </c>
      <c r="Y23" s="65">
        <v>65.322</v>
      </c>
      <c r="Z23" s="16"/>
      <c r="AA23" s="16"/>
      <c r="AB23" s="46"/>
      <c r="AC23" s="46"/>
      <c r="AD23" s="46"/>
      <c r="AE23" s="20"/>
      <c r="AF23" s="20"/>
      <c r="AG23" s="20"/>
      <c r="AH23" s="20" t="s">
        <v>89</v>
      </c>
      <c r="AI23" s="20">
        <v>4</v>
      </c>
      <c r="AJ23" s="20" t="s">
        <v>90</v>
      </c>
      <c r="AK23" s="20" t="s">
        <v>95</v>
      </c>
      <c r="AL23" s="20" t="s">
        <v>95</v>
      </c>
      <c r="AM23" s="20" t="s">
        <v>96</v>
      </c>
      <c r="AN23" s="20">
        <v>0</v>
      </c>
      <c r="AO23" s="20" t="s">
        <v>95</v>
      </c>
      <c r="AP23" s="20" t="s">
        <v>95</v>
      </c>
      <c r="AQ23" s="85">
        <v>6</v>
      </c>
      <c r="AR23" s="88">
        <v>0.6</v>
      </c>
      <c r="AS23" s="86">
        <f t="shared" si="1"/>
        <v>39.1932</v>
      </c>
      <c r="AT23" s="20"/>
      <c r="AU23" s="20" t="e">
        <f>VLOOKUP(A23,#REF!,35,0)</f>
        <v>#REF!</v>
      </c>
      <c r="AV23" s="20" t="s">
        <v>97</v>
      </c>
      <c r="AW23" s="16" t="s">
        <v>98</v>
      </c>
      <c r="AX23" s="16" t="s">
        <v>98</v>
      </c>
      <c r="AY23" s="16"/>
      <c r="AZ23" s="46"/>
      <c r="BA23" s="100" t="s">
        <v>95</v>
      </c>
      <c r="BB23" s="100">
        <v>1967</v>
      </c>
      <c r="BC23" s="100">
        <v>2011</v>
      </c>
      <c r="BD23" s="101" t="s">
        <v>89</v>
      </c>
      <c r="BE23" s="100">
        <v>10</v>
      </c>
      <c r="BF23" s="100">
        <v>4</v>
      </c>
      <c r="BG23" s="100" t="s">
        <v>90</v>
      </c>
      <c r="BH23" s="100" t="s">
        <v>95</v>
      </c>
      <c r="BI23" s="100" t="s">
        <v>95</v>
      </c>
      <c r="BJ23" s="100" t="s">
        <v>95</v>
      </c>
      <c r="BK23" s="46"/>
      <c r="BL23" s="46"/>
      <c r="BM23" s="46"/>
      <c r="BN23" s="46"/>
      <c r="BO23" s="46"/>
      <c r="BP23" s="46"/>
      <c r="BQ23" s="46"/>
      <c r="BR23" s="46"/>
      <c r="BS23" s="46"/>
    </row>
    <row r="24" s="2" customFormat="1" ht="38" customHeight="1" outlineLevel="2" spans="1:71">
      <c r="A24" s="2" t="str">
        <f t="shared" si="0"/>
        <v>S5382291324156</v>
      </c>
      <c r="B24" s="14">
        <v>13</v>
      </c>
      <c r="C24" s="14" t="s">
        <v>16</v>
      </c>
      <c r="D24" s="19" t="s">
        <v>151</v>
      </c>
      <c r="E24" s="19" t="s">
        <v>152</v>
      </c>
      <c r="F24" s="21">
        <v>22913</v>
      </c>
      <c r="G24" s="21">
        <v>24156</v>
      </c>
      <c r="H24" s="19" t="s">
        <v>152</v>
      </c>
      <c r="I24" s="21">
        <v>22913</v>
      </c>
      <c r="J24" s="21">
        <v>24156</v>
      </c>
      <c r="K24" s="45">
        <v>1.243</v>
      </c>
      <c r="L24" s="19" t="s">
        <v>89</v>
      </c>
      <c r="M24" s="19">
        <v>5</v>
      </c>
      <c r="N24" s="24" t="s">
        <v>119</v>
      </c>
      <c r="O24" s="19" t="s">
        <v>89</v>
      </c>
      <c r="P24" s="19">
        <v>6</v>
      </c>
      <c r="Q24" s="66"/>
      <c r="R24" s="66"/>
      <c r="S24" s="16" t="s">
        <v>92</v>
      </c>
      <c r="T24" s="16">
        <v>10</v>
      </c>
      <c r="U24" s="20" t="s">
        <v>93</v>
      </c>
      <c r="V24" s="16">
        <v>5</v>
      </c>
      <c r="W24" s="16"/>
      <c r="X24" s="16">
        <v>190</v>
      </c>
      <c r="Y24" s="65">
        <v>141.702</v>
      </c>
      <c r="Z24" s="16"/>
      <c r="AA24" s="16"/>
      <c r="AB24" s="46"/>
      <c r="AC24" s="46"/>
      <c r="AD24" s="46"/>
      <c r="AE24" s="20"/>
      <c r="AF24" s="20"/>
      <c r="AG24" s="20"/>
      <c r="AH24" s="20" t="s">
        <v>89</v>
      </c>
      <c r="AI24" s="20">
        <v>5</v>
      </c>
      <c r="AJ24" s="20" t="s">
        <v>90</v>
      </c>
      <c r="AK24" s="20" t="s">
        <v>95</v>
      </c>
      <c r="AL24" s="20" t="s">
        <v>95</v>
      </c>
      <c r="AM24" s="20" t="s">
        <v>96</v>
      </c>
      <c r="AN24" s="20">
        <v>0</v>
      </c>
      <c r="AO24" s="20" t="s">
        <v>95</v>
      </c>
      <c r="AP24" s="20" t="s">
        <v>95</v>
      </c>
      <c r="AQ24" s="85">
        <v>6</v>
      </c>
      <c r="AR24" s="88">
        <v>0.6</v>
      </c>
      <c r="AS24" s="86">
        <f t="shared" si="1"/>
        <v>85.0212</v>
      </c>
      <c r="AT24" s="20"/>
      <c r="AU24" s="20" t="e">
        <f>VLOOKUP(A24,#REF!,35,0)</f>
        <v>#REF!</v>
      </c>
      <c r="AV24" s="20" t="s">
        <v>97</v>
      </c>
      <c r="AW24" s="16" t="s">
        <v>98</v>
      </c>
      <c r="AX24" s="16" t="s">
        <v>98</v>
      </c>
      <c r="AY24" s="16"/>
      <c r="AZ24" s="46"/>
      <c r="BA24" s="100" t="s">
        <v>95</v>
      </c>
      <c r="BB24" s="100">
        <v>1967</v>
      </c>
      <c r="BC24" s="100">
        <v>2011</v>
      </c>
      <c r="BD24" s="101" t="s">
        <v>89</v>
      </c>
      <c r="BE24" s="100">
        <v>6</v>
      </c>
      <c r="BF24" s="100">
        <v>5</v>
      </c>
      <c r="BG24" s="100" t="s">
        <v>90</v>
      </c>
      <c r="BH24" s="100" t="s">
        <v>95</v>
      </c>
      <c r="BI24" s="100" t="s">
        <v>95</v>
      </c>
      <c r="BJ24" s="100" t="s">
        <v>95</v>
      </c>
      <c r="BK24" s="46"/>
      <c r="BL24" s="46"/>
      <c r="BM24" s="46"/>
      <c r="BN24" s="46"/>
      <c r="BO24" s="46"/>
      <c r="BP24" s="46"/>
      <c r="BQ24" s="46"/>
      <c r="BR24" s="46"/>
      <c r="BS24" s="46"/>
    </row>
    <row r="25" s="2" customFormat="1" ht="38" customHeight="1" outlineLevel="2" spans="1:71">
      <c r="A25" s="2" t="str">
        <f t="shared" si="0"/>
        <v>S5382415625455</v>
      </c>
      <c r="B25" s="14">
        <v>14</v>
      </c>
      <c r="C25" s="14" t="s">
        <v>16</v>
      </c>
      <c r="D25" s="19" t="s">
        <v>151</v>
      </c>
      <c r="E25" s="19" t="s">
        <v>152</v>
      </c>
      <c r="F25" s="21">
        <v>24156</v>
      </c>
      <c r="G25" s="21">
        <v>25455</v>
      </c>
      <c r="H25" s="19" t="s">
        <v>152</v>
      </c>
      <c r="I25" s="21">
        <v>24156</v>
      </c>
      <c r="J25" s="21">
        <v>25455</v>
      </c>
      <c r="K25" s="45">
        <v>1.299</v>
      </c>
      <c r="L25" s="19" t="s">
        <v>89</v>
      </c>
      <c r="M25" s="19">
        <v>6</v>
      </c>
      <c r="N25" s="24" t="s">
        <v>119</v>
      </c>
      <c r="O25" s="19" t="s">
        <v>89</v>
      </c>
      <c r="P25" s="19">
        <v>6</v>
      </c>
      <c r="Q25" s="20"/>
      <c r="R25" s="20"/>
      <c r="S25" s="16" t="s">
        <v>92</v>
      </c>
      <c r="T25" s="16">
        <v>10</v>
      </c>
      <c r="U25" s="20" t="s">
        <v>93</v>
      </c>
      <c r="V25" s="16">
        <v>5</v>
      </c>
      <c r="W25" s="16"/>
      <c r="X25" s="16">
        <v>190</v>
      </c>
      <c r="Y25" s="65">
        <v>148.086</v>
      </c>
      <c r="Z25" s="16"/>
      <c r="AA25" s="16"/>
      <c r="AB25" s="46"/>
      <c r="AC25" s="46"/>
      <c r="AD25" s="46"/>
      <c r="AE25" s="20"/>
      <c r="AF25" s="20"/>
      <c r="AG25" s="20"/>
      <c r="AH25" s="20" t="s">
        <v>89</v>
      </c>
      <c r="AI25" s="20">
        <v>6</v>
      </c>
      <c r="AJ25" s="20" t="s">
        <v>90</v>
      </c>
      <c r="AK25" s="20" t="s">
        <v>95</v>
      </c>
      <c r="AL25" s="20" t="s">
        <v>95</v>
      </c>
      <c r="AM25" s="20" t="s">
        <v>96</v>
      </c>
      <c r="AN25" s="20" t="s">
        <v>153</v>
      </c>
      <c r="AO25" s="20" t="s">
        <v>95</v>
      </c>
      <c r="AP25" s="20" t="s">
        <v>95</v>
      </c>
      <c r="AQ25" s="85">
        <v>6</v>
      </c>
      <c r="AR25" s="88">
        <v>0.6</v>
      </c>
      <c r="AS25" s="86">
        <f t="shared" si="1"/>
        <v>88.8516</v>
      </c>
      <c r="AT25" s="20"/>
      <c r="AU25" s="20" t="e">
        <f>VLOOKUP(A25,#REF!,35,0)</f>
        <v>#REF!</v>
      </c>
      <c r="AV25" s="20" t="s">
        <v>97</v>
      </c>
      <c r="AW25" s="16" t="s">
        <v>98</v>
      </c>
      <c r="AX25" s="16" t="s">
        <v>98</v>
      </c>
      <c r="AY25" s="16"/>
      <c r="AZ25" s="46"/>
      <c r="BA25" s="100" t="s">
        <v>95</v>
      </c>
      <c r="BB25" s="100">
        <v>1952</v>
      </c>
      <c r="BC25" s="100">
        <v>2005</v>
      </c>
      <c r="BD25" s="101" t="s">
        <v>89</v>
      </c>
      <c r="BE25" s="100">
        <v>8</v>
      </c>
      <c r="BF25" s="100">
        <v>6</v>
      </c>
      <c r="BG25" s="100" t="s">
        <v>90</v>
      </c>
      <c r="BH25" s="100" t="s">
        <v>95</v>
      </c>
      <c r="BI25" s="100" t="s">
        <v>95</v>
      </c>
      <c r="BJ25" s="100" t="s">
        <v>95</v>
      </c>
      <c r="BK25" s="46"/>
      <c r="BL25" s="46"/>
      <c r="BM25" s="46"/>
      <c r="BN25" s="46"/>
      <c r="BO25" s="46"/>
      <c r="BP25" s="46"/>
      <c r="BQ25" s="46"/>
      <c r="BR25" s="46"/>
      <c r="BS25" s="46"/>
    </row>
    <row r="26" s="2" customFormat="1" ht="38" customHeight="1" outlineLevel="1" spans="2:71">
      <c r="B26" s="14"/>
      <c r="C26" s="15" t="s">
        <v>154</v>
      </c>
      <c r="D26" s="14"/>
      <c r="E26" s="28"/>
      <c r="F26" s="29"/>
      <c r="G26" s="16"/>
      <c r="H26" s="30"/>
      <c r="I26" s="30"/>
      <c r="J26" s="30"/>
      <c r="K26" s="52">
        <f>SUBTOTAL(9,K27)</f>
        <v>21.257</v>
      </c>
      <c r="L26" s="53"/>
      <c r="M26" s="54"/>
      <c r="N26" s="55"/>
      <c r="O26" s="55"/>
      <c r="P26" s="14"/>
      <c r="Q26" s="14"/>
      <c r="R26" s="14"/>
      <c r="S26" s="14"/>
      <c r="T26" s="14"/>
      <c r="U26" s="14"/>
      <c r="V26" s="14"/>
      <c r="W26" s="16"/>
      <c r="X26" s="67"/>
      <c r="Y26" s="16"/>
      <c r="Z26" s="16"/>
      <c r="AA26" s="16"/>
      <c r="AB26" s="16"/>
      <c r="AC26" s="16"/>
      <c r="AD26" s="16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88"/>
      <c r="AR26" s="88"/>
      <c r="AS26" s="86">
        <f>SUBTOTAL(9,AS27)</f>
        <v>3975.059</v>
      </c>
      <c r="AT26" s="20"/>
      <c r="AU26" s="20"/>
      <c r="AV26" s="20"/>
      <c r="AW26" s="16"/>
      <c r="AX26" s="16"/>
      <c r="AY26" s="1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</row>
    <row r="27" s="2" customFormat="1" ht="56" customHeight="1" outlineLevel="2" spans="1:71">
      <c r="A27" s="2" t="str">
        <f>E27&amp;F27&amp;G27</f>
        <v>S343264986286243</v>
      </c>
      <c r="B27" s="14">
        <v>15</v>
      </c>
      <c r="C27" s="14" t="s">
        <v>18</v>
      </c>
      <c r="D27" s="14" t="s">
        <v>155</v>
      </c>
      <c r="E27" s="28" t="s">
        <v>156</v>
      </c>
      <c r="F27" s="31">
        <v>264986</v>
      </c>
      <c r="G27" s="32">
        <v>286243</v>
      </c>
      <c r="H27" s="30" t="s">
        <v>156</v>
      </c>
      <c r="I27" s="56">
        <v>264986</v>
      </c>
      <c r="J27" s="56">
        <v>286243</v>
      </c>
      <c r="K27" s="52">
        <v>21.257</v>
      </c>
      <c r="L27" s="53" t="s">
        <v>140</v>
      </c>
      <c r="M27" s="54">
        <v>7</v>
      </c>
      <c r="N27" s="55" t="s">
        <v>90</v>
      </c>
      <c r="O27" s="55"/>
      <c r="P27" s="14">
        <v>8.5</v>
      </c>
      <c r="Q27" s="14"/>
      <c r="R27" s="14" t="s">
        <v>141</v>
      </c>
      <c r="S27" s="14" t="s">
        <v>157</v>
      </c>
      <c r="T27" s="14" t="s">
        <v>158</v>
      </c>
      <c r="U27" s="14" t="s">
        <v>159</v>
      </c>
      <c r="V27" s="14" t="s">
        <v>160</v>
      </c>
      <c r="W27" s="16"/>
      <c r="X27" s="67">
        <v>220</v>
      </c>
      <c r="Y27" s="16">
        <v>5341.094</v>
      </c>
      <c r="Z27" s="16">
        <v>2012</v>
      </c>
      <c r="AA27" s="16">
        <v>1</v>
      </c>
      <c r="AB27" s="16"/>
      <c r="AC27" s="16"/>
      <c r="AD27" s="16"/>
      <c r="AE27" s="20"/>
      <c r="AF27" s="20"/>
      <c r="AG27" s="20"/>
      <c r="AH27" s="20" t="s">
        <v>140</v>
      </c>
      <c r="AI27" s="20">
        <v>7</v>
      </c>
      <c r="AJ27" s="20" t="s">
        <v>90</v>
      </c>
      <c r="AK27" s="20" t="s">
        <v>95</v>
      </c>
      <c r="AL27" s="20" t="s">
        <v>98</v>
      </c>
      <c r="AM27" s="20" t="s">
        <v>96</v>
      </c>
      <c r="AN27" s="20">
        <v>0</v>
      </c>
      <c r="AO27" s="20" t="s">
        <v>95</v>
      </c>
      <c r="AP27" s="20" t="s">
        <v>95</v>
      </c>
      <c r="AQ27" s="88">
        <v>8.5</v>
      </c>
      <c r="AR27" s="88">
        <v>1</v>
      </c>
      <c r="AS27" s="86">
        <f>K27*AQ27*X27/10*AR27</f>
        <v>3975.059</v>
      </c>
      <c r="AT27" s="20"/>
      <c r="AU27" s="20" t="e">
        <f>VLOOKUP(A27,#REF!,35,0)</f>
        <v>#REF!</v>
      </c>
      <c r="AV27" s="20" t="s">
        <v>97</v>
      </c>
      <c r="AW27" s="16" t="s">
        <v>98</v>
      </c>
      <c r="AX27" s="16" t="s">
        <v>98</v>
      </c>
      <c r="AY27" s="16"/>
      <c r="AZ27" s="20" t="s">
        <v>161</v>
      </c>
      <c r="BA27" s="100" t="s">
        <v>98</v>
      </c>
      <c r="BB27" s="100">
        <v>2013</v>
      </c>
      <c r="BC27" s="100"/>
      <c r="BD27" s="101" t="s">
        <v>140</v>
      </c>
      <c r="BE27" s="100">
        <v>9</v>
      </c>
      <c r="BF27" s="100">
        <v>7</v>
      </c>
      <c r="BG27" s="100" t="s">
        <v>90</v>
      </c>
      <c r="BH27" s="100" t="s">
        <v>95</v>
      </c>
      <c r="BI27" s="100" t="s">
        <v>95</v>
      </c>
      <c r="BJ27" s="100" t="s">
        <v>95</v>
      </c>
      <c r="BK27" s="46"/>
      <c r="BL27" s="46"/>
      <c r="BM27" s="46"/>
      <c r="BN27" s="16">
        <f>BO27+BP27+BQ27+BR27</f>
        <v>21.257</v>
      </c>
      <c r="BO27" s="16">
        <v>9.257</v>
      </c>
      <c r="BP27" s="16"/>
      <c r="BQ27" s="16">
        <v>12</v>
      </c>
      <c r="BR27" s="16"/>
      <c r="BS27" s="46"/>
    </row>
    <row r="28" s="3" customFormat="1" ht="38" customHeight="1" outlineLevel="1" spans="1:71">
      <c r="A28" s="2"/>
      <c r="B28" s="14"/>
      <c r="C28" s="15" t="s">
        <v>162</v>
      </c>
      <c r="D28" s="23"/>
      <c r="E28" s="23"/>
      <c r="F28" s="33"/>
      <c r="G28" s="33"/>
      <c r="H28" s="34"/>
      <c r="I28" s="57"/>
      <c r="J28" s="57"/>
      <c r="K28" s="57">
        <f>SUBTOTAL(9,K29)</f>
        <v>4.442</v>
      </c>
      <c r="L28" s="16"/>
      <c r="M28" s="16"/>
      <c r="N28" s="20"/>
      <c r="O28" s="16"/>
      <c r="P28" s="16"/>
      <c r="Q28" s="16"/>
      <c r="R28" s="20"/>
      <c r="S28" s="16"/>
      <c r="T28" s="16"/>
      <c r="U28" s="20"/>
      <c r="V28" s="16"/>
      <c r="W28" s="16"/>
      <c r="X28" s="16"/>
      <c r="Y28" s="64"/>
      <c r="Z28" s="74"/>
      <c r="AA28" s="74"/>
      <c r="AB28" s="16"/>
      <c r="AC28" s="16"/>
      <c r="AD28" s="16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85"/>
      <c r="AR28" s="85"/>
      <c r="AS28" s="86">
        <f>SUBTOTAL(9,AS29)</f>
        <v>508.1648</v>
      </c>
      <c r="AT28" s="20"/>
      <c r="AU28" s="20"/>
      <c r="AV28" s="20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="3" customFormat="1" ht="38" customHeight="1" outlineLevel="2" spans="1:71">
      <c r="A29" s="2" t="str">
        <f>E29&amp;F29&amp;G29</f>
        <v>G24123477302352172</v>
      </c>
      <c r="B29" s="14">
        <v>16</v>
      </c>
      <c r="C29" s="14" t="s">
        <v>19</v>
      </c>
      <c r="D29" s="23" t="s">
        <v>163</v>
      </c>
      <c r="E29" s="23" t="s">
        <v>164</v>
      </c>
      <c r="F29" s="35">
        <v>2347730</v>
      </c>
      <c r="G29" s="35">
        <v>2352172</v>
      </c>
      <c r="H29" s="34" t="s">
        <v>165</v>
      </c>
      <c r="I29" s="35">
        <v>18452</v>
      </c>
      <c r="J29" s="35">
        <v>22894</v>
      </c>
      <c r="K29" s="57">
        <v>4.442</v>
      </c>
      <c r="L29" s="16" t="s">
        <v>89</v>
      </c>
      <c r="M29" s="16">
        <v>6</v>
      </c>
      <c r="N29" s="20" t="s">
        <v>90</v>
      </c>
      <c r="O29" s="16" t="s">
        <v>89</v>
      </c>
      <c r="P29" s="16">
        <v>6.5</v>
      </c>
      <c r="Q29" s="16"/>
      <c r="R29" s="20" t="s">
        <v>166</v>
      </c>
      <c r="S29" s="16" t="s">
        <v>167</v>
      </c>
      <c r="T29" s="16">
        <v>30</v>
      </c>
      <c r="U29" s="20" t="s">
        <v>93</v>
      </c>
      <c r="V29" s="16">
        <v>9</v>
      </c>
      <c r="W29" s="16"/>
      <c r="X29" s="16">
        <v>220</v>
      </c>
      <c r="Y29" s="64">
        <v>635</v>
      </c>
      <c r="Z29" s="74"/>
      <c r="AA29" s="74"/>
      <c r="AB29" s="16"/>
      <c r="AC29" s="16"/>
      <c r="AD29" s="16"/>
      <c r="AE29" s="20" t="s">
        <v>168</v>
      </c>
      <c r="AF29" s="20">
        <v>965.29</v>
      </c>
      <c r="AG29" s="20">
        <v>850.26</v>
      </c>
      <c r="AH29" s="20" t="s">
        <v>89</v>
      </c>
      <c r="AI29" s="20">
        <v>6</v>
      </c>
      <c r="AJ29" s="20" t="s">
        <v>90</v>
      </c>
      <c r="AK29" s="20" t="s">
        <v>95</v>
      </c>
      <c r="AL29" s="20" t="s">
        <v>95</v>
      </c>
      <c r="AM29" s="20" t="s">
        <v>96</v>
      </c>
      <c r="AN29" s="20">
        <v>0</v>
      </c>
      <c r="AO29" s="20" t="s">
        <v>95</v>
      </c>
      <c r="AP29" s="20" t="s">
        <v>95</v>
      </c>
      <c r="AQ29" s="85">
        <v>6.5</v>
      </c>
      <c r="AR29" s="85">
        <v>0.8</v>
      </c>
      <c r="AS29" s="86">
        <f>K29*AQ29*X29/10*AR29</f>
        <v>508.1648</v>
      </c>
      <c r="AT29" s="20"/>
      <c r="AU29" s="20" t="e">
        <f>VLOOKUP(A29,#REF!,35,0)</f>
        <v>#REF!</v>
      </c>
      <c r="AV29" s="20" t="s">
        <v>97</v>
      </c>
      <c r="AW29" s="16" t="s">
        <v>98</v>
      </c>
      <c r="AX29" s="16" t="s">
        <v>98</v>
      </c>
      <c r="AY29" s="16"/>
      <c r="AZ29" s="16"/>
      <c r="BA29" s="100" t="s">
        <v>95</v>
      </c>
      <c r="BB29" s="100">
        <v>1938</v>
      </c>
      <c r="BC29" s="100"/>
      <c r="BD29" s="101" t="s">
        <v>89</v>
      </c>
      <c r="BE29" s="100">
        <v>7</v>
      </c>
      <c r="BF29" s="100">
        <v>6</v>
      </c>
      <c r="BG29" s="100" t="s">
        <v>90</v>
      </c>
      <c r="BH29" s="100" t="s">
        <v>95</v>
      </c>
      <c r="BI29" s="100" t="s">
        <v>95</v>
      </c>
      <c r="BJ29" s="100" t="s">
        <v>95</v>
      </c>
      <c r="BK29" s="16"/>
      <c r="BL29" s="16"/>
      <c r="BM29" s="16"/>
      <c r="BN29" s="16"/>
      <c r="BO29" s="16"/>
      <c r="BP29" s="16"/>
      <c r="BQ29" s="16"/>
      <c r="BR29" s="16"/>
      <c r="BS29" s="16"/>
    </row>
    <row r="30" s="2" customFormat="1" ht="45" customHeight="1" outlineLevel="1" spans="2:71">
      <c r="B30" s="14"/>
      <c r="C30" s="15" t="s">
        <v>169</v>
      </c>
      <c r="D30" s="23"/>
      <c r="E30" s="27"/>
      <c r="F30" s="36"/>
      <c r="G30" s="36"/>
      <c r="H30" s="16"/>
      <c r="I30" s="16"/>
      <c r="J30" s="16"/>
      <c r="K30" s="17">
        <f>SUBTOTAL(9,K31)</f>
        <v>5</v>
      </c>
      <c r="L30" s="16"/>
      <c r="M30" s="16"/>
      <c r="N30" s="16"/>
      <c r="O30" s="23"/>
      <c r="P30" s="58"/>
      <c r="Q30" s="23"/>
      <c r="R30" s="23"/>
      <c r="S30" s="68"/>
      <c r="T30" s="68"/>
      <c r="U30" s="23"/>
      <c r="V30" s="68"/>
      <c r="W30" s="16"/>
      <c r="X30" s="27"/>
      <c r="Y30" s="75"/>
      <c r="Z30" s="16"/>
      <c r="AA30" s="16"/>
      <c r="AB30" s="46"/>
      <c r="AC30" s="46"/>
      <c r="AD30" s="76"/>
      <c r="AE30" s="20"/>
      <c r="AF30" s="20"/>
      <c r="AG30" s="20"/>
      <c r="AH30" s="20"/>
      <c r="AI30" s="20"/>
      <c r="AJ30" s="20"/>
      <c r="AK30" s="20"/>
      <c r="AL30" s="20"/>
      <c r="AM30" s="16"/>
      <c r="AN30" s="20"/>
      <c r="AO30" s="16"/>
      <c r="AP30" s="16"/>
      <c r="AQ30" s="20"/>
      <c r="AR30" s="20"/>
      <c r="AS30" s="86">
        <f>SUBTOTAL(9,AS31)</f>
        <v>935</v>
      </c>
      <c r="AT30" s="20"/>
      <c r="AU30" s="20"/>
      <c r="AV30" s="20"/>
      <c r="AW30" s="20"/>
      <c r="AX30" s="16"/>
      <c r="AY30" s="6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="2" customFormat="1" ht="55" customHeight="1" outlineLevel="2" spans="1:71">
      <c r="A31" s="2" t="str">
        <f>E31&amp;F31&amp;G31</f>
        <v>S240105000110000</v>
      </c>
      <c r="B31" s="14">
        <v>17</v>
      </c>
      <c r="C31" s="14" t="s">
        <v>20</v>
      </c>
      <c r="D31" s="23" t="s">
        <v>170</v>
      </c>
      <c r="E31" s="27" t="s">
        <v>171</v>
      </c>
      <c r="F31" s="37">
        <v>105000</v>
      </c>
      <c r="G31" s="37">
        <v>110000</v>
      </c>
      <c r="H31" s="16" t="s">
        <v>172</v>
      </c>
      <c r="I31" s="35">
        <v>148218</v>
      </c>
      <c r="J31" s="35">
        <v>153218</v>
      </c>
      <c r="K31" s="17">
        <v>5</v>
      </c>
      <c r="L31" s="16" t="s">
        <v>140</v>
      </c>
      <c r="M31" s="16" t="s">
        <v>173</v>
      </c>
      <c r="N31" s="16" t="s">
        <v>90</v>
      </c>
      <c r="O31" s="23" t="s">
        <v>140</v>
      </c>
      <c r="P31" s="58">
        <v>8.5</v>
      </c>
      <c r="Q31" s="23">
        <v>30</v>
      </c>
      <c r="R31" s="23" t="s">
        <v>174</v>
      </c>
      <c r="S31" s="68" t="s">
        <v>105</v>
      </c>
      <c r="T31" s="68">
        <v>30</v>
      </c>
      <c r="U31" s="23" t="s">
        <v>122</v>
      </c>
      <c r="V31" s="68">
        <v>9</v>
      </c>
      <c r="W31" s="16"/>
      <c r="X31" s="27">
        <v>220</v>
      </c>
      <c r="Y31" s="75">
        <v>1079</v>
      </c>
      <c r="Z31" s="16">
        <v>2011</v>
      </c>
      <c r="AA31" s="16">
        <v>1</v>
      </c>
      <c r="AB31" s="46"/>
      <c r="AC31" s="46"/>
      <c r="AD31" s="76" t="s">
        <v>175</v>
      </c>
      <c r="AE31" s="20"/>
      <c r="AF31" s="20"/>
      <c r="AG31" s="20"/>
      <c r="AH31" s="20" t="s">
        <v>140</v>
      </c>
      <c r="AI31" s="20" t="s">
        <v>173</v>
      </c>
      <c r="AJ31" s="20" t="s">
        <v>90</v>
      </c>
      <c r="AK31" s="20" t="s">
        <v>95</v>
      </c>
      <c r="AL31" s="20" t="s">
        <v>98</v>
      </c>
      <c r="AM31" s="16" t="s">
        <v>96</v>
      </c>
      <c r="AN31" s="20"/>
      <c r="AO31" s="16" t="s">
        <v>95</v>
      </c>
      <c r="AP31" s="16" t="s">
        <v>95</v>
      </c>
      <c r="AQ31" s="20">
        <v>8.5</v>
      </c>
      <c r="AR31" s="20">
        <v>1</v>
      </c>
      <c r="AS31" s="86">
        <f>K31*AQ31*X31/10*AR31</f>
        <v>935</v>
      </c>
      <c r="AT31" s="20"/>
      <c r="AU31" s="20" t="e">
        <f>VLOOKUP(A31,#REF!,35,0)</f>
        <v>#REF!</v>
      </c>
      <c r="AV31" s="20" t="s">
        <v>97</v>
      </c>
      <c r="AW31" s="20" t="s">
        <v>95</v>
      </c>
      <c r="AX31" s="16" t="s">
        <v>98</v>
      </c>
      <c r="AY31" s="66" t="s">
        <v>176</v>
      </c>
      <c r="AZ31" s="66" t="s">
        <v>177</v>
      </c>
      <c r="BA31" s="100" t="s">
        <v>98</v>
      </c>
      <c r="BB31" s="100">
        <v>1956</v>
      </c>
      <c r="BC31" s="100">
        <v>2011</v>
      </c>
      <c r="BD31" s="101" t="s">
        <v>140</v>
      </c>
      <c r="BE31" s="100">
        <v>8.5</v>
      </c>
      <c r="BF31" s="100">
        <v>7</v>
      </c>
      <c r="BG31" s="100" t="s">
        <v>90</v>
      </c>
      <c r="BH31" s="100" t="s">
        <v>95</v>
      </c>
      <c r="BI31" s="100" t="s">
        <v>95</v>
      </c>
      <c r="BJ31" s="100" t="s">
        <v>95</v>
      </c>
      <c r="BK31" s="46"/>
      <c r="BL31" s="66" t="s">
        <v>178</v>
      </c>
      <c r="BM31" s="46"/>
      <c r="BN31" s="16">
        <f>BO31+BP31+BQ31+BR31</f>
        <v>5</v>
      </c>
      <c r="BO31" s="16">
        <v>5</v>
      </c>
      <c r="BP31" s="16"/>
      <c r="BQ31" s="16"/>
      <c r="BR31" s="16"/>
      <c r="BS31" s="46"/>
    </row>
    <row r="32" s="4" customFormat="1" ht="38" customHeight="1" outlineLevel="1" spans="1:83">
      <c r="A32" s="2"/>
      <c r="B32" s="14"/>
      <c r="C32" s="15" t="s">
        <v>179</v>
      </c>
      <c r="D32" s="20"/>
      <c r="E32" s="20"/>
      <c r="F32" s="20"/>
      <c r="G32" s="20"/>
      <c r="H32" s="20"/>
      <c r="I32" s="20"/>
      <c r="J32" s="20"/>
      <c r="K32" s="42">
        <f>SUBTOTAL(9,K33)</f>
        <v>11.559</v>
      </c>
      <c r="L32" s="20"/>
      <c r="M32" s="16"/>
      <c r="N32" s="20"/>
      <c r="O32" s="20"/>
      <c r="P32" s="20"/>
      <c r="Q32" s="20"/>
      <c r="R32" s="20"/>
      <c r="S32" s="20"/>
      <c r="T32" s="16"/>
      <c r="U32" s="20"/>
      <c r="V32" s="16"/>
      <c r="W32" s="69"/>
      <c r="X32" s="63"/>
      <c r="Y32" s="77"/>
      <c r="Z32" s="16"/>
      <c r="AA32" s="16"/>
      <c r="AB32" s="16"/>
      <c r="AC32" s="69"/>
      <c r="AD32" s="16"/>
      <c r="AE32" s="78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85"/>
      <c r="AR32" s="85"/>
      <c r="AS32" s="86">
        <f>SUBTOTAL(9,AS33)</f>
        <v>1322.3496</v>
      </c>
      <c r="AT32" s="92"/>
      <c r="AU32" s="20"/>
      <c r="AV32" s="20"/>
      <c r="AW32" s="16"/>
      <c r="AX32" s="16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CE32" s="107"/>
    </row>
    <row r="33" s="4" customFormat="1" ht="38" customHeight="1" outlineLevel="2" spans="1:71">
      <c r="A33" s="2" t="str">
        <f>E33&amp;F33&amp;G33</f>
        <v>S246247441259000</v>
      </c>
      <c r="B33" s="14">
        <v>18</v>
      </c>
      <c r="C33" s="14" t="s">
        <v>21</v>
      </c>
      <c r="D33" s="20" t="s">
        <v>180</v>
      </c>
      <c r="E33" s="20" t="s">
        <v>181</v>
      </c>
      <c r="F33" s="22">
        <v>247441</v>
      </c>
      <c r="G33" s="22">
        <v>259000</v>
      </c>
      <c r="H33" s="20" t="s">
        <v>181</v>
      </c>
      <c r="I33" s="22">
        <v>247441</v>
      </c>
      <c r="J33" s="22">
        <v>259000</v>
      </c>
      <c r="K33" s="42">
        <v>11.559</v>
      </c>
      <c r="L33" s="20" t="s">
        <v>89</v>
      </c>
      <c r="M33" s="16">
        <v>5.5</v>
      </c>
      <c r="N33" s="20" t="s">
        <v>119</v>
      </c>
      <c r="O33" s="20"/>
      <c r="P33" s="20">
        <v>6.5</v>
      </c>
      <c r="Q33" s="20">
        <v>22</v>
      </c>
      <c r="R33" s="20" t="s">
        <v>182</v>
      </c>
      <c r="S33" s="20"/>
      <c r="T33" s="16">
        <v>30</v>
      </c>
      <c r="U33" s="20" t="s">
        <v>122</v>
      </c>
      <c r="V33" s="16">
        <v>9</v>
      </c>
      <c r="W33" s="69"/>
      <c r="X33" s="63">
        <v>220</v>
      </c>
      <c r="Y33" s="77">
        <f>K33*P33*X33*0.8/10</f>
        <v>1322.3496</v>
      </c>
      <c r="Z33" s="16"/>
      <c r="AA33" s="16"/>
      <c r="AB33" s="16"/>
      <c r="AC33" s="69"/>
      <c r="AD33" s="16"/>
      <c r="AE33" s="78"/>
      <c r="AF33" s="20">
        <v>2792.4012</v>
      </c>
      <c r="AG33" s="20">
        <v>2359.1785</v>
      </c>
      <c r="AH33" s="20" t="s">
        <v>89</v>
      </c>
      <c r="AI33" s="20">
        <v>5.5</v>
      </c>
      <c r="AJ33" s="20" t="s">
        <v>90</v>
      </c>
      <c r="AK33" s="20" t="s">
        <v>95</v>
      </c>
      <c r="AL33" s="20" t="s">
        <v>95</v>
      </c>
      <c r="AM33" s="20" t="s">
        <v>96</v>
      </c>
      <c r="AN33" s="20">
        <v>0</v>
      </c>
      <c r="AO33" s="20" t="s">
        <v>95</v>
      </c>
      <c r="AP33" s="20" t="s">
        <v>95</v>
      </c>
      <c r="AQ33" s="85">
        <v>6.5</v>
      </c>
      <c r="AR33" s="85">
        <v>0.8</v>
      </c>
      <c r="AS33" s="86">
        <f>K33*AQ33*X33/10*AR33</f>
        <v>1322.3496</v>
      </c>
      <c r="AT33" s="92"/>
      <c r="AU33" s="20" t="e">
        <f>VLOOKUP(A33,#REF!,35,0)</f>
        <v>#REF!</v>
      </c>
      <c r="AV33" s="20" t="s">
        <v>97</v>
      </c>
      <c r="AW33" s="16" t="s">
        <v>98</v>
      </c>
      <c r="AX33" s="16" t="s">
        <v>98</v>
      </c>
      <c r="AY33" s="69"/>
      <c r="AZ33" s="69"/>
      <c r="BA33" s="102" t="s">
        <v>95</v>
      </c>
      <c r="BB33" s="102">
        <v>1972</v>
      </c>
      <c r="BC33" s="102">
        <v>2014</v>
      </c>
      <c r="BD33" s="103" t="s">
        <v>89</v>
      </c>
      <c r="BE33" s="102">
        <v>6.5</v>
      </c>
      <c r="BF33" s="102">
        <v>5.5</v>
      </c>
      <c r="BG33" s="102" t="s">
        <v>90</v>
      </c>
      <c r="BH33" s="102" t="s">
        <v>95</v>
      </c>
      <c r="BI33" s="102" t="s">
        <v>95</v>
      </c>
      <c r="BJ33" s="102" t="s">
        <v>95</v>
      </c>
      <c r="BK33" s="69"/>
      <c r="BL33" s="69"/>
      <c r="BM33" s="69"/>
      <c r="BN33" s="69"/>
      <c r="BO33" s="69"/>
      <c r="BP33" s="69"/>
      <c r="BQ33" s="69"/>
      <c r="BR33" s="69"/>
      <c r="BS33" s="69"/>
    </row>
  </sheetData>
  <mergeCells count="52">
    <mergeCell ref="B2:AT2"/>
    <mergeCell ref="E3:G3"/>
    <mergeCell ref="H3:J3"/>
    <mergeCell ref="O3:X3"/>
    <mergeCell ref="Q4:V4"/>
    <mergeCell ref="BA5:BI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3:K5"/>
    <mergeCell ref="L3:L5"/>
    <mergeCell ref="M3:M5"/>
    <mergeCell ref="N3:N5"/>
    <mergeCell ref="O4:O5"/>
    <mergeCell ref="P4:P5"/>
    <mergeCell ref="W4:W5"/>
    <mergeCell ref="X4:X5"/>
    <mergeCell ref="Y3:Y5"/>
    <mergeCell ref="Z3:Z5"/>
    <mergeCell ref="AA3:AA5"/>
    <mergeCell ref="AB3:AB5"/>
    <mergeCell ref="AC3:AC5"/>
    <mergeCell ref="AD3:AD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N3:BN5"/>
    <mergeCell ref="AE3:AG4"/>
    <mergeCell ref="BA3:BM4"/>
    <mergeCell ref="BO3:BS4"/>
  </mergeCells>
  <printOptions horizontalCentered="1"/>
  <pageMargins left="0.314583333333333" right="0.314583333333333" top="0.472222222222222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O24"/>
  <sheetViews>
    <sheetView workbookViewId="0">
      <selection activeCell="N7" sqref="N7:O24"/>
    </sheetView>
  </sheetViews>
  <sheetFormatPr defaultColWidth="8.87962962962963" defaultRowHeight="14.4"/>
  <sheetData>
    <row r="3" spans="5:8">
      <c r="E3" t="s">
        <v>25</v>
      </c>
      <c r="H3" t="s">
        <v>26</v>
      </c>
    </row>
    <row r="4" spans="5:10">
      <c r="E4" t="s">
        <v>59</v>
      </c>
      <c r="F4" t="s">
        <v>60</v>
      </c>
      <c r="G4" t="s">
        <v>61</v>
      </c>
      <c r="H4" t="s">
        <v>59</v>
      </c>
      <c r="I4" t="s">
        <v>60</v>
      </c>
      <c r="J4" t="s">
        <v>61</v>
      </c>
    </row>
    <row r="7" spans="5:15">
      <c r="E7" t="s">
        <v>87</v>
      </c>
      <c r="F7">
        <v>141.356</v>
      </c>
      <c r="G7">
        <v>144.51</v>
      </c>
      <c r="H7" t="s">
        <v>88</v>
      </c>
      <c r="I7">
        <v>0</v>
      </c>
      <c r="J7">
        <v>3.154</v>
      </c>
      <c r="K7">
        <f>F7*1000</f>
        <v>141356</v>
      </c>
      <c r="L7">
        <f>G7*1000</f>
        <v>144510</v>
      </c>
      <c r="N7">
        <f>I7*1000</f>
        <v>0</v>
      </c>
      <c r="O7">
        <f>J7*1000</f>
        <v>3154</v>
      </c>
    </row>
    <row r="8" spans="5:15">
      <c r="E8" t="s">
        <v>87</v>
      </c>
      <c r="F8">
        <v>144.51</v>
      </c>
      <c r="G8">
        <v>148.633</v>
      </c>
      <c r="H8" t="s">
        <v>88</v>
      </c>
      <c r="I8">
        <v>3.154</v>
      </c>
      <c r="J8">
        <v>7.277</v>
      </c>
      <c r="K8">
        <f t="shared" ref="K8:K24" si="0">F8*1000</f>
        <v>144510</v>
      </c>
      <c r="L8">
        <f t="shared" ref="L8:L24" si="1">G8*1000</f>
        <v>148633</v>
      </c>
      <c r="N8">
        <f t="shared" ref="N8:N24" si="2">I8*1000</f>
        <v>3154</v>
      </c>
      <c r="O8">
        <f t="shared" ref="O8:O24" si="3">J8*1000</f>
        <v>7277</v>
      </c>
    </row>
    <row r="9" spans="5:15">
      <c r="E9" t="s">
        <v>87</v>
      </c>
      <c r="F9">
        <v>148.633</v>
      </c>
      <c r="G9">
        <v>150.802</v>
      </c>
      <c r="H9" t="s">
        <v>88</v>
      </c>
      <c r="I9">
        <v>7.277</v>
      </c>
      <c r="J9">
        <v>9.45</v>
      </c>
      <c r="K9">
        <f t="shared" si="0"/>
        <v>148633</v>
      </c>
      <c r="L9">
        <f t="shared" si="1"/>
        <v>150802</v>
      </c>
      <c r="N9">
        <f t="shared" si="2"/>
        <v>7277</v>
      </c>
      <c r="O9">
        <f t="shared" si="3"/>
        <v>9450</v>
      </c>
    </row>
    <row r="10" spans="5:15">
      <c r="E10" t="s">
        <v>101</v>
      </c>
      <c r="F10">
        <v>31.899</v>
      </c>
      <c r="G10">
        <v>41.614</v>
      </c>
      <c r="H10" t="s">
        <v>102</v>
      </c>
      <c r="I10">
        <v>31.899</v>
      </c>
      <c r="J10">
        <v>41.614</v>
      </c>
      <c r="K10">
        <f t="shared" si="0"/>
        <v>31899</v>
      </c>
      <c r="L10">
        <f t="shared" si="1"/>
        <v>41614</v>
      </c>
      <c r="N10">
        <f t="shared" si="2"/>
        <v>31899</v>
      </c>
      <c r="O10">
        <f t="shared" si="3"/>
        <v>41614</v>
      </c>
    </row>
    <row r="11" spans="5:15">
      <c r="E11" t="s">
        <v>110</v>
      </c>
      <c r="F11">
        <v>26.358</v>
      </c>
      <c r="G11">
        <v>33.163</v>
      </c>
      <c r="H11" t="s">
        <v>111</v>
      </c>
      <c r="I11">
        <v>0</v>
      </c>
      <c r="J11">
        <v>6.805</v>
      </c>
      <c r="K11">
        <f t="shared" si="0"/>
        <v>26358</v>
      </c>
      <c r="L11">
        <f t="shared" si="1"/>
        <v>33163</v>
      </c>
      <c r="N11">
        <f t="shared" si="2"/>
        <v>0</v>
      </c>
      <c r="O11">
        <f t="shared" si="3"/>
        <v>6805</v>
      </c>
    </row>
    <row r="12" spans="5:12">
      <c r="E12" t="s">
        <v>117</v>
      </c>
      <c r="F12">
        <v>59.52</v>
      </c>
      <c r="G12">
        <v>69.97</v>
      </c>
      <c r="H12" t="s">
        <v>118</v>
      </c>
      <c r="K12">
        <f t="shared" si="0"/>
        <v>59520</v>
      </c>
      <c r="L12">
        <f t="shared" si="1"/>
        <v>69970</v>
      </c>
    </row>
    <row r="13" spans="5:12">
      <c r="E13" t="s">
        <v>117</v>
      </c>
      <c r="F13">
        <v>51.336</v>
      </c>
      <c r="G13">
        <v>55.63</v>
      </c>
      <c r="H13" t="s">
        <v>118</v>
      </c>
      <c r="K13">
        <f t="shared" si="0"/>
        <v>51336</v>
      </c>
      <c r="L13">
        <f t="shared" si="1"/>
        <v>55630</v>
      </c>
    </row>
    <row r="14" spans="5:15">
      <c r="E14" t="s">
        <v>131</v>
      </c>
      <c r="F14">
        <v>43.437</v>
      </c>
      <c r="G14">
        <v>54.299</v>
      </c>
      <c r="H14" t="s">
        <v>132</v>
      </c>
      <c r="I14">
        <v>11.443</v>
      </c>
      <c r="J14">
        <v>0.580999999999998</v>
      </c>
      <c r="K14">
        <f t="shared" si="0"/>
        <v>43437</v>
      </c>
      <c r="L14">
        <f t="shared" si="1"/>
        <v>54299</v>
      </c>
      <c r="N14">
        <f t="shared" si="2"/>
        <v>11443</v>
      </c>
      <c r="O14">
        <f t="shared" si="3"/>
        <v>580.999999999998</v>
      </c>
    </row>
    <row r="15" spans="5:15">
      <c r="E15" t="s">
        <v>138</v>
      </c>
      <c r="F15">
        <v>720.68</v>
      </c>
      <c r="G15">
        <v>730.174</v>
      </c>
      <c r="H15" t="s">
        <v>139</v>
      </c>
      <c r="I15">
        <v>63.123</v>
      </c>
      <c r="J15">
        <v>53.629</v>
      </c>
      <c r="K15">
        <f t="shared" si="0"/>
        <v>720680</v>
      </c>
      <c r="L15">
        <f t="shared" si="1"/>
        <v>730174</v>
      </c>
      <c r="N15">
        <f t="shared" si="2"/>
        <v>63123</v>
      </c>
      <c r="O15">
        <f t="shared" si="3"/>
        <v>53629</v>
      </c>
    </row>
    <row r="16" spans="5:15">
      <c r="E16" t="s">
        <v>147</v>
      </c>
      <c r="F16">
        <v>39.362</v>
      </c>
      <c r="G16">
        <v>51.209</v>
      </c>
      <c r="H16" t="s">
        <v>147</v>
      </c>
      <c r="I16">
        <v>39.362</v>
      </c>
      <c r="J16">
        <v>51.209</v>
      </c>
      <c r="K16">
        <f t="shared" si="0"/>
        <v>39362</v>
      </c>
      <c r="L16">
        <f t="shared" si="1"/>
        <v>51209</v>
      </c>
      <c r="N16">
        <f t="shared" si="2"/>
        <v>39362</v>
      </c>
      <c r="O16">
        <f t="shared" si="3"/>
        <v>51209</v>
      </c>
    </row>
    <row r="17" spans="5:15">
      <c r="E17" t="s">
        <v>152</v>
      </c>
      <c r="F17">
        <v>21.55</v>
      </c>
      <c r="G17">
        <v>22.34</v>
      </c>
      <c r="H17" t="s">
        <v>152</v>
      </c>
      <c r="I17">
        <v>21.55</v>
      </c>
      <c r="J17">
        <v>22.34</v>
      </c>
      <c r="K17">
        <f t="shared" si="0"/>
        <v>21550</v>
      </c>
      <c r="L17">
        <f t="shared" si="1"/>
        <v>22340</v>
      </c>
      <c r="N17">
        <f t="shared" si="2"/>
        <v>21550</v>
      </c>
      <c r="O17">
        <f t="shared" si="3"/>
        <v>22340</v>
      </c>
    </row>
    <row r="18" spans="5:15">
      <c r="E18" t="s">
        <v>152</v>
      </c>
      <c r="F18">
        <v>22.34</v>
      </c>
      <c r="G18">
        <v>22.913</v>
      </c>
      <c r="H18" t="s">
        <v>152</v>
      </c>
      <c r="I18">
        <v>22.34</v>
      </c>
      <c r="J18">
        <v>22.913</v>
      </c>
      <c r="K18">
        <f t="shared" si="0"/>
        <v>22340</v>
      </c>
      <c r="L18">
        <f t="shared" si="1"/>
        <v>22913</v>
      </c>
      <c r="N18">
        <f t="shared" si="2"/>
        <v>22340</v>
      </c>
      <c r="O18">
        <f t="shared" si="3"/>
        <v>22913</v>
      </c>
    </row>
    <row r="19" spans="5:15">
      <c r="E19" t="s">
        <v>152</v>
      </c>
      <c r="F19">
        <v>22.913</v>
      </c>
      <c r="G19">
        <v>24.156</v>
      </c>
      <c r="H19" t="s">
        <v>152</v>
      </c>
      <c r="I19">
        <v>22.913</v>
      </c>
      <c r="J19">
        <v>24.156</v>
      </c>
      <c r="K19">
        <f t="shared" si="0"/>
        <v>22913</v>
      </c>
      <c r="L19">
        <f t="shared" si="1"/>
        <v>24156</v>
      </c>
      <c r="N19">
        <f t="shared" si="2"/>
        <v>22913</v>
      </c>
      <c r="O19">
        <f t="shared" si="3"/>
        <v>24156</v>
      </c>
    </row>
    <row r="20" spans="5:15">
      <c r="E20" t="s">
        <v>152</v>
      </c>
      <c r="F20">
        <v>24.156</v>
      </c>
      <c r="G20">
        <v>25.455</v>
      </c>
      <c r="H20" t="s">
        <v>152</v>
      </c>
      <c r="I20">
        <v>24.156</v>
      </c>
      <c r="J20">
        <v>25.455</v>
      </c>
      <c r="K20">
        <f t="shared" si="0"/>
        <v>24156</v>
      </c>
      <c r="L20">
        <f t="shared" si="1"/>
        <v>25455</v>
      </c>
      <c r="N20">
        <f t="shared" si="2"/>
        <v>24156</v>
      </c>
      <c r="O20">
        <f t="shared" si="3"/>
        <v>25455</v>
      </c>
    </row>
    <row r="21" spans="5:15">
      <c r="E21" t="s">
        <v>156</v>
      </c>
      <c r="F21">
        <v>264.986</v>
      </c>
      <c r="G21">
        <v>286.243</v>
      </c>
      <c r="H21" t="s">
        <v>156</v>
      </c>
      <c r="I21">
        <v>264.986</v>
      </c>
      <c r="J21">
        <v>286.243</v>
      </c>
      <c r="K21">
        <f t="shared" si="0"/>
        <v>264986</v>
      </c>
      <c r="L21">
        <f t="shared" si="1"/>
        <v>286243</v>
      </c>
      <c r="N21">
        <f t="shared" si="2"/>
        <v>264986</v>
      </c>
      <c r="O21">
        <f t="shared" si="3"/>
        <v>286243</v>
      </c>
    </row>
    <row r="22" spans="5:15">
      <c r="E22" t="s">
        <v>164</v>
      </c>
      <c r="F22">
        <v>2347.73</v>
      </c>
      <c r="G22">
        <v>2352.172</v>
      </c>
      <c r="H22" t="s">
        <v>165</v>
      </c>
      <c r="I22">
        <v>18.452</v>
      </c>
      <c r="J22">
        <v>22.894</v>
      </c>
      <c r="K22">
        <f t="shared" si="0"/>
        <v>2347730</v>
      </c>
      <c r="L22">
        <f t="shared" si="1"/>
        <v>2352172</v>
      </c>
      <c r="N22">
        <f t="shared" si="2"/>
        <v>18452</v>
      </c>
      <c r="O22">
        <f t="shared" si="3"/>
        <v>22894</v>
      </c>
    </row>
    <row r="23" spans="5:15">
      <c r="E23" t="s">
        <v>171</v>
      </c>
      <c r="F23">
        <v>105</v>
      </c>
      <c r="G23">
        <v>110</v>
      </c>
      <c r="H23" t="s">
        <v>172</v>
      </c>
      <c r="I23">
        <v>148.218</v>
      </c>
      <c r="J23">
        <v>153.218</v>
      </c>
      <c r="K23">
        <f t="shared" si="0"/>
        <v>105000</v>
      </c>
      <c r="L23">
        <f t="shared" si="1"/>
        <v>110000</v>
      </c>
      <c r="N23">
        <f t="shared" si="2"/>
        <v>148218</v>
      </c>
      <c r="O23">
        <f t="shared" si="3"/>
        <v>153218</v>
      </c>
    </row>
    <row r="24" spans="5:15">
      <c r="E24" t="s">
        <v>181</v>
      </c>
      <c r="F24">
        <v>247.441</v>
      </c>
      <c r="G24">
        <v>259</v>
      </c>
      <c r="H24" t="s">
        <v>181</v>
      </c>
      <c r="I24">
        <v>247.441</v>
      </c>
      <c r="J24">
        <v>259</v>
      </c>
      <c r="K24">
        <f t="shared" si="0"/>
        <v>247441</v>
      </c>
      <c r="L24">
        <f t="shared" si="1"/>
        <v>259000</v>
      </c>
      <c r="N24">
        <f t="shared" si="2"/>
        <v>247441</v>
      </c>
      <c r="O24">
        <f t="shared" si="3"/>
        <v>259000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2023-05-12T19:15:00Z</dcterms:created>
  <dcterms:modified xsi:type="dcterms:W3CDTF">2024-12-09T01:30:34Z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A19CAB60B04748A6BBCE6C2235BE9801_13</vt:lpwstr>
  </property>
  <property fmtid="{D5CDD505-2E9C-101B-9397-08002B2CF9AE}" pid="4" name="KSOReadingLayout">
    <vt:bool>true</vt:bool>
  </property>
</Properties>
</file>