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1"/>
  </bookViews>
  <sheets>
    <sheet name="计分汇总表" sheetId="16" r:id="rId1"/>
    <sheet name="长沙" sheetId="7" r:id="rId2"/>
    <sheet name="湘潭" sheetId="17" r:id="rId3"/>
    <sheet name="衡阳" sheetId="18" r:id="rId4"/>
    <sheet name="常德" sheetId="5" r:id="rId5"/>
    <sheet name="娄底" sheetId="19" r:id="rId6"/>
    <sheet name="永州" sheetId="10" r:id="rId7"/>
    <sheet name="永衡一期" sheetId="11" r:id="rId8"/>
    <sheet name="永衡二期" sheetId="12" r:id="rId9"/>
    <sheet name="永衡三期" sheetId="13" r:id="rId10"/>
    <sheet name="石澧项目" sheetId="14" r:id="rId11"/>
    <sheet name="洪辰项目" sheetId="15" r:id="rId12"/>
  </sheets>
  <definedNames>
    <definedName name="_xlnm.Print_Titles" localSheetId="0">计分汇总表!$3:$5</definedName>
    <definedName name="_xlnm.Print_Titles" localSheetId="6">永州!$3:$3</definedName>
    <definedName name="_xlnm.Print_Titles" localSheetId="1">长沙!$3:$3</definedName>
    <definedName name="_xlnm.Print_Titles" localSheetId="2">湘潭!$3:$3</definedName>
    <definedName name="_xlnm.Print_Titles" localSheetId="3">衡阳!$3:$3</definedName>
    <definedName name="_xlnm.Print_Titles" localSheetId="4">常德!$3:$3</definedName>
    <definedName name="_xlnm.Print_Titles" localSheetId="5">娄底!$3:$3</definedName>
    <definedName name="_xlnm.Print_Titles" localSheetId="7">永衡一期!$3:$3</definedName>
    <definedName name="_xlnm.Print_Titles" localSheetId="8">永衡二期!$3:$3</definedName>
    <definedName name="_xlnm.Print_Titles" localSheetId="9">永衡三期!$3:$3</definedName>
    <definedName name="_xlnm.Print_Titles" localSheetId="10">石澧项目!$3:$3</definedName>
    <definedName name="_xlnm.Print_Titles" localSheetId="11">洪辰项目!$3:$3</definedName>
  </definedNames>
  <calcPr calcId="144525"/>
</workbook>
</file>

<file path=xl/sharedStrings.xml><?xml version="1.0" encoding="utf-8"?>
<sst xmlns="http://schemas.openxmlformats.org/spreadsheetml/2006/main" count="1321" uniqueCount="453">
  <si>
    <t xml:space="preserve">附件2
                                             </t>
  </si>
  <si>
    <t>2022年度交通运输事业发展专项资金绩效评价计分汇总表</t>
  </si>
  <si>
    <t>一级
指标</t>
  </si>
  <si>
    <t>二级
指标</t>
  </si>
  <si>
    <t>三级指标</t>
  </si>
  <si>
    <t>标准
分值</t>
  </si>
  <si>
    <t>综合得分</t>
  </si>
  <si>
    <t>长沙</t>
  </si>
  <si>
    <t>湘潭</t>
  </si>
  <si>
    <t>衡阳</t>
  </si>
  <si>
    <t>常德</t>
  </si>
  <si>
    <t>娄底</t>
  </si>
  <si>
    <t>永州</t>
  </si>
  <si>
    <t>永衡一期</t>
  </si>
  <si>
    <t>永衡二期</t>
  </si>
  <si>
    <t>永衡三期</t>
  </si>
  <si>
    <t>石澧项目</t>
  </si>
  <si>
    <t>洪辰</t>
  </si>
  <si>
    <t>得分</t>
  </si>
  <si>
    <t>扣分</t>
  </si>
  <si>
    <t>权重：</t>
  </si>
  <si>
    <t>加权分</t>
  </si>
  <si>
    <t>原始分</t>
  </si>
  <si>
    <t>决策
(13分)</t>
  </si>
  <si>
    <t>项目
规划
(3分)</t>
  </si>
  <si>
    <t>项目库建
设规范性</t>
  </si>
  <si>
    <t>项目计划
方案合理性</t>
  </si>
  <si>
    <t>项目
立项
(4分)</t>
  </si>
  <si>
    <t>项目立项
依据充分性</t>
  </si>
  <si>
    <t>项目立项
程序规范性</t>
  </si>
  <si>
    <t>绩效
目标
(2分)</t>
  </si>
  <si>
    <t>绩效目标
合理性</t>
  </si>
  <si>
    <t>绩效指标
明确性</t>
  </si>
  <si>
    <t>资金
投入
(4分)</t>
  </si>
  <si>
    <t>资金计划
方案合理性</t>
  </si>
  <si>
    <t>资金分配
合理性</t>
  </si>
  <si>
    <t>过程
(32分)</t>
  </si>
  <si>
    <t>资金
管理
(14分)</t>
  </si>
  <si>
    <t>资金到位
情况</t>
  </si>
  <si>
    <t>资金下达
及时性</t>
  </si>
  <si>
    <t>预算
执行率</t>
  </si>
  <si>
    <t>资金使用
合规性</t>
  </si>
  <si>
    <t>组织
实施
(18分)</t>
  </si>
  <si>
    <t>管理制度
健全性</t>
  </si>
  <si>
    <t>制度执行
有效性</t>
  </si>
  <si>
    <t>基础管理
信息完备性</t>
  </si>
  <si>
    <t>项目实施
规范性</t>
  </si>
  <si>
    <t>绩效管理</t>
  </si>
  <si>
    <t>产出
(30分)</t>
  </si>
  <si>
    <t>产出数
量(10分)</t>
  </si>
  <si>
    <t>实际
完成率</t>
  </si>
  <si>
    <t>产出质
量(8分)</t>
  </si>
  <si>
    <t>质量
达标率</t>
  </si>
  <si>
    <t>产出时
效(6分)</t>
  </si>
  <si>
    <t>完成
及时性</t>
  </si>
  <si>
    <t>产出成
本(6分)</t>
  </si>
  <si>
    <t>成本
控制率</t>
  </si>
  <si>
    <t>效益
(25分)</t>
  </si>
  <si>
    <t>预算
支出
效益
(25分)</t>
  </si>
  <si>
    <t>实施效益</t>
  </si>
  <si>
    <t>社会公众或服务对象满意度</t>
  </si>
  <si>
    <t>合  计</t>
  </si>
  <si>
    <t>附件2-1</t>
  </si>
  <si>
    <t>2022年度交通运输事业发展专项资金绩效评价计分表（长沙）</t>
  </si>
  <si>
    <r>
      <rPr>
        <b/>
        <sz val="10"/>
        <rFont val="仿宋_GB2312"/>
        <charset val="134"/>
      </rPr>
      <t>一级
指标</t>
    </r>
  </si>
  <si>
    <r>
      <rPr>
        <b/>
        <sz val="10"/>
        <rFont val="仿宋_GB2312"/>
        <charset val="134"/>
      </rPr>
      <t>二级
指标</t>
    </r>
  </si>
  <si>
    <r>
      <rPr>
        <b/>
        <sz val="10"/>
        <rFont val="仿宋_GB2312"/>
        <charset val="134"/>
      </rPr>
      <t>三级指标</t>
    </r>
  </si>
  <si>
    <r>
      <rPr>
        <b/>
        <sz val="10"/>
        <rFont val="仿宋_GB2312"/>
        <charset val="134"/>
      </rPr>
      <t>分值</t>
    </r>
  </si>
  <si>
    <r>
      <rPr>
        <b/>
        <sz val="10"/>
        <rFont val="仿宋_GB2312"/>
        <charset val="134"/>
      </rPr>
      <t>评价要点</t>
    </r>
  </si>
  <si>
    <r>
      <rPr>
        <b/>
        <sz val="10"/>
        <rFont val="仿宋_GB2312"/>
        <charset val="134"/>
      </rPr>
      <t>评分规则</t>
    </r>
  </si>
  <si>
    <r>
      <rPr>
        <b/>
        <sz val="10"/>
        <rFont val="仿宋_GB2312"/>
        <charset val="134"/>
      </rPr>
      <t>得分</t>
    </r>
  </si>
  <si>
    <r>
      <rPr>
        <b/>
        <sz val="10"/>
        <rFont val="仿宋_GB2312"/>
        <charset val="134"/>
      </rPr>
      <t>扣分说明</t>
    </r>
  </si>
  <si>
    <t>①是否纳入市县级项目库(或中长期规划等) ，并对入库项目建立档案，说明项目基本情况、建设内容等信息。
②申报项目前，是否对相关项目进行充分的前期论证，确保项目具备开工条件。
③项目 申报内容与实际建设内容是否相符，是否存在“报大建小”等情况。</t>
  </si>
  <si>
    <t>对单个项目首先赋基础分 2 分，再按以下要点进行扣分：
要点①：没有按照要求纳入项目库规范管理的，扣 0.5 分。
要点②：存在财政资金下达预算后变更 (或取消) 项目、项目前期准备不足 (不存在开工条件) 等导致出现“钱等项目”的，发现一处扣 1 分。
要点③：存在项目申报内容与实际建设内容不符、“报大建小”等情况的，发现一处扣 1 分。2 分扣完为止。
指标得分=单个项目得分的加权平均值 (以项目年度概算为权重)。</t>
  </si>
  <si>
    <t>存在报大建小的情况，扣1分；浏阳市S103项目计划已下达，但已申请取消不实施，扣1分</t>
  </si>
  <si>
    <r>
      <rPr>
        <sz val="10"/>
        <rFont val="仿宋_GB2312"/>
        <charset val="134"/>
      </rPr>
      <t>项目计划
方案合理
性</t>
    </r>
  </si>
  <si>
    <t>各级主管部门是否制定项目规划、实施方案等工作计划，工作计划是否科学合理、具体可行。</t>
  </si>
  <si>
    <t>要点：抽查项目所在市县级主管部门制定项目实施计划，计划合理可行，得 1 分。每发现一个扣 0.5 分 (抽查项目不足 4 个的，扣分值为 2 分/抽查项目数) ，扣完为止。
说明：计划是否合理可与项目实际实施情况或评价验收等进行对比分析。</t>
  </si>
  <si>
    <t>符合要求</t>
  </si>
  <si>
    <t>项目立项
依据
充分性</t>
  </si>
  <si>
    <t>①决策 (立项) 是否符合国家相关法律法规、 国民经济发展规划和相关政策；
②决策 (立项) 是否符合行业发展规划和政策要求；
③决策 (立项) 是否与部门职责范围相符，属于部门履职所需；
④项目支出是否属于公共财政支持范围，是否符合中央、地方事权支出责任划分原则；
⑤项目支出是否与相关部门同类项目支出或部门内部相关项目支出重复。</t>
  </si>
  <si>
    <t>要点①：决策 (立项) 不符合国家相关法律法规、国民经济发展规划和相关政策扣 0.4 分。
要点②：决策 (立项) 不符合行业发展规划和政策要求扣 0.4 分。
要点③：决策 (立项) 与部门职责范围不相符，不属于部门履职所需扣 0.4 分。
要点④：项目支出不属于公共财政支持范围，不符合中央、地方事权支出责任划分原则扣 0.4 分。
要点⑤：项目支出与相关部门同类预算支出或部门内部相关项目支出重复扣 0.4 分。</t>
  </si>
  <si>
    <t>立项依据充分</t>
  </si>
  <si>
    <r>
      <rPr>
        <sz val="10"/>
        <rFont val="仿宋_GB2312"/>
        <charset val="134"/>
      </rPr>
      <t>项目立项
程序规范
性</t>
    </r>
  </si>
  <si>
    <t>①项目支出是否按照规定的程序申请设立；
②审批文件、材料是否符合相关要求；
③事前是否已经过必要的可行性研究、专家论证、风险评估、绩效评估、集体决策。</t>
  </si>
  <si>
    <r>
      <rPr>
        <sz val="10"/>
        <rFont val="仿宋_GB2312"/>
        <charset val="134"/>
      </rPr>
      <t>要点：①项目支出未按照规定的程序申请设立扣 1 分。
要点：②审批文件、材料不符合相关要求扣 0.5 分。
要点：③事前未经过必要的可行性研究、专家论证、风险评估、绩
效评估、集体决策扣 0.5 分。</t>
    </r>
  </si>
  <si>
    <r>
      <rPr>
        <sz val="10"/>
        <rFont val="仿宋_GB2312"/>
        <charset val="134"/>
      </rPr>
      <t>绩效目标
合理性</t>
    </r>
  </si>
  <si>
    <t xml:space="preserve">  (如未设定项目绩效目标，也可考核其他工作任务目标)
①项目支出是否有绩效目标；
②项目支出绩效目标与实际工作内容是否具有相关性；
③项目支出预期产出效益和效果是否符合正常的业绩水平；是否与项目确定的预算支出投资额或资金量相匹配。</t>
  </si>
  <si>
    <r>
      <rPr>
        <sz val="10"/>
        <rFont val="仿宋_GB2312"/>
        <charset val="134"/>
      </rPr>
      <t>要点：①项目支出未设立绩效目标表扣 1 分；
要点：②项目支出绩效目标与实际工作内容不相关扣 0.5 分；
要点： ③项目支出预期产出效益和效果不符合正常的业绩水平扣
 0.5 分，与项目确定的预算支出投资额或资金量不匹配扣 0.5 分。</t>
    </r>
  </si>
  <si>
    <t>专项资金设置了绩效目标，与实际工作内容相关，符合客观实际。</t>
  </si>
  <si>
    <r>
      <rPr>
        <sz val="10"/>
        <rFont val="仿宋_GB2312"/>
        <charset val="134"/>
      </rPr>
      <t>绩效指标
明确性</t>
    </r>
  </si>
  <si>
    <t>①是否将项目支出绩效目标细化分解为具体的绩效指标；
②是否通过清晰、可衡量的指标值予以体现；
③是否与项目支出目标任务数或计划数相对应。</t>
  </si>
  <si>
    <t>要点：①已将绩效目标细化为具体的指标计 0.2 分，否则不得分；
要点： ②目标明确，细化量化良好，个性指标中量化指标超过 3
个，计 0.4 分，量化指标为 2 个，计 0.1 分，2 个以下不得分；
要点：③与项目任务数或计划数相对应，计 0.4 分，不对应不得分。</t>
  </si>
  <si>
    <t>分解为具体的指标，细化、量化较好，与目标任务数对应。</t>
  </si>
  <si>
    <r>
      <rPr>
        <sz val="10"/>
        <rFont val="仿宋_GB2312"/>
        <charset val="134"/>
      </rPr>
      <t>资金计划
方案合理
性</t>
    </r>
  </si>
  <si>
    <r>
      <rPr>
        <sz val="10"/>
        <rFont val="仿宋_GB2312"/>
        <charset val="134"/>
      </rPr>
      <t>①项目资金需求测算是否合理。
②资金筹集方案是否经充分论证。
③项目概算是否保持基本稳定。
④是否对多元化的投融资模式进行积
极探索。</t>
    </r>
  </si>
  <si>
    <t>对单个项目首先赋基础分 2 分，再按以下要点进行扣分：
要点①：资金需求测算明显不合理的，扣 1 分。
要点②：资金筹集方案未经充分论证的，扣 0.5 分。
要点③：项目实施中对概算做出较大调整的，扣 0.5 分。
要点④：资金来源渠道传统单一，未对多元化的投融资模式进行积极有效探索尝试的，扣 0.5 分。2 分扣完为止。
指标得分=单个项目得分的加权平均值 (以项目年度概算为权重)。</t>
  </si>
  <si>
    <r>
      <rPr>
        <sz val="10"/>
        <rFont val="仿宋_GB2312"/>
        <charset val="134"/>
      </rPr>
      <t>资金分配
合理性</t>
    </r>
  </si>
  <si>
    <t>①项目资金分配依据是否充分；
②资金分配额度是否合理，与项目实施单位或地方实际是否相适应。</t>
  </si>
  <si>
    <t>要点①：项目资金分配依据不充分扣 1 分；
要点②：资金分配额度不合理，与项目实施单位或地方实际需求不相符扣 1 分。</t>
  </si>
  <si>
    <t>符合要求。</t>
  </si>
  <si>
    <t>①除项目专项资金外，纳入项目预算的地方财政资金、社会资本等是否按项目实施计划落实到位。
②是否存在隐性债务风险。</t>
  </si>
  <si>
    <r>
      <rPr>
        <sz val="10"/>
        <rFont val="仿宋_GB2312"/>
        <charset val="134"/>
      </rPr>
      <t>要点①：发现一处隐性债务风险，该项三级指标不得分。
要点②：不存在隐性债务风险的情况下，指标得分=抽查项目当年
实际落实到位的地方财政资金和社会资本等总额/抽查项目当年应
落实到位的地方财政资金和社会资本等总额×4 分。</t>
    </r>
  </si>
  <si>
    <t>资金到位率90.71%，扣0.37分</t>
  </si>
  <si>
    <t>市县财政部门在收到上级财政资金后，是否在 30 日 内及时、足额分解下达到有关部门 (落实到具体项目) ，并同步导入直达资金监控系统。</t>
  </si>
  <si>
    <r>
      <rPr>
        <sz val="10"/>
        <rFont val="仿宋_GB2312"/>
        <charset val="134"/>
      </rPr>
      <t>符合要求的得 2 分；存在未及时下达资金、未足额下达资金、中央
资金未及时足额导入直达资金监控系统、未及时将资金细化到具体
项目和单位等问题的，发现一类问题扣 0.5 分，扣完为止。</t>
    </r>
  </si>
  <si>
    <t>市级资金存在未及时将资金下达至区县，扣0.5分</t>
  </si>
  <si>
    <r>
      <rPr>
        <sz val="10"/>
        <rFont val="仿宋_GB2312"/>
        <charset val="134"/>
      </rPr>
      <t>专项资金预算执行情况。</t>
    </r>
  </si>
  <si>
    <r>
      <rPr>
        <sz val="10"/>
        <rFont val="仿宋_GB2312"/>
        <charset val="134"/>
      </rPr>
      <t>指标得分=抽查项目实际支出的财政资金总额/抽查项目财政资金
补助总额×4 分。实际支出的专项资金是指支付到合同约定的最终
收款方的资金。</t>
    </r>
  </si>
  <si>
    <t>专项资金实际支出25,274.60万元，尚未支出9,490.82万元，资金执行率为72.70%，扣1.08分</t>
  </si>
  <si>
    <t>①是否存在截留、挤占、挪用、虚列支出等情况。
②是否被群众举报、新闻媒体曝光，经查实存在违法违规违纪等问题。
③是否按照国库集中支付制度等相关资金管理要求支付资金。
④是否按照合同约定进度支出资金。
上述资金是指安排在项目上的所有资金，包含中央财政资金、地方财政资金和社会资本等。</t>
  </si>
  <si>
    <t>要点①②为“一票否决”事项，存在相关问题则该项三级指标不得分。
要点③④：若抽查项目数=1 个，每发现存在一处不符合要求的，扣 2 分，4 分扣完为止；
若抽查项目数≥2 个，每发现任一项目存在一处不符合要求的，扣 1 分 (即单个项目最多可扣 2 分) ，4 分扣完为止；</t>
  </si>
  <si>
    <t>存在挤占挪用现象；专项指标混合使用；配套资金未到位</t>
  </si>
  <si>
    <r>
      <rPr>
        <sz val="10"/>
        <rFont val="仿宋_GB2312"/>
        <charset val="134"/>
      </rPr>
      <t>管理制度
健全性</t>
    </r>
  </si>
  <si>
    <t>项 目主管部门是否建立了资金管理制度、项目管理制度 (包含项目库管理、项目申报、项目招投标、项目实施、项目验收等)。</t>
  </si>
  <si>
    <t>项目主管部门建立了资金管理制度、项目管理制度 (包含项目库管理、项目申报、项目招投标、项目实施、项目验收等) ，得 3 分；
每发现缺少一项管理制度(包含管理制度缺少关键核心部分等内容不健全的情况) ，或管理制度未根据工作实际适时更新，扣 1 分，扣完为止。</t>
  </si>
  <si>
    <t>评价要点：
①是否遵守相关法律法规和相关管理规定；
②项目支出调整及支出调整手续是否完备；
③项目支出合同书、验收报告、技术鉴定等资料是否齐全并及时归档；
④项目支出实施的人员条件、场地设备、信息支撑等是否落实到位。</t>
  </si>
  <si>
    <t>评价要点：
①未遵守相关法律法规和相关管理规定扣 2 分；
②项目支出调整及支出调整手续不完备扣 1 分；
③项目支出合同书、验收报告、技术鉴定等资料不齐全并未及时归档扣 1 分。
④项目支出实施的人员条件、场地设备、信息支撑等未落实到位扣 1 分。</t>
  </si>
  <si>
    <t>存在1处验收不及时，扣0.5分</t>
  </si>
  <si>
    <t>基础管理
信息完备
性</t>
  </si>
  <si>
    <t>项 目主管部门是否建立了完整的项目管理信息库 (包括各项目年度开工情况、完工情况、建设进度、施工单位、投资进度等) ，是否对相关信息进行及时更新，并用于支撑管理和决策。</t>
  </si>
  <si>
    <t>要点①：没有建立完整的项目管理信息库或未对信息库进行及时更新的，不得分。
要点②：建立了完整的项目管理信息库且对信息库进行及时更新，但未用于支撑年度项目调度、 申请下年度项目和资金等决策程序的 ， 得 1 分。
要点③：建立了完整的项目管理信息库且对信息库进行及时更新，并用于支撑年度项目调度、 申请下年度项目和资金等决策程序的，得 2 分。</t>
  </si>
  <si>
    <t>存在系统报送与实际进度不符，扣1分</t>
  </si>
  <si>
    <t>项目评审、概算批复、项目招投标、项目变更、合同管理、工程监理、公开公示、交工验收、资产管理等项目管理全过程是否符合相关法律法规和业务管理规定。</t>
  </si>
  <si>
    <r>
      <rPr>
        <sz val="10"/>
        <rFont val="仿宋_GB2312"/>
        <charset val="134"/>
      </rPr>
      <t>对单个项目首先赋基础分 4 分，如果发现该项目存在一项管理环节
缺失或不符合相关制度规定扣 1 分，扣完为止。
指标得分=单个项目得分的加权平均值 (以年度项目概算为权重)。
每发现一个项目存在廉政风险或已经巡视、巡查、审计等发现存在
廉政问题，该项三级指标不得分。</t>
    </r>
  </si>
  <si>
    <t>存在先实施后补程序；工程变更手续滞后；未及时办理施工许可证；多处合同管理不规范；多处招投标过程不规范，扣2分</t>
  </si>
  <si>
    <r>
      <rPr>
        <sz val="10"/>
        <rFont val="仿宋_GB2312"/>
        <charset val="134"/>
      </rPr>
      <t>组织
实施</t>
    </r>
  </si>
  <si>
    <r>
      <rPr>
        <sz val="10"/>
        <rFont val="仿宋_GB2312"/>
        <charset val="134"/>
      </rPr>
      <t>绩效管理</t>
    </r>
  </si>
  <si>
    <t>根据绩效自评组织情况、自评报告质量等方面进行评价。</t>
  </si>
  <si>
    <r>
      <rPr>
        <sz val="10"/>
        <rFont val="仿宋_GB2312"/>
        <charset val="134"/>
      </rPr>
      <t>根据专项资金绩效自评工作考核评分结果折算计分。</t>
    </r>
  </si>
  <si>
    <t>已按要求展开绩效自评工作</t>
  </si>
  <si>
    <t>产出
数量
(10分)</t>
  </si>
  <si>
    <t>实际完成率= (实际产出数/计划产出数) × 100%。实际产出数：一定时期 (本年度或预算支出期) 内预算支出实际产出的产品或提供的服务数量。计划产出数：预算支出绩效目标确定的在一定时期 (本年度或预算支出期) 内计划产出的产品或提供的服务数量。</t>
  </si>
  <si>
    <t>根据项目实际情况细化设定三级指标，按完成程度计分。100%完成计满分，60%及以下计 0 分，60%至 100%之间按 0 分至满分线性计分。</t>
  </si>
  <si>
    <t>望城区G240、S101未动工；岳麓区S101未动工、宁乡G234、G354、S223、S324、S326大中修、S327路面改善未动工；浏阳市S202路面改善未动工、G319起止桩号1330—1331在建、S103已取消，未实施；共应完成里程数958.79公里，实际完成842.58公里，完成率87.88%</t>
  </si>
  <si>
    <r>
      <rPr>
        <sz val="10"/>
        <rFont val="仿宋_GB2312"/>
        <charset val="134"/>
      </rPr>
      <t>产出
(30 分)</t>
    </r>
  </si>
  <si>
    <t>产出
质量
(8分)</t>
  </si>
  <si>
    <r>
      <rPr>
        <sz val="10"/>
        <rFont val="仿宋_GB2312"/>
        <charset val="134"/>
      </rPr>
      <t>质量
达标率</t>
    </r>
  </si>
  <si>
    <r>
      <rPr>
        <sz val="10"/>
        <rFont val="仿宋_GB2312"/>
        <charset val="134"/>
      </rPr>
      <t>评价抽查项目质量情况。</t>
    </r>
  </si>
  <si>
    <t>对单个项目首先赋基础分 8 分，再按以下要点进行扣分：
要点①：交工验收不合格的，该项目不得分。
要点②：对 2022 年度未完工的跨年度内河水运建设项目， 以省级质量监督机构 2022 年度实体抽检关键指标合格率(≥95%即视为质量合格) 、中间/阶段性验收 (交工验收、项目蓄水验收、船闸通航验收、发电机组启动验收等中间/阶段性验收) 等资料或其他合理方法判断质量是否合格，若不合格，该项目不得分。
要点③：对道路类项目、危旧桥改造项目，未交工验收的，若 2022年度已投入使用的项目标段中，某标段路面技术状况指数 (PQI)评分等级为“中”、“次”、“差”，则该标段对应的项目不得分，所有标段 PQI 评分等级均为“优”、“良”的，该项目得 8 分；已交工验收合格的项目，若某标段 PQI 评分等级为“中”、“次”、“差”，则该项目不得分。已验收的危旧桥改造项目，经桥梁技术状况评定，未达到三类及以上的，该项目不得分。现场评价发现一处路面破损、桥面破损的，该项目不得分。项目验收、PQI 等级评定、桥梁技术状况评定等截至时间为 2022 年 12 月 31 日，若无上述任何质量评定，则该项目不得分。
指标得分=单个项目得分的加权平均值 (以项目年度概算为权重)。</t>
  </si>
  <si>
    <t>产出
时效
(6分)</t>
  </si>
  <si>
    <t>实际完成时间：预算支出实施单位完成该预算支出实际所耗用的时间。
计划完成时间：按照预算支出实施计划或相关规定完成该预算支出所需的时间。</t>
  </si>
  <si>
    <t>对单个项目，按计划完工计 6 分，完成不及时，迟一天扣 0.1 分，扣完为止。
指标得分=单个项目得分的加权平均值 (以项目年度概算为权重)。</t>
  </si>
  <si>
    <t>工期未达计划要求，占现场评价金额的3.03%；计划内未动工的项目，占现场评价金额的23.11%</t>
  </si>
  <si>
    <t>产出
成本
(6分)</t>
  </si>
  <si>
    <r>
      <rPr>
        <sz val="10"/>
        <rFont val="仿宋_GB2312"/>
        <charset val="134"/>
      </rPr>
      <t>成本
控制率</t>
    </r>
  </si>
  <si>
    <t>已办理竣工决算的项目，决算金额是否超出项目概算。
未完工项目，工程款项实际支出总额是否超出项目概算中确定的标准。</t>
  </si>
  <si>
    <t>对单个项目，未超出项目概算或项目支出标准的得 6 分，超出的不得分。
指标得分=单个项目得分的加权平均值 (以项目年度概算为权重)。</t>
  </si>
  <si>
    <t>预算支出实施所产生的社会效益、经济效益、生态效益、可持续影响等。可根据预算支出实际情况有选择地设置和细化。</t>
  </si>
  <si>
    <r>
      <rPr>
        <sz val="10"/>
        <rFont val="仿宋_GB2312"/>
        <charset val="134"/>
      </rPr>
      <t>根据项目情况设定三级评价指标，一般包括项目收益、农民工权益
保障、安全生产、征地拆迁补偿到位率、环评审批意见落实、长效
管护机制等方面。按完成程度设定相应评分标准。</t>
    </r>
  </si>
  <si>
    <t>存在4处虽建立农民工工资专户，但实际发放未通过农民工工资专户。扣1分</t>
  </si>
  <si>
    <r>
      <rPr>
        <sz val="10"/>
        <rFont val="仿宋_GB2312"/>
        <charset val="134"/>
      </rPr>
      <t>社会公众
或服务对
象满意度</t>
    </r>
  </si>
  <si>
    <r>
      <rPr>
        <sz val="10"/>
        <rFont val="仿宋_GB2312"/>
        <charset val="134"/>
      </rPr>
      <t>受益群众对于项目的满意度情况。</t>
    </r>
  </si>
  <si>
    <t>满意度≥95%，得5分；90%≤满意度＜95%，得4分；
80%≤满意度＜90%，得3分；70%≤满意度＜80%，得2分；60%≤满意度＜70%，得1分；满意度＜60%，不得分。</t>
  </si>
  <si>
    <t>满意度符合要求</t>
  </si>
  <si>
    <t>附件2-2</t>
  </si>
  <si>
    <t>2022年度交通运输事业发展专项资金绩效评价计分表（湘潭）</t>
  </si>
  <si>
    <r>
      <rPr>
        <sz val="10"/>
        <rFont val="仿宋_GB2312"/>
        <charset val="134"/>
      </rPr>
      <t>项目立项
依据
充分性</t>
    </r>
  </si>
  <si>
    <r>
      <rPr>
        <sz val="10"/>
        <rFont val="仿宋_GB2312"/>
        <charset val="134"/>
      </rPr>
      <t>要点：①已将绩效目标细化为具体的指标计 0.2 分，否则不得分；
要点： ②目标明确，细化量化良好，个性指标中量化指标超过 3
个，计 0.4 分，量化指标为 2 个，计 0.1 分，2 个以下不得分；
要点：③与项目任务数或计划数相对应，计 0.4 分，不对应不得分。</t>
    </r>
  </si>
  <si>
    <t>效益指标设置过于简单，不够全面</t>
  </si>
  <si>
    <t>雨湖区地方财政资金200万未拨付</t>
  </si>
  <si>
    <t>湘潭市交通运输局-湘潭综合交通建设投资有限公司存在未在30日内及时、足额分解下达到项目实施单位。</t>
  </si>
  <si>
    <t>实际支出资金占比69.61%</t>
  </si>
  <si>
    <t>湘潭市公路养护中心存在资金截留</t>
  </si>
  <si>
    <t>湘潭市交通运输局（湘潭综合交通建设投资有限公司）存在项目调整未上报省厅，施工现场未配备专职安全负责人，施工人员变更时间远晚于开工时间。湘乡市交通运输局湘乡市交通运输局安全生命防护工程第一标段延期10天。</t>
  </si>
  <si>
    <t>韶山市交通运输局未建立项目管理信息库。</t>
  </si>
  <si>
    <t xml:space="preserve">湘潭市交通运输局-湘潭综合交通建设投资有限公司与农名工签订合同不及时。湘潭市公路养护中心项目实际开工时间早于合同签订时间，合同履约不到位。韶山市交通运输局未按要求进行政府采购。湘乡市交通运输局档案资料信息不准确。湘潭市岳塘区交通运输局合同签订流程不规范。         </t>
  </si>
  <si>
    <t>效益指标设置过于简单，不够全面。</t>
  </si>
  <si>
    <t>计划233，完工221，完成率94.85%</t>
  </si>
  <si>
    <t>湘潭市公路养护中心S222线、S323、S327线湘潭水泥路面大修工程项目延期约两个月；G320线湘潭段水泥面大修工程延期3个月完工。</t>
  </si>
  <si>
    <t>湘潭市交通运输局-湘潭综合交通建设投资有限公司存在农名工专户发放管理人员工资</t>
  </si>
  <si>
    <t>经统计调查问卷综合满意度96%</t>
  </si>
  <si>
    <t>附件2-3</t>
  </si>
  <si>
    <t>2022年度交通运输事业发展专项资金绩效评价计分表（衡阳）</t>
  </si>
  <si>
    <t>常宁市荫田新桥存在“报大建小”，扣1分</t>
  </si>
  <si>
    <t>科学合理、具体可行</t>
  </si>
  <si>
    <t>立项程序规范</t>
  </si>
  <si>
    <t xml:space="preserve">专项资金设置了绩效目标，与实际工作内容相关，符合客观实际。
</t>
  </si>
  <si>
    <t>祁东县、耒阳市未配置日常养护配套资金，扣1分</t>
  </si>
  <si>
    <t>资金分配合理</t>
  </si>
  <si>
    <t>省财政资金应到位20795.85万元。实际到位10078万元，财政资金到位率为48.46%，扣2分。</t>
  </si>
  <si>
    <t>大修项目由于配套资金未落实，资金仍在市财政。</t>
  </si>
  <si>
    <t>预算执行率为62.49%。</t>
  </si>
  <si>
    <t>衡山县精细化工程合同未预定预付款，已支付40万元预付款。</t>
  </si>
  <si>
    <t>管理支付健全</t>
  </si>
  <si>
    <t>按制止支付款项</t>
  </si>
  <si>
    <t>基础管理信息完善</t>
  </si>
  <si>
    <t>衡阳县旅游资源产业路合同倒签，扣1分。</t>
  </si>
  <si>
    <t>衡阳市绩效自评报告分值为94.28分，扣0.23分。</t>
  </si>
  <si>
    <t>大修均未动工，危桥改造9座4座未完成，耒阳市7天旅游资源产业路均未完成，路面改善未完成，精细化仅珠晖区完成2.37公里。计划里程数共计1403.98公里，实际完成里程1121.85公里，完工率80%</t>
  </si>
  <si>
    <t>质量达标</t>
  </si>
  <si>
    <t>按照合同约定时间完成项目。</t>
  </si>
  <si>
    <t>成本控制在预算金额内</t>
  </si>
  <si>
    <t>抽查项目中未设立农民工工资保障金专户，如衡南县安防项目、祁东县国省道中修项目等</t>
  </si>
  <si>
    <t xml:space="preserve">附件2-4
                                             </t>
  </si>
  <si>
    <t>2022年度交通运输事业发展专项资金绩效评价计分表（常德）</t>
  </si>
  <si>
    <r>
      <rPr>
        <b/>
        <sz val="10"/>
        <rFont val="FangSong"/>
        <charset val="134"/>
      </rPr>
      <t xml:space="preserve">一级
</t>
    </r>
    <r>
      <rPr>
        <b/>
        <sz val="10"/>
        <rFont val="FangSong"/>
        <charset val="134"/>
      </rPr>
      <t>指标</t>
    </r>
  </si>
  <si>
    <r>
      <rPr>
        <b/>
        <sz val="10"/>
        <rFont val="FangSong"/>
        <charset val="134"/>
      </rPr>
      <t xml:space="preserve">二级
</t>
    </r>
    <r>
      <rPr>
        <b/>
        <sz val="10"/>
        <rFont val="FangSong"/>
        <charset val="134"/>
      </rPr>
      <t>指标</t>
    </r>
  </si>
  <si>
    <r>
      <rPr>
        <b/>
        <sz val="10"/>
        <rFont val="FangSong"/>
        <charset val="134"/>
      </rPr>
      <t>三级指标</t>
    </r>
  </si>
  <si>
    <r>
      <rPr>
        <b/>
        <sz val="10"/>
        <rFont val="FangSong"/>
        <charset val="134"/>
      </rPr>
      <t>分值</t>
    </r>
  </si>
  <si>
    <r>
      <rPr>
        <b/>
        <sz val="10"/>
        <rFont val="FangSong"/>
        <charset val="134"/>
      </rPr>
      <t>评价要点</t>
    </r>
  </si>
  <si>
    <r>
      <rPr>
        <b/>
        <sz val="10"/>
        <rFont val="FangSong"/>
        <charset val="134"/>
      </rPr>
      <t>评分规则</t>
    </r>
  </si>
  <si>
    <r>
      <rPr>
        <b/>
        <sz val="10"/>
        <rFont val="FangSong"/>
        <charset val="134"/>
      </rPr>
      <t>得分</t>
    </r>
  </si>
  <si>
    <r>
      <rPr>
        <b/>
        <sz val="10"/>
        <rFont val="FangSong"/>
        <charset val="134"/>
      </rPr>
      <t>扣分说明</t>
    </r>
  </si>
  <si>
    <r>
      <rPr>
        <sz val="10"/>
        <rFont val="FangSong"/>
        <charset val="134"/>
      </rPr>
      <t xml:space="preserve">项目库建
</t>
    </r>
    <r>
      <rPr>
        <sz val="10"/>
        <rFont val="FangSong"/>
        <charset val="134"/>
      </rPr>
      <t>设规范性</t>
    </r>
  </si>
  <si>
    <t>存在报大建小的情况</t>
  </si>
  <si>
    <r>
      <rPr>
        <sz val="10"/>
        <rFont val="FangSong"/>
        <charset val="134"/>
      </rPr>
      <t xml:space="preserve">项目计划
</t>
    </r>
    <r>
      <rPr>
        <sz val="10"/>
        <rFont val="FangSong"/>
        <charset val="134"/>
      </rPr>
      <t xml:space="preserve">方案合理
</t>
    </r>
    <r>
      <rPr>
        <sz val="10"/>
        <rFont val="FangSong"/>
        <charset val="134"/>
      </rPr>
      <t>性</t>
    </r>
  </si>
  <si>
    <r>
      <rPr>
        <sz val="10"/>
        <rFont val="FangSong"/>
        <charset val="134"/>
      </rPr>
      <t xml:space="preserve">项目立项
</t>
    </r>
    <r>
      <rPr>
        <sz val="10"/>
        <rFont val="FangSong"/>
        <charset val="134"/>
      </rPr>
      <t xml:space="preserve">依据
</t>
    </r>
    <r>
      <rPr>
        <sz val="10"/>
        <rFont val="FangSong"/>
        <charset val="134"/>
      </rPr>
      <t>充分性</t>
    </r>
  </si>
  <si>
    <t xml:space="preserve">项目支出与相关部门同类预算支出或部门内部相关项目支出重复加权扣分 </t>
  </si>
  <si>
    <r>
      <rPr>
        <sz val="10"/>
        <rFont val="FangSong"/>
        <charset val="134"/>
      </rPr>
      <t xml:space="preserve">项目立项
</t>
    </r>
    <r>
      <rPr>
        <sz val="10"/>
        <rFont val="FangSong"/>
        <charset val="134"/>
      </rPr>
      <t xml:space="preserve">程序规范
</t>
    </r>
    <r>
      <rPr>
        <sz val="10"/>
        <rFont val="FangSong"/>
        <charset val="134"/>
      </rPr>
      <t>性</t>
    </r>
  </si>
  <si>
    <r>
      <rPr>
        <sz val="10"/>
        <rFont val="FangSong"/>
        <charset val="134"/>
      </rPr>
      <t>要点：①项目支出未按照规定的程序申请设立扣</t>
    </r>
    <r>
      <rPr>
        <sz val="10"/>
        <rFont val="FangSong"/>
        <charset val="134"/>
      </rPr>
      <t xml:space="preserve"> </t>
    </r>
    <r>
      <rPr>
        <sz val="10"/>
        <rFont val="FangSong"/>
        <charset val="134"/>
      </rPr>
      <t>1</t>
    </r>
    <r>
      <rPr>
        <sz val="10"/>
        <rFont val="FangSong"/>
        <charset val="134"/>
      </rPr>
      <t xml:space="preserve"> </t>
    </r>
    <r>
      <rPr>
        <sz val="10"/>
        <rFont val="FangSong"/>
        <charset val="134"/>
      </rPr>
      <t xml:space="preserve">分。
</t>
    </r>
    <r>
      <rPr>
        <sz val="10"/>
        <rFont val="FangSong"/>
        <charset val="134"/>
      </rPr>
      <t>要点：②审批文件、材料不符合相关要求扣</t>
    </r>
    <r>
      <rPr>
        <sz val="10"/>
        <rFont val="FangSong"/>
        <charset val="134"/>
      </rPr>
      <t xml:space="preserve"> </t>
    </r>
    <r>
      <rPr>
        <sz val="10"/>
        <rFont val="FangSong"/>
        <charset val="134"/>
      </rPr>
      <t>0.5</t>
    </r>
    <r>
      <rPr>
        <sz val="10"/>
        <rFont val="FangSong"/>
        <charset val="134"/>
      </rPr>
      <t xml:space="preserve"> </t>
    </r>
    <r>
      <rPr>
        <sz val="10"/>
        <rFont val="FangSong"/>
        <charset val="134"/>
      </rPr>
      <t xml:space="preserve">分。
</t>
    </r>
    <r>
      <rPr>
        <sz val="10"/>
        <rFont val="FangSong"/>
        <charset val="134"/>
      </rPr>
      <t xml:space="preserve">要点：③事前未经过必要的可行性研究、专家论证、风险评估、绩
</t>
    </r>
    <r>
      <rPr>
        <sz val="10"/>
        <rFont val="FangSong"/>
        <charset val="134"/>
      </rPr>
      <t>效评估、集体决策扣</t>
    </r>
    <r>
      <rPr>
        <sz val="10"/>
        <rFont val="FangSong"/>
        <charset val="134"/>
      </rPr>
      <t xml:space="preserve"> </t>
    </r>
    <r>
      <rPr>
        <sz val="10"/>
        <rFont val="FangSong"/>
        <charset val="134"/>
      </rPr>
      <t>0.5</t>
    </r>
    <r>
      <rPr>
        <sz val="10"/>
        <rFont val="FangSong"/>
        <charset val="134"/>
      </rPr>
      <t xml:space="preserve"> </t>
    </r>
    <r>
      <rPr>
        <sz val="10"/>
        <rFont val="FangSong"/>
        <charset val="134"/>
      </rPr>
      <t>分。</t>
    </r>
  </si>
  <si>
    <t>项目支出未按照规定的程序申请设立扣  分。</t>
  </si>
  <si>
    <r>
      <rPr>
        <sz val="10"/>
        <rFont val="FangSong"/>
        <charset val="134"/>
      </rPr>
      <t xml:space="preserve">绩效目标
</t>
    </r>
    <r>
      <rPr>
        <sz val="10"/>
        <rFont val="FangSong"/>
        <charset val="134"/>
      </rPr>
      <t>合理性</t>
    </r>
  </si>
  <si>
    <t>(如未设定项目绩效目标，也可考核其他工作任务目标)
①项目支出是否有绩效目标；
②项目支出绩效目标与实际工作内容是否具有相关性；
③项目支出预期产出效益和效果是否符合正常的业绩水平；是否与项目确定的预算支出投资额或资金量相匹配。</t>
  </si>
  <si>
    <r>
      <rPr>
        <sz val="10"/>
        <rFont val="FangSong"/>
        <charset val="134"/>
      </rPr>
      <t>要点：①项目支出未设立绩效目标表扣</t>
    </r>
    <r>
      <rPr>
        <sz val="10"/>
        <rFont val="FangSong"/>
        <charset val="134"/>
      </rPr>
      <t xml:space="preserve"> </t>
    </r>
    <r>
      <rPr>
        <sz val="10"/>
        <rFont val="FangSong"/>
        <charset val="134"/>
      </rPr>
      <t>1</t>
    </r>
    <r>
      <rPr>
        <sz val="10"/>
        <rFont val="FangSong"/>
        <charset val="134"/>
      </rPr>
      <t xml:space="preserve"> </t>
    </r>
    <r>
      <rPr>
        <sz val="10"/>
        <rFont val="FangSong"/>
        <charset val="134"/>
      </rPr>
      <t xml:space="preserve">分；
</t>
    </r>
    <r>
      <rPr>
        <sz val="10"/>
        <rFont val="FangSong"/>
        <charset val="134"/>
      </rPr>
      <t>要点：②项目支出绩效目标与实际工作内容不相关扣</t>
    </r>
    <r>
      <rPr>
        <sz val="10"/>
        <rFont val="FangSong"/>
        <charset val="134"/>
      </rPr>
      <t xml:space="preserve"> </t>
    </r>
    <r>
      <rPr>
        <sz val="10"/>
        <rFont val="FangSong"/>
        <charset val="134"/>
      </rPr>
      <t>0.5</t>
    </r>
    <r>
      <rPr>
        <sz val="10"/>
        <rFont val="FangSong"/>
        <charset val="134"/>
      </rPr>
      <t xml:space="preserve"> </t>
    </r>
    <r>
      <rPr>
        <sz val="10"/>
        <rFont val="FangSong"/>
        <charset val="134"/>
      </rPr>
      <t xml:space="preserve">分；
</t>
    </r>
    <r>
      <rPr>
        <sz val="10"/>
        <rFont val="FangSong"/>
        <charset val="134"/>
      </rPr>
      <t>要点：</t>
    </r>
    <r>
      <rPr>
        <sz val="10"/>
        <rFont val="FangSong"/>
        <charset val="134"/>
      </rPr>
      <t xml:space="preserve"> </t>
    </r>
    <r>
      <rPr>
        <sz val="10"/>
        <rFont val="FangSong"/>
        <charset val="134"/>
      </rPr>
      <t xml:space="preserve">③项目支出预期产出效益和效果不符合正常的业绩水平扣
</t>
    </r>
    <r>
      <rPr>
        <sz val="10"/>
        <rFont val="FangSong"/>
        <charset val="134"/>
      </rPr>
      <t xml:space="preserve"> </t>
    </r>
    <r>
      <rPr>
        <sz val="10"/>
        <rFont val="FangSong"/>
        <charset val="134"/>
      </rPr>
      <t>0.5</t>
    </r>
    <r>
      <rPr>
        <sz val="10"/>
        <rFont val="FangSong"/>
        <charset val="134"/>
      </rPr>
      <t xml:space="preserve"> </t>
    </r>
    <r>
      <rPr>
        <sz val="10"/>
        <rFont val="FangSong"/>
        <charset val="134"/>
      </rPr>
      <t>分，与项目确定的预算支出投资额或资金量不匹配扣</t>
    </r>
    <r>
      <rPr>
        <sz val="10"/>
        <rFont val="FangSong"/>
        <charset val="134"/>
      </rPr>
      <t xml:space="preserve"> </t>
    </r>
    <r>
      <rPr>
        <sz val="10"/>
        <rFont val="FangSong"/>
        <charset val="134"/>
      </rPr>
      <t>0.5</t>
    </r>
    <r>
      <rPr>
        <sz val="10"/>
        <rFont val="FangSong"/>
        <charset val="134"/>
      </rPr>
      <t xml:space="preserve"> </t>
    </r>
    <r>
      <rPr>
        <sz val="10"/>
        <rFont val="FangSong"/>
        <charset val="134"/>
      </rPr>
      <t>分。</t>
    </r>
  </si>
  <si>
    <t>项目支出未设立绩效目标表</t>
  </si>
  <si>
    <r>
      <rPr>
        <sz val="10"/>
        <rFont val="FangSong"/>
        <charset val="134"/>
      </rPr>
      <t xml:space="preserve">绩效指标
</t>
    </r>
    <r>
      <rPr>
        <sz val="10"/>
        <rFont val="FangSong"/>
        <charset val="134"/>
      </rPr>
      <t>明确性</t>
    </r>
  </si>
  <si>
    <r>
      <rPr>
        <sz val="10"/>
        <rFont val="FangSong"/>
        <charset val="134"/>
      </rPr>
      <t>要点：①已将绩效目标细化为具体的指标计</t>
    </r>
    <r>
      <rPr>
        <sz val="10"/>
        <rFont val="FangSong"/>
        <charset val="134"/>
      </rPr>
      <t xml:space="preserve"> </t>
    </r>
    <r>
      <rPr>
        <sz val="10"/>
        <rFont val="FangSong"/>
        <charset val="134"/>
      </rPr>
      <t>0.2</t>
    </r>
    <r>
      <rPr>
        <sz val="10"/>
        <rFont val="FangSong"/>
        <charset val="134"/>
      </rPr>
      <t xml:space="preserve"> </t>
    </r>
    <r>
      <rPr>
        <sz val="10"/>
        <rFont val="FangSong"/>
        <charset val="134"/>
      </rPr>
      <t xml:space="preserve">分，否则不得分；
</t>
    </r>
    <r>
      <rPr>
        <sz val="10"/>
        <rFont val="FangSong"/>
        <charset val="134"/>
      </rPr>
      <t>要点：</t>
    </r>
    <r>
      <rPr>
        <sz val="10"/>
        <rFont val="FangSong"/>
        <charset val="134"/>
      </rPr>
      <t xml:space="preserve"> </t>
    </r>
    <r>
      <rPr>
        <sz val="10"/>
        <rFont val="FangSong"/>
        <charset val="134"/>
      </rPr>
      <t>②目标明确，细化量化良好，个性指标中量化指标超过</t>
    </r>
    <r>
      <rPr>
        <sz val="10"/>
        <rFont val="FangSong"/>
        <charset val="134"/>
      </rPr>
      <t xml:space="preserve"> </t>
    </r>
    <r>
      <rPr>
        <sz val="10"/>
        <rFont val="FangSong"/>
        <charset val="134"/>
      </rPr>
      <t xml:space="preserve">3
</t>
    </r>
    <r>
      <rPr>
        <sz val="10"/>
        <rFont val="FangSong"/>
        <charset val="134"/>
      </rPr>
      <t>个，计</t>
    </r>
    <r>
      <rPr>
        <sz val="10"/>
        <rFont val="FangSong"/>
        <charset val="134"/>
      </rPr>
      <t xml:space="preserve"> </t>
    </r>
    <r>
      <rPr>
        <sz val="10"/>
        <rFont val="FangSong"/>
        <charset val="134"/>
      </rPr>
      <t>0.4</t>
    </r>
    <r>
      <rPr>
        <sz val="10"/>
        <rFont val="FangSong"/>
        <charset val="134"/>
      </rPr>
      <t xml:space="preserve"> </t>
    </r>
    <r>
      <rPr>
        <sz val="10"/>
        <rFont val="FangSong"/>
        <charset val="134"/>
      </rPr>
      <t>分，量化指标为</t>
    </r>
    <r>
      <rPr>
        <sz val="10"/>
        <rFont val="FangSong"/>
        <charset val="134"/>
      </rPr>
      <t xml:space="preserve"> </t>
    </r>
    <r>
      <rPr>
        <sz val="10"/>
        <rFont val="FangSong"/>
        <charset val="134"/>
      </rPr>
      <t>2</t>
    </r>
    <r>
      <rPr>
        <sz val="10"/>
        <rFont val="FangSong"/>
        <charset val="134"/>
      </rPr>
      <t xml:space="preserve"> </t>
    </r>
    <r>
      <rPr>
        <sz val="10"/>
        <rFont val="FangSong"/>
        <charset val="134"/>
      </rPr>
      <t>个，计</t>
    </r>
    <r>
      <rPr>
        <sz val="10"/>
        <rFont val="FangSong"/>
        <charset val="134"/>
      </rPr>
      <t xml:space="preserve"> </t>
    </r>
    <r>
      <rPr>
        <sz val="10"/>
        <rFont val="FangSong"/>
        <charset val="134"/>
      </rPr>
      <t>0.1</t>
    </r>
    <r>
      <rPr>
        <sz val="10"/>
        <rFont val="FangSong"/>
        <charset val="134"/>
      </rPr>
      <t xml:space="preserve"> </t>
    </r>
    <r>
      <rPr>
        <sz val="10"/>
        <rFont val="FangSong"/>
        <charset val="134"/>
      </rPr>
      <t>分，2</t>
    </r>
    <r>
      <rPr>
        <sz val="10"/>
        <rFont val="FangSong"/>
        <charset val="134"/>
      </rPr>
      <t xml:space="preserve"> </t>
    </r>
    <r>
      <rPr>
        <sz val="10"/>
        <rFont val="FangSong"/>
        <charset val="134"/>
      </rPr>
      <t xml:space="preserve">个以下不得分；
</t>
    </r>
    <r>
      <rPr>
        <sz val="10"/>
        <rFont val="FangSong"/>
        <charset val="134"/>
      </rPr>
      <t>要点：③与项目任务数或计划数相对应，计</t>
    </r>
    <r>
      <rPr>
        <sz val="10"/>
        <rFont val="FangSong"/>
        <charset val="134"/>
      </rPr>
      <t xml:space="preserve"> </t>
    </r>
    <r>
      <rPr>
        <sz val="10"/>
        <rFont val="FangSong"/>
        <charset val="134"/>
      </rPr>
      <t>0.4</t>
    </r>
    <r>
      <rPr>
        <sz val="10"/>
        <rFont val="FangSong"/>
        <charset val="134"/>
      </rPr>
      <t xml:space="preserve"> </t>
    </r>
    <r>
      <rPr>
        <sz val="10"/>
        <rFont val="FangSong"/>
        <charset val="134"/>
      </rPr>
      <t>分，不对应不得分。</t>
    </r>
  </si>
  <si>
    <t>目标明确，细化量化良好，个性指标中量化指标超过</t>
  </si>
  <si>
    <r>
      <rPr>
        <sz val="10"/>
        <rFont val="FangSong"/>
        <charset val="134"/>
      </rPr>
      <t xml:space="preserve">资金计划
</t>
    </r>
    <r>
      <rPr>
        <sz val="10"/>
        <rFont val="FangSong"/>
        <charset val="134"/>
      </rPr>
      <t xml:space="preserve">方案合理
</t>
    </r>
    <r>
      <rPr>
        <sz val="10"/>
        <rFont val="FangSong"/>
        <charset val="134"/>
      </rPr>
      <t>性</t>
    </r>
  </si>
  <si>
    <r>
      <rPr>
        <sz val="10"/>
        <rFont val="FangSong"/>
        <charset val="134"/>
      </rPr>
      <t xml:space="preserve">①项目资金需求测算是否合理。
</t>
    </r>
    <r>
      <rPr>
        <sz val="10"/>
        <rFont val="FangSong"/>
        <charset val="134"/>
      </rPr>
      <t xml:space="preserve">②资金筹集方案是否经充分论证。
</t>
    </r>
    <r>
      <rPr>
        <sz val="10"/>
        <rFont val="FangSong"/>
        <charset val="134"/>
      </rPr>
      <t xml:space="preserve">③项目概算是否保持基本稳定。
</t>
    </r>
    <r>
      <rPr>
        <sz val="10"/>
        <rFont val="FangSong"/>
        <charset val="134"/>
      </rPr>
      <t xml:space="preserve">④是否对多元化的投融资模式进行积
</t>
    </r>
    <r>
      <rPr>
        <sz val="10"/>
        <rFont val="FangSong"/>
        <charset val="134"/>
      </rPr>
      <t>极探索。</t>
    </r>
  </si>
  <si>
    <t>Y992430781毛里湖镇毛里湖湿地公园旅游集散公路，计划长度19.195公里变更10公里</t>
  </si>
  <si>
    <r>
      <rPr>
        <sz val="10"/>
        <rFont val="FangSong"/>
        <charset val="134"/>
      </rPr>
      <t xml:space="preserve">资金分配
</t>
    </r>
    <r>
      <rPr>
        <sz val="10"/>
        <rFont val="FangSong"/>
        <charset val="134"/>
      </rPr>
      <t>合理性</t>
    </r>
  </si>
  <si>
    <r>
      <rPr>
        <sz val="10"/>
        <rFont val="FangSong"/>
        <charset val="134"/>
      </rPr>
      <t xml:space="preserve">资金到位
</t>
    </r>
    <r>
      <rPr>
        <sz val="10"/>
        <rFont val="FangSong"/>
        <charset val="134"/>
      </rPr>
      <t>情况</t>
    </r>
  </si>
  <si>
    <r>
      <rPr>
        <sz val="10"/>
        <rFont val="FangSong"/>
        <charset val="134"/>
      </rPr>
      <t xml:space="preserve">要点①：发现一处隐性债务风险，该项三级指标不得分。
</t>
    </r>
    <r>
      <rPr>
        <sz val="10"/>
        <rFont val="FangSong"/>
        <charset val="134"/>
      </rPr>
      <t xml:space="preserve">要点②：不存在隐性债务风险的情况下，指标得分=抽查项目当年
</t>
    </r>
    <r>
      <rPr>
        <sz val="10"/>
        <rFont val="FangSong"/>
        <charset val="134"/>
      </rPr>
      <t xml:space="preserve">实际落实到位的地方财政资金和社会资本等总额/抽查项目当年应
</t>
    </r>
    <r>
      <rPr>
        <sz val="10"/>
        <rFont val="FangSong"/>
        <charset val="134"/>
      </rPr>
      <t>落实到位的地方财政资金和社会资本等总额×4</t>
    </r>
    <r>
      <rPr>
        <sz val="10"/>
        <rFont val="FangSong"/>
        <charset val="134"/>
      </rPr>
      <t xml:space="preserve"> </t>
    </r>
    <r>
      <rPr>
        <sz val="10"/>
        <rFont val="FangSong"/>
        <charset val="134"/>
      </rPr>
      <t>分。</t>
    </r>
  </si>
  <si>
    <r>
      <rPr>
        <sz val="10"/>
        <rFont val="FangSong"/>
        <charset val="134"/>
      </rPr>
      <t xml:space="preserve">资金下达
</t>
    </r>
    <r>
      <rPr>
        <sz val="10"/>
        <rFont val="FangSong"/>
        <charset val="134"/>
      </rPr>
      <t>及时性</t>
    </r>
  </si>
  <si>
    <r>
      <rPr>
        <sz val="10"/>
        <rFont val="FangSong"/>
        <charset val="134"/>
      </rPr>
      <t>符合要求的得</t>
    </r>
    <r>
      <rPr>
        <sz val="10"/>
        <rFont val="FangSong"/>
        <charset val="134"/>
      </rPr>
      <t xml:space="preserve"> </t>
    </r>
    <r>
      <rPr>
        <sz val="10"/>
        <rFont val="FangSong"/>
        <charset val="134"/>
      </rPr>
      <t>2</t>
    </r>
    <r>
      <rPr>
        <sz val="10"/>
        <rFont val="FangSong"/>
        <charset val="134"/>
      </rPr>
      <t xml:space="preserve"> </t>
    </r>
    <r>
      <rPr>
        <sz val="10"/>
        <rFont val="FangSong"/>
        <charset val="134"/>
      </rPr>
      <t xml:space="preserve">分；存在未及时下达资金、未足额下达资金、中央
</t>
    </r>
    <r>
      <rPr>
        <sz val="10"/>
        <rFont val="FangSong"/>
        <charset val="134"/>
      </rPr>
      <t xml:space="preserve">资金未及时足额导入直达资金监控系统、未及时将资金细化到具体
</t>
    </r>
    <r>
      <rPr>
        <sz val="10"/>
        <rFont val="FangSong"/>
        <charset val="134"/>
      </rPr>
      <t>项目和单位等问题的，发现一类问题扣</t>
    </r>
    <r>
      <rPr>
        <sz val="10"/>
        <rFont val="FangSong"/>
        <charset val="134"/>
      </rPr>
      <t xml:space="preserve"> </t>
    </r>
    <r>
      <rPr>
        <sz val="10"/>
        <rFont val="FangSong"/>
        <charset val="134"/>
      </rPr>
      <t>0.5</t>
    </r>
    <r>
      <rPr>
        <sz val="10"/>
        <rFont val="FangSong"/>
        <charset val="134"/>
      </rPr>
      <t xml:space="preserve"> </t>
    </r>
    <r>
      <rPr>
        <sz val="10"/>
        <rFont val="FangSong"/>
        <charset val="134"/>
      </rPr>
      <t>分，扣完为止。</t>
    </r>
  </si>
  <si>
    <t>石门县财政局存在未在30日内及时、足额分解下达到项目实施单位。</t>
  </si>
  <si>
    <r>
      <rPr>
        <sz val="10"/>
        <rFont val="FangSong"/>
        <charset val="134"/>
      </rPr>
      <t xml:space="preserve">预算
</t>
    </r>
    <r>
      <rPr>
        <sz val="10"/>
        <rFont val="FangSong"/>
        <charset val="134"/>
      </rPr>
      <t>执行率</t>
    </r>
  </si>
  <si>
    <r>
      <rPr>
        <sz val="10"/>
        <rFont val="FangSong"/>
        <charset val="134"/>
      </rPr>
      <t>专项资金预算执行情况。</t>
    </r>
  </si>
  <si>
    <r>
      <rPr>
        <sz val="10"/>
        <rFont val="FangSong"/>
        <charset val="134"/>
      </rPr>
      <t xml:space="preserve">指标得分=抽查项目实际支出的财政资金总额/抽查项目财政资金
</t>
    </r>
    <r>
      <rPr>
        <sz val="10"/>
        <rFont val="FangSong"/>
        <charset val="134"/>
      </rPr>
      <t>补助总额×4</t>
    </r>
    <r>
      <rPr>
        <sz val="10"/>
        <rFont val="FangSong"/>
        <charset val="134"/>
      </rPr>
      <t xml:space="preserve"> </t>
    </r>
    <r>
      <rPr>
        <sz val="10"/>
        <rFont val="FangSong"/>
        <charset val="134"/>
      </rPr>
      <t xml:space="preserve">分。实际支出的专项资金是指支付到合同约定的最终
</t>
    </r>
    <r>
      <rPr>
        <sz val="10"/>
        <rFont val="FangSong"/>
        <charset val="134"/>
      </rPr>
      <t>收款方的资金。</t>
    </r>
  </si>
  <si>
    <t>预算执行率85%</t>
  </si>
  <si>
    <r>
      <rPr>
        <sz val="10"/>
        <rFont val="FangSong"/>
        <charset val="134"/>
      </rPr>
      <t xml:space="preserve">资金使用
</t>
    </r>
    <r>
      <rPr>
        <sz val="10"/>
        <rFont val="FangSong"/>
        <charset val="134"/>
      </rPr>
      <t>合规性</t>
    </r>
  </si>
  <si>
    <t>指标混用</t>
  </si>
  <si>
    <r>
      <rPr>
        <sz val="10"/>
        <rFont val="FangSong"/>
        <charset val="134"/>
      </rPr>
      <t>组织
实施</t>
    </r>
    <r>
      <rPr>
        <sz val="10"/>
        <rFont val="Arial"/>
        <charset val="134"/>
      </rPr>
      <t xml:space="preserve">
</t>
    </r>
    <r>
      <rPr>
        <sz val="10"/>
        <rFont val="FangSong"/>
        <charset val="134"/>
      </rPr>
      <t>(18分)</t>
    </r>
  </si>
  <si>
    <r>
      <rPr>
        <sz val="10"/>
        <rFont val="FangSong"/>
        <charset val="134"/>
      </rPr>
      <t xml:space="preserve">管理制度
</t>
    </r>
    <r>
      <rPr>
        <sz val="10"/>
        <rFont val="FangSong"/>
        <charset val="134"/>
      </rPr>
      <t>健全性</t>
    </r>
  </si>
  <si>
    <t>未建立专用资金管理制度。</t>
  </si>
  <si>
    <r>
      <rPr>
        <sz val="10"/>
        <rFont val="FangSong"/>
        <charset val="134"/>
      </rPr>
      <t xml:space="preserve">制度执行
</t>
    </r>
    <r>
      <rPr>
        <sz val="10"/>
        <rFont val="FangSong"/>
        <charset val="134"/>
      </rPr>
      <t>有效性</t>
    </r>
  </si>
  <si>
    <r>
      <rPr>
        <sz val="10"/>
        <rFont val="FangSong"/>
        <charset val="134"/>
      </rPr>
      <t xml:space="preserve">基础管理
</t>
    </r>
    <r>
      <rPr>
        <sz val="10"/>
        <rFont val="FangSong"/>
        <charset val="134"/>
      </rPr>
      <t xml:space="preserve">信息完备
</t>
    </r>
    <r>
      <rPr>
        <sz val="10"/>
        <rFont val="FangSong"/>
        <charset val="134"/>
      </rPr>
      <t>性</t>
    </r>
  </si>
  <si>
    <t>没有建立完整的项目管理信息库</t>
  </si>
  <si>
    <r>
      <rPr>
        <sz val="10"/>
        <rFont val="FangSong"/>
        <charset val="134"/>
      </rPr>
      <t xml:space="preserve">项目实施
</t>
    </r>
    <r>
      <rPr>
        <sz val="10"/>
        <rFont val="FangSong"/>
        <charset val="134"/>
      </rPr>
      <t>规范性</t>
    </r>
  </si>
  <si>
    <r>
      <rPr>
        <sz val="10"/>
        <rFont val="FangSong"/>
        <charset val="134"/>
      </rPr>
      <t>对单个项目首先赋基础分</t>
    </r>
    <r>
      <rPr>
        <sz val="10"/>
        <rFont val="FangSong"/>
        <charset val="134"/>
      </rPr>
      <t xml:space="preserve"> </t>
    </r>
    <r>
      <rPr>
        <sz val="10"/>
        <rFont val="FangSong"/>
        <charset val="134"/>
      </rPr>
      <t>4</t>
    </r>
    <r>
      <rPr>
        <sz val="10"/>
        <rFont val="FangSong"/>
        <charset val="134"/>
      </rPr>
      <t xml:space="preserve"> </t>
    </r>
    <r>
      <rPr>
        <sz val="10"/>
        <rFont val="FangSong"/>
        <charset val="134"/>
      </rPr>
      <t xml:space="preserve">分，如果发现该项目存在一项管理环节
</t>
    </r>
    <r>
      <rPr>
        <sz val="10"/>
        <rFont val="FangSong"/>
        <charset val="134"/>
      </rPr>
      <t>缺失或不符合相关制度规定扣</t>
    </r>
    <r>
      <rPr>
        <sz val="10"/>
        <rFont val="FangSong"/>
        <charset val="134"/>
      </rPr>
      <t xml:space="preserve"> </t>
    </r>
    <r>
      <rPr>
        <sz val="10"/>
        <rFont val="FangSong"/>
        <charset val="134"/>
      </rPr>
      <t>1</t>
    </r>
    <r>
      <rPr>
        <sz val="10"/>
        <rFont val="FangSong"/>
        <charset val="134"/>
      </rPr>
      <t xml:space="preserve"> </t>
    </r>
    <r>
      <rPr>
        <sz val="10"/>
        <rFont val="FangSong"/>
        <charset val="134"/>
      </rPr>
      <t xml:space="preserve">分，扣完为止。
</t>
    </r>
    <r>
      <rPr>
        <sz val="10"/>
        <rFont val="FangSong"/>
        <charset val="134"/>
      </rPr>
      <t>指标得分=单个项目得分的加权平均值</t>
    </r>
    <r>
      <rPr>
        <sz val="10"/>
        <rFont val="FangSong"/>
        <charset val="134"/>
      </rPr>
      <t xml:space="preserve"> </t>
    </r>
    <r>
      <rPr>
        <sz val="10"/>
        <rFont val="FangSong"/>
        <charset val="134"/>
      </rPr>
      <t xml:space="preserve">(以年度项目概算为权重)。
</t>
    </r>
    <r>
      <rPr>
        <sz val="10"/>
        <rFont val="FangSong"/>
        <charset val="134"/>
      </rPr>
      <t xml:space="preserve">每发现一个项目存在廉政风险或已经巡视、巡查、审计等发现存在
</t>
    </r>
    <r>
      <rPr>
        <sz val="10"/>
        <rFont val="FangSong"/>
        <charset val="134"/>
      </rPr>
      <t>廉政问题，该项三级指标不得分。</t>
    </r>
  </si>
  <si>
    <t>安乡县S311线出口洲桥维修加固工程工程合同签订日期均早于施工图设计批复日期、设计合同签订日期。</t>
  </si>
  <si>
    <r>
      <rPr>
        <sz val="10"/>
        <rFont val="FangSong"/>
        <charset val="134"/>
      </rPr>
      <t xml:space="preserve">组织
</t>
    </r>
    <r>
      <rPr>
        <sz val="10"/>
        <rFont val="FangSong"/>
        <charset val="134"/>
      </rPr>
      <t>实施</t>
    </r>
  </si>
  <si>
    <r>
      <rPr>
        <sz val="10"/>
        <rFont val="FangSong"/>
        <charset val="134"/>
      </rPr>
      <t>绩效管理</t>
    </r>
  </si>
  <si>
    <r>
      <rPr>
        <sz val="10"/>
        <rFont val="FangSong"/>
        <charset val="134"/>
      </rPr>
      <t>根据专项资金绩效自评工作考核评分结果折算计分。</t>
    </r>
  </si>
  <si>
    <r>
      <rPr>
        <sz val="10"/>
        <rFont val="FangSong"/>
        <charset val="134"/>
      </rPr>
      <t>产出</t>
    </r>
    <r>
      <rPr>
        <sz val="10"/>
        <rFont val="Arial"/>
        <charset val="134"/>
      </rPr>
      <t xml:space="preserve">
</t>
    </r>
    <r>
      <rPr>
        <sz val="10"/>
        <rFont val="FangSong"/>
        <charset val="134"/>
      </rPr>
      <t>(30分)</t>
    </r>
  </si>
  <si>
    <r>
      <rPr>
        <sz val="10"/>
        <rFont val="FangSong"/>
        <charset val="134"/>
      </rPr>
      <t xml:space="preserve">实际
</t>
    </r>
    <r>
      <rPr>
        <sz val="10"/>
        <rFont val="FangSong"/>
        <charset val="134"/>
      </rPr>
      <t>完成率</t>
    </r>
  </si>
  <si>
    <t xml:space="preserve">计划数178个，完工176个，谢家铺桥，不在汉寿县项目内。
S224430722L0280仓儿总沅水大桥，未动工。
</t>
  </si>
  <si>
    <r>
      <rPr>
        <sz val="10"/>
        <rFont val="FangSong"/>
        <charset val="134"/>
      </rPr>
      <t xml:space="preserve">产出
</t>
    </r>
    <r>
      <rPr>
        <sz val="10"/>
        <rFont val="FangSong"/>
        <charset val="134"/>
      </rPr>
      <t>(30</t>
    </r>
    <r>
      <rPr>
        <sz val="10"/>
        <rFont val="FangSong"/>
        <charset val="134"/>
      </rPr>
      <t xml:space="preserve"> </t>
    </r>
    <r>
      <rPr>
        <sz val="10"/>
        <rFont val="FangSong"/>
        <charset val="134"/>
      </rPr>
      <t>分)</t>
    </r>
  </si>
  <si>
    <r>
      <rPr>
        <sz val="10"/>
        <rFont val="FangSong"/>
        <charset val="134"/>
      </rPr>
      <t xml:space="preserve">质量
</t>
    </r>
    <r>
      <rPr>
        <sz val="10"/>
        <rFont val="FangSong"/>
        <charset val="134"/>
      </rPr>
      <t>达标率</t>
    </r>
  </si>
  <si>
    <r>
      <rPr>
        <sz val="10"/>
        <rFont val="FangSong"/>
        <charset val="134"/>
      </rPr>
      <t>评价抽查项目质量情况。</t>
    </r>
  </si>
  <si>
    <r>
      <rPr>
        <sz val="10"/>
        <rFont val="FangSong"/>
        <charset val="134"/>
      </rPr>
      <t xml:space="preserve">完成
</t>
    </r>
    <r>
      <rPr>
        <sz val="10"/>
        <rFont val="FangSong"/>
        <charset val="134"/>
      </rPr>
      <t>及时性</t>
    </r>
  </si>
  <si>
    <t>安乡县S311线出口洲桥维修加固工程延期5个月，安乡县2022年普通公路危桥改造项目延期4个月。</t>
  </si>
  <si>
    <r>
      <rPr>
        <sz val="10"/>
        <rFont val="FangSong"/>
        <charset val="134"/>
      </rPr>
      <t xml:space="preserve">成本
</t>
    </r>
    <r>
      <rPr>
        <sz val="10"/>
        <rFont val="FangSong"/>
        <charset val="134"/>
      </rPr>
      <t>控制率</t>
    </r>
  </si>
  <si>
    <r>
      <rPr>
        <sz val="10"/>
        <rFont val="FangSong"/>
        <charset val="134"/>
      </rPr>
      <t>实施效益</t>
    </r>
  </si>
  <si>
    <t>根据项目情况设定三级评价指标，一般包括项目收益、农民工权益
保障、安全生产、征地拆迁补偿到位率、环评审批意见落实、长效
管护机制等方面。按完成程度设定相应评分标准。</t>
  </si>
  <si>
    <t>无环评审批意见</t>
  </si>
  <si>
    <r>
      <rPr>
        <sz val="10"/>
        <rFont val="FangSong"/>
        <charset val="134"/>
      </rPr>
      <t xml:space="preserve">社会公众
</t>
    </r>
    <r>
      <rPr>
        <sz val="10"/>
        <rFont val="FangSong"/>
        <charset val="134"/>
      </rPr>
      <t xml:space="preserve">或服务对
</t>
    </r>
    <r>
      <rPr>
        <sz val="10"/>
        <rFont val="FangSong"/>
        <charset val="134"/>
      </rPr>
      <t>象满意度</t>
    </r>
  </si>
  <si>
    <r>
      <rPr>
        <sz val="10"/>
        <rFont val="FangSong"/>
        <charset val="134"/>
      </rPr>
      <t>受益群众对于项目的满意度情况。</t>
    </r>
  </si>
  <si>
    <t>满意度≥95%，得5分；90%≤满意度＜95%，得4分；80%≤满意度＜90%，得3分；70%≤满意度＜80%，得2分；60%≤满意度＜70%，得1分；满意度＜60%，不得分。</t>
  </si>
  <si>
    <t>综合评分</t>
  </si>
  <si>
    <t>附件2-5</t>
  </si>
  <si>
    <t>2022年度交通运输事业发展专项资金绩效评价计分表（娄底）</t>
  </si>
  <si>
    <t>涟源市，冷水江市，新化县，双峰县，娄星区个性指标中细化量化指标个数少，扣0.25分</t>
  </si>
  <si>
    <t>资金到位率65.91%</t>
  </si>
  <si>
    <t>冷水江市，涟源市，新化县，双峰县存在财政未及时下达、未足额下达资金，扣2分</t>
  </si>
  <si>
    <t>资金执行率为89.57%</t>
  </si>
  <si>
    <t>新化县，涟源市存在使用项目资金支付单位内部人员工资，扣4分。</t>
  </si>
  <si>
    <t>涟源市，冷水江市，新化县，双峰县项目实施过程中存在着资金管理和项目管理不规范的情况。扣3.4分</t>
  </si>
  <si>
    <t>根据专项资金工作考核评分表，自评报告质量为84分，扣0.64分</t>
  </si>
  <si>
    <t>完成率84.78%</t>
  </si>
  <si>
    <t>评价抽查项目质量情况。</t>
  </si>
  <si>
    <t>冷水江市S235公路大修存在工程未按合同约定时间完工，延期两个月，扣1分。</t>
  </si>
  <si>
    <t>受益群众对项目满意度为95.54%</t>
  </si>
  <si>
    <t xml:space="preserve">附件2-6
                                             </t>
  </si>
  <si>
    <t>2022年度交通运输事业发展专项资金绩效评价计分表（永州）</t>
  </si>
  <si>
    <t>存在报大建小的情况，扣1分</t>
  </si>
  <si>
    <t>未提前设置绩效要目标</t>
  </si>
  <si>
    <t>东安等区县部分项目未及时下达资金（如：S242 2678.86万元未下达）
冷水滩等区县未足额下达资金（如：S236指标925万元到位833万元）</t>
  </si>
  <si>
    <t>预算执行率30.2%</t>
  </si>
  <si>
    <t>存在截留、挤占、挪用</t>
  </si>
  <si>
    <t>项目主管部门是否建立了资金管理制度、项目管理制度 (包含项目库管理、项目申报、项目招投标、项目实施、项目验收等)。</t>
  </si>
  <si>
    <t>项目主管部门是否建立了完整的项目管理信息库 (包括各项目年度开工情况、完工情况、建设进度、施工单位、投资进度等) ，是否对相关信息进行及时更新，并用于支撑管理和决策。</t>
  </si>
  <si>
    <t>邀请招标不规范、评标过程不严谨。</t>
  </si>
  <si>
    <t>80.98%（数量完成率80.98%）</t>
  </si>
  <si>
    <t>6*84.48%（资金完成率84.48）</t>
  </si>
  <si>
    <r>
      <rPr>
        <sz val="10"/>
        <rFont val="FangSong"/>
        <charset val="134"/>
      </rPr>
      <t xml:space="preserve">根据项目情况设定三级评价指标，一般包括项目收益、农民工权益
</t>
    </r>
    <r>
      <rPr>
        <sz val="10"/>
        <rFont val="FangSong"/>
        <charset val="134"/>
      </rPr>
      <t xml:space="preserve">保障、安全生产、征地拆迁补偿到位率、环评审批意见落实、长效
</t>
    </r>
    <r>
      <rPr>
        <sz val="10"/>
        <rFont val="FangSong"/>
        <charset val="134"/>
      </rPr>
      <t>管护机制等方面。按完成程度设定相应评分标准。</t>
    </r>
  </si>
  <si>
    <t>存在未执行《湖南省工程建设领域农民工工资保障金管理办法》的情况</t>
  </si>
  <si>
    <t>附件2-7</t>
  </si>
  <si>
    <t>2022年度交通运输事业发展专项资金绩效评价计分表（湘江永州至衡阳三级航道工程一期）</t>
  </si>
  <si>
    <t>一级指标</t>
  </si>
  <si>
    <t>二级指标</t>
  </si>
  <si>
    <t>分值</t>
  </si>
  <si>
    <t>评价要点</t>
  </si>
  <si>
    <t>评分规则</t>
  </si>
  <si>
    <t>扣分说明</t>
  </si>
  <si>
    <t>决策
( 13分)</t>
  </si>
  <si>
    <t>项目规划 （3分）</t>
  </si>
  <si>
    <t>项目库建设规范性</t>
  </si>
  <si>
    <t>①是否纳入市县级项目库（或中长期规划等），并对入库项目建立档案，说明项目基本情况、建设内容等信息。②申报项目前，是否对相关项目进行充分的前期论证，确保项目具备开工条件. 项目申报内容与实际建设内容是否相符，是否存在“报大建小”等情况。</t>
  </si>
  <si>
    <t>对单个项目首先赋基础分2分，再按以下要点进行扣分: 要点①:没有按照要求纳入项目库规范管理的，扣0.5分. 要点②:存在财政资金下达预算后变更（或取消）项目、项目前期准备不足（不存在开工条件）等导致出现“钱等项目”的，发现一处扣1分. 要点③:存在项目申报内容与实际建设内容不符、“报大建小”等情况的，发现一处和1分。2分扣完为止。指标得分=单个项关得分的加权平均值（以项目年度概算为权重）。</t>
  </si>
  <si>
    <t>项目计划方案合理性</t>
  </si>
  <si>
    <t>要点:抽查项目所在市县级主管部门制定项目实施计划，计划合理可行，记1分．每发现一个扣0.5分（抽查项目不足4个的，扣分值为2分/抽查项目数），扣完为止。说明:计划是否合理可与项目实际实施情况或评价验收等进行对比分析。</t>
  </si>
  <si>
    <t>项目
立项
（4分）</t>
  </si>
  <si>
    <t>项目立项依据充分性</t>
  </si>
  <si>
    <t>①决策（立项）是否符合国家相关法律法规、国民经济发展规划和相关政策; ②决策（立项）是否符合行业发展规划和政策要求;③决策（立项）是否与部门职责范围相符，属于部门履职所需; 项目支出是否属于公共财政支持范围，是否符合中央、地方事权支出责任划分原则; ⑤项目支出是否与相关部门同类项目支出或部门内部相关项目支出重复。</t>
  </si>
  <si>
    <t>要点①:决策（立项）不符合国家相关法律法规、国民经济发展规划和相关政策扣0.4分. 要点②:决策（立项）不符合行业发展规划和政策要求扣0.4分。要点③:决策（立项）与部门职责范围不相符，不属于部门履职所需扣0.4分。要点④:项目支出不属于公共财政支持范围，不符合中央、地方事 权支出责任划分原则扣0.4分。要点⑤:项目支出与相关部门同类预算支出或部门内部相关项目支出重复扣0.4分。</t>
  </si>
  <si>
    <t>项目立项
程序规范
性</t>
  </si>
  <si>
    <t>①项目支出是否按照规定的程序申请设立;
②审批文件、材料是否符合相关要求;
③事前是否已经过必要的可行性研究、专家论证、风险评估、绩效评估、集体决策.</t>
  </si>
  <si>
    <t xml:space="preserve">要点:①项目支出未按规定的程序申请设立扣1分。
要点:②审批文件、材料不符合相关要求扣0.5分。
要点:③事前未经过必要的可行性研究、专家论证、风险评估、绩效评估、集体决策扣0.5分。
</t>
  </si>
  <si>
    <t>绩效
目标
（2分）</t>
  </si>
  <si>
    <t>（如未设定项目绩效目标，也可考核其他工作任务目标）
①项目支出是否有绩效目标;
②项目支出绩效目标与实际工作内容是否具有相关性;
③项目支出预期产出效益和效果是否符合正常的业绩水平;是否与项目确定的预算支出投资额或资金量相匹配。</t>
  </si>
  <si>
    <t>要点:①项目支出未设立绩效目标表扣1分;
要点:②项目支出绩效目标与实际工作内容不相关扣0.5分;
要点:③项目支出预期产出效益和效果不符合正常的业绩水平扣0.5分，与项目确定的预算支出投资额或资金量不匹配扣0.5分。</t>
  </si>
  <si>
    <t>①是否将项目支出绩效目标细化分解为具体的绩效指标;
②是否通过清晰、可衡量的指标值予以体现;
③是否与项目支出目标任务数或计划数相对应。</t>
  </si>
  <si>
    <t>要点①:已将绩效目标细化为具体的指标计0.2分，否则不得分;
要点②：目标明确，细化量化良好，个性指标中量化指标超过3个，计0.4分，量化指标为2个，计0.1分，2个以下不得分;
娈点③:与项目任务数或计划数相对应，计0.4分，不对应不得分。</t>
  </si>
  <si>
    <t>资金投入
（4分）</t>
  </si>
  <si>
    <t>资金计划
方案合理
性</t>
  </si>
  <si>
    <t>①项目资金需求测算是否合理；
②资金筹集方案是否经充分论证；
③项目概算是否保持基本稳定；
④是否对多元化的投融资模式进行积极探索。</t>
  </si>
  <si>
    <t>对单个项目首先赋基础分2分，再按以下要点进行扣分:
要点①:资金需求测算明显不合理的，扣1分；
要点②:资全筹集方案未经充分论证的，扣0.5分；
委点③:项目实施中对概算做出较大调整的，扣0.5分；
要点④:资全来源渠道传统单一、未对多元化的投融资模式进行积极有效探索尝试的，扣0.5分。2分扣完为止.
指标得分=单个项目得分的加权平均值（以项目年度概算为权重）</t>
  </si>
  <si>
    <t>①项目资金分配依据是否充分;
②资金分配额度是否合理，与项目实施单位或地方实际是否相适应。</t>
  </si>
  <si>
    <t>要点①:项目资金分配依据不充分扣1分;
要点②:资金分配额度不合理，与项目实施单位或地方实际需求不相符扣1分。</t>
  </si>
  <si>
    <t>过程（32分）</t>
  </si>
  <si>
    <t>资金
管理
（14
分）</t>
  </si>
  <si>
    <t>要点①:发现一处隐性债务风险，该项三级指标不得分；
要点②:不存在隐性债务风险的情况下，指标得分=抽查项目当年实际落实到位的地方财政资金和社会资本等总额/抽查项目当年应落实到位的地方财政资全和社会资本等总额×4分。</t>
  </si>
  <si>
    <t>市县财政部门在收到上级财政资金后，是否在30日内及时、足额分解下达到有关部门（落实到具体项目)，并同步导入直达资金监控系统。</t>
  </si>
  <si>
    <t>符合要求的得2分;存在未及时下达资金、未足额下达资金、资金未及时足额导入直达资金监控系统.未及时将资金细化到具体项目和单位等问题的，发现一类问题扣0.5分，扣完为止。</t>
  </si>
  <si>
    <t>专项资金预算执行情况.</t>
  </si>
  <si>
    <t>指标得分=抽查项目实际支出的财政资金总额/抽查项目财政资金补助总额×4分。
实际支出的专项资金是指支付到合同约定的最终收款方的资金。</t>
  </si>
  <si>
    <t>预算执行率为74.94%</t>
  </si>
  <si>
    <t>①是否存在截留、挤占、挪用、虚列支出等情况；
②是否被群众举报、新闻媒体曝光，经查实存在违法违规违纪等问题；
③是否按照国库集中支付制度等相关资金管理要求支付资金。
④是否按照合同约定进度支出资金。
上述资金是指安排在项目上的所有资金，包含中央财政资全，地方财政资金和社会资本等。</t>
  </si>
  <si>
    <t>要点①②为“一票否决”事项，存在相关问题则该项三级指标不得分；
要点③④:若抽查项目数=1个，每发现存在一处不符合要求的，扣2分，4分扣完为止。
若抽查项目数&gt;2个，每发现任一项目存在一处不符合要求的，扣1分（即单个项目最多可扣2分)，扣完为止。</t>
  </si>
  <si>
    <t>组织
实施
（18
分）</t>
  </si>
  <si>
    <t>项目主管部门是否建立了资金管理制度、项目管理制度（包含项目库管理、项目申报、项目招投标、项目实施、项目验收等）。</t>
  </si>
  <si>
    <t>项目主管部门建立了资金管理制度、项目管理制度（包含项目库管理、项目申报、项目招投标、项目实施、项目验收等）得3分;每发现缺少一项管理制度(包含管理制度缺少关键核心部分等内容不健全的情况）或管理制度未根据工作实际适时更新，扣1分，扣完为止。</t>
  </si>
  <si>
    <t>评价要点:
①是否遵守相关法律法规和相关管理规定;
②项目支出调整及支出调整手续是否完备;
③项目支出合同书、验收报告、技术鉴定等资料是否齐全并及时归档;
④项目支出实施的人员条件、场地设备、信息支撑等是否落实到位。</t>
  </si>
  <si>
    <t>评价要点:
①未遵守相关法律法规和相关管理规定扣2分;
②项目支出调整及支出调整手续不完备扣1分;
③项目支出合同书、验收报告、技术鉴定等资料不齐全并及时归档扣1分;
④项目支出实施的人员条件、场地设备、信息支撑等未落实到位扣1分。</t>
  </si>
  <si>
    <t>项日主管部门是否建立了完整的项目管理信息库（包括各项年度开工情况、完工情况、建设进度、施工单位、投资进度等），是否对相关信息进行及时更新，并用于支撑管理和决策。</t>
  </si>
  <si>
    <t>要点①:没有建立完整的项目管理信息库或未对信息库进行及时更新的，不得分。
要点②:建立了完整的项目管理信息库且对信息库进行及时更新，但未用于支撑年度项目调度、申请下年度项目和资金等决策程序的，扣1分；
要点③:建立了完整的项目管理信息库且对信息库进行及时更新，并用于支撑年度项目调度、申请下年度项目和资金等决策程序的，记2分。</t>
  </si>
  <si>
    <t>对单个项目首先赋基础分4分，如果发现该项目存在一项管理环节缺失或不符合相关制度规定扣1分，扣完为止。
指标得分=单个项目的分的加权平均值（以年度项目概算为权重）每发现一个项目存在廉政风险或已经巡视、巡查、审计等发现存在廉政问题，该项三级指标不得分。</t>
  </si>
  <si>
    <t>根据绩效自评组织情况、自评报告质量
等方面进行评价.</t>
  </si>
  <si>
    <t>根据专项资金绩效自评工作考核评分结果折算计分。</t>
  </si>
  <si>
    <t>项目资金预算执行率计算不准确。</t>
  </si>
  <si>
    <t>产出（30分）</t>
  </si>
  <si>
    <t>产出
数量
（10
分）</t>
  </si>
  <si>
    <t>投资额
完成情况</t>
  </si>
  <si>
    <t>实际完成率=（实际产出数/计划产出数）×100%。实际产出数:一定时期(本年度或预算支出期）内预算支出实际产出的产品或提供的服务数量。计划产出数:预算支出绩效目标确定的在一定时期（本年度或预算支出期）内计划产出的产品或提供的服务数量。</t>
  </si>
  <si>
    <t>根据项目实际情况细化设定三级指标，按完成程度计分。100%完成计满分，60%及以下计0分，60%至100%之问按0分至满分线性计分。</t>
  </si>
  <si>
    <t>工程量完情况</t>
  </si>
  <si>
    <r>
      <rPr>
        <sz val="10"/>
        <color rgb="FF000000"/>
        <rFont val="仿宋"/>
        <charset val="134"/>
      </rPr>
      <t>全年完成土地复垦20.46公顷得2分，完成航道疏浚6.54万m</t>
    </r>
    <r>
      <rPr>
        <sz val="10"/>
        <color indexed="8"/>
        <rFont val="宋体"/>
        <charset val="134"/>
      </rPr>
      <t>³得1分</t>
    </r>
    <r>
      <rPr>
        <sz val="10"/>
        <color indexed="8"/>
        <rFont val="仿宋"/>
        <charset val="134"/>
      </rPr>
      <t>，完成航道炸礁9.44万m</t>
    </r>
    <r>
      <rPr>
        <sz val="10"/>
        <color indexed="8"/>
        <rFont val="宋体"/>
        <charset val="134"/>
      </rPr>
      <t>³得1分</t>
    </r>
    <r>
      <rPr>
        <sz val="10"/>
        <color indexed="8"/>
        <rFont val="仿宋"/>
        <charset val="134"/>
      </rPr>
      <t>，完成老便桥碍航桥墩拆除19座得1分。</t>
    </r>
  </si>
  <si>
    <t>产出
质量
（8分）</t>
  </si>
  <si>
    <t>评价抽查项目质量情况.</t>
  </si>
  <si>
    <t xml:space="preserve">对单个项目首先赋基础分8分，再按以下要点进行扣分:
要点①:交工验收不合格的，该项目不得分；
要点②:对2022年度未完工的跨年度内河水运建设项目，以省级质量监督机构2022年度实体抽检关键指标合格率(&gt;95%即视为质量合格〕中间/阶段性验收（交工验收、项目蓄水验收、船闸迁航验收、发电机组启动验收等中间/阶段性验收）等资料或其他合理方法判断质量是否合格，若不合格，该项目不得分；
要点③:对道路类项目、危旧桥改造项目，未交工验收的、若2022年度已投入使用的项目标段中、某标段路面技术状况指数（PQ1)评分等级为“中”、“次、“差"、则该标段对应的项目不得分、所有标段PQI评分等级均为“优”、“良”的，该项目得8分;已交工验收合格的项目，若某标段PQI评分等级为“中”、“次、“差"，则该项目不得分.已验收的危旧桥改造项目.经桥梁技术状况评定，未达到三类及以上的，该项目不得分。现场评价发现一处路面破损、桥面破损的，该项目不得分。项目验收、PQI等级评定、桥梁技术状况评定等截至时问为2022年12月3日，若无上述任何质量评定，则该项目不得分.
指标得分=单个项目的加权平均值〔以项目年度概算为权重）。
</t>
  </si>
  <si>
    <t>产出
时效
（6分）</t>
  </si>
  <si>
    <t>实际完成时间:预算支出实施单位完成该预算支出实际所耗用的时间。计划完成时间:按照预算支出实施计划或相关规定完成该预算支出所需的时间。</t>
  </si>
  <si>
    <t>对单个项目，按计划完工计6分，完成不及时，迟一天扣0.1分，扣完为止。
指标得分=单个项得分的加权平均值（以项目年度概算为权重）</t>
  </si>
  <si>
    <t>产出
成本
（6分）</t>
  </si>
  <si>
    <t>已办理竣工决算的项目，决算金额是否超出项目概算。未完工项目，工程款项实际支出总额是否超出项目概算中确定的标准。</t>
  </si>
  <si>
    <t>对单个项目，未超出项目概算或项目支出标准的得6分，超出的不得分。
指标得分=单个项目得分的加权平均值〔以项目年度概算为权重）</t>
  </si>
  <si>
    <t>效益
（25分）</t>
  </si>
  <si>
    <t>社会
效益
（16分）</t>
  </si>
  <si>
    <t>农民工权益保障</t>
  </si>
  <si>
    <t>项目农民工权益保障情况</t>
  </si>
  <si>
    <t>项目存在一起农民工工资未及时支付情况扣2分。</t>
  </si>
  <si>
    <t>安全生产</t>
  </si>
  <si>
    <t>项目安全生产情况。</t>
  </si>
  <si>
    <t>项目每发生一起一般安全生产事故扣2分。</t>
  </si>
  <si>
    <t>环评审批意见落实</t>
  </si>
  <si>
    <t>项目环评审批意见落实情况</t>
  </si>
  <si>
    <t>查看环评审批意见，每1个审批意见未落实扣2分。</t>
  </si>
  <si>
    <t>可持续发展（4分）</t>
  </si>
  <si>
    <t>长效管护机制</t>
  </si>
  <si>
    <t>项目长效管护机制</t>
  </si>
  <si>
    <t>是否制定了建成后管护制度2分，明确了管理护人员2分，明确管护资金来源1分。</t>
  </si>
  <si>
    <t>社会公众
或服务对
象满意度
（5分）</t>
  </si>
  <si>
    <t>受益群众对于项目的满意度情况。</t>
  </si>
  <si>
    <t>合计</t>
  </si>
  <si>
    <t>附件2-8</t>
  </si>
  <si>
    <t>2022年度交通运输事业发展专项资金绩效评价计分表（湘江永州至衡阳三级航道工程二期）</t>
  </si>
  <si>
    <r>
      <rPr>
        <sz val="10"/>
        <color rgb="FF000000"/>
        <rFont val="仿宋"/>
        <charset val="134"/>
      </rPr>
      <t>全年完成土石方开挖63.47万m</t>
    </r>
    <r>
      <rPr>
        <sz val="10"/>
        <color indexed="8"/>
        <rFont val="宋体"/>
        <charset val="134"/>
      </rPr>
      <t>³得2分</t>
    </r>
    <r>
      <rPr>
        <sz val="10"/>
        <color indexed="8"/>
        <rFont val="仿宋"/>
        <charset val="134"/>
      </rPr>
      <t>，完成混凝土浇筑9.385万m</t>
    </r>
    <r>
      <rPr>
        <sz val="10"/>
        <color indexed="8"/>
        <rFont val="宋体"/>
        <charset val="134"/>
      </rPr>
      <t>³得2人</t>
    </r>
    <r>
      <rPr>
        <sz val="10"/>
        <color indexed="8"/>
        <rFont val="仿宋"/>
        <charset val="134"/>
      </rPr>
      <t>，完成航道疏浚炸礁24.81万m</t>
    </r>
    <r>
      <rPr>
        <sz val="10"/>
        <color indexed="8"/>
        <rFont val="宋体"/>
        <charset val="134"/>
      </rPr>
      <t>³得1分</t>
    </r>
    <r>
      <rPr>
        <sz val="10"/>
        <color indexed="8"/>
        <rFont val="仿宋"/>
        <charset val="134"/>
      </rPr>
      <t>。</t>
    </r>
  </si>
  <si>
    <t xml:space="preserve">
</t>
  </si>
  <si>
    <t>附件2-9</t>
  </si>
  <si>
    <t>2022年度交通运输事业发展专项资金绩效评价计分表（湘江永州至衡阳三级航道工程三期）</t>
  </si>
  <si>
    <t>投资额
完成率</t>
  </si>
  <si>
    <t>附件2-10</t>
  </si>
  <si>
    <t>2022年度交通运输事业发展专项资金绩效评价计分表（澧水石门至澧县航道建设工程）</t>
  </si>
  <si>
    <t>项目规划 ( 3分</t>
  </si>
  <si>
    <t>项目库建 设规范性</t>
  </si>
  <si>
    <t>①是否纳入市县级项目库〔或中长期规划等），并对入库项目建立档案，说明项目基本情况、建设内容等信息。②申报项目前，是否对相关项目进行充分的前期论证，确保项目具备开工条件. 项目申报内容与实际建设内容是否相符，是否存在“报大建小”等情况。</t>
  </si>
  <si>
    <t>对单个项目首先赋基础分2分，再按以下要点进行扣分: 要点①:没有按煎要求纳入项卫库现范管理的，扣0.5分. 要点②:存在财改资金下达预算后变更〔或取消〕项目、项目前期准备不足〔不存在开工条件）等导致出现“钱等项目”的，发现一处扣1分. 要点③:存在项目申报内容与实际建设内容不符、“报大建小”等情况的，发现一处和1分。2分扣完为止. 指标得分=单个项关得分的加权平均值（以项目年度概算为权重）</t>
  </si>
  <si>
    <t>项目计划 方案合理 性</t>
  </si>
  <si>
    <t>各级主管部门是否制定项目规划、实施方案等工作计划，工作计划是否秤学合理、具体可行。</t>
  </si>
  <si>
    <t>要点:抽查项目所在市县级主管部门制定项目实施计划，计划合理可行，记1分．每发现一个扣0.5分〔抽查项目不足4个的，扣分值为2分/抽查项目数），扣完为止。说明:计划是否合理可与项目实际实施情况或评价验收等进行对比分析.</t>
  </si>
  <si>
    <t>项目
立项
(4分</t>
  </si>
  <si>
    <t>项目立项 依据充分性</t>
  </si>
  <si>
    <t>①决策（立项）是否符合国家相关法律法规、国民经济发展规划和相关政策; ②决策（立项）是否符合行业发展规划和政策要求;③决策（立项）是否与部门职责范围相符，属于部门履职所需; 项目支出是否属千公共财政支持范围，是否符合中央、地方事权支出责任划分原则; ⑤项目支出是否与相关部门同类项目支出或部门内部相关项目支出重复。</t>
  </si>
  <si>
    <t>要点①:决策〔立项）不符合国家相关法律法规、国民经济发展规 划和相关政策扣04分. 要点②:决策〔立项）不符合行业发展规划和政策要求扣0.4分。要点③:决策〔立项）与部门=责范围不相符，不属于部门履职所需扣0.4分。要点④:项目支出不属于公共财政支持范围，不符合中央、地方事 权支出责任划分原则扣0.4分， 要点⑤:项日支出与和关部门向粪预算支出或部门内部和关项目支 出重复扣04分。</t>
  </si>
  <si>
    <t>①项目支出是否按照规定的程序申请设立;
②审批文件、材料是否符合相关要求;
③事前是否已经过必耍的可行性研究、
专家论证、风险评估、绩效评估、集体
决策.</t>
  </si>
  <si>
    <t xml:space="preserve">要点:①项目支出未按规定的程序申请设立扣1分。
要点:②审批文件、材料不符合相关要求扣0.5分。
要点:③事前未经过必要的可行性研究、专家论证、风险评估、绩效评估、集体决策扣05分。
</t>
  </si>
  <si>
    <t>绩效
目标
(2分</t>
  </si>
  <si>
    <t>〔如未设定项目绩效目标，也可考核其他工作任务目标）
①项目支出是否有绩效目标;
②项目支出绩效目标与实际工作内容是否具有相关性;
③项支出预期产出效益和效果是否符合正常的业绩水平;是否与项目确定的预算支出投资额或资金量相匹配。</t>
  </si>
  <si>
    <t>要点①:已将绩效目标细化为具体的指标计0.2分，否则不得分;
要点②：目标明确，细化量化良好，个性指标中量化指标越过3个，计0.4分，量化指标为2个，计0.1分，2个以下不得分;
娈点③:与项目任务数或计划数相对应，计0.4分，不对应不得分。</t>
  </si>
  <si>
    <t>资全
投入
(4分</t>
  </si>
  <si>
    <t>①项目资金需求测算是否合理；
②资金筹集万案是否经充分论证；
③项目慨算是否保持基本稳定；
④是否对多元化的投融资模式进行积极探索。</t>
  </si>
  <si>
    <t>对单个项目首先赋基础分2分，再按以下要点进行扣分:
要点①:资金需求测算明显不合理的，扣1分；
要点②:资全筹集方案未经充分论证的，扣05分；
委点③:项目实施中对慨算做出较天调整的，扣0.5分；
要点④:资全来源渠道传统单一、未对多元化的投融资模式进行积极有效探索尝试的，扣0.5分。2分扣完为止.
指标得分=单个项目得分的加权平均值〔以项目年度概算为权重）</t>
  </si>
  <si>
    <t>要点①:项目资全分配依据不充分扣1分;
要点②:资金分配额度不合理，与项目实施单位或地方实际需求不相符扣1分。</t>
  </si>
  <si>
    <t>资金
管理
( 14
分)</t>
  </si>
  <si>
    <t>①除项目专项资全外，纳入项目预算的地方财政资金、社会资本等是否按项目实施计划落实到位。
②是否存在隐性债务风险。</t>
  </si>
  <si>
    <t>市县财政部门在收到上级财政资全后，
是否在30日内及时、足额分解下达到
有关部门〔落实到具体项目)，并同步
导入直达资金监控系统。</t>
  </si>
  <si>
    <t>符合要求的得2分;存在未及时下达资会、未足额下达资金、资全未及时足额导入直达资会监控系统.未及时将资会细化到具体项目和单位等问题的，发现一类问题扣0.5分，扣完为止。</t>
  </si>
  <si>
    <t>预算执行率为91.13%</t>
  </si>
  <si>
    <t>①是否存在截留、挤占、挪用、虚列支出等情况；
②是否被群众举报、新闻媒体曝光，经查实存在违法违现违纪等问题；
③是否按照国库集中支付制度等相关资全管理要求支付资金。
④是否按照合同约定进度支出资金。
上述资金是指安排在项目上的所有资金，包合中央财政资全，地方财政资金和社会资本等。</t>
  </si>
  <si>
    <t>要点①②为“一票否决”事项，存在和关问题则该项三级指标不得分；
要点③④:若抽查项目数=1个，每发现存在一处不符合要求的，扣2分，4分扣完为止。
若抽查项目数&gt;2个，每发现任一项目存在一处不符合要求的，扣1分（即单个项目最多可扣2分)，扣完为止。</t>
  </si>
  <si>
    <t>组织
实施
(18
分）</t>
  </si>
  <si>
    <t>项目主管部门是否建立了资金管理制
度、项目管理制度（包含项目库管理、
项目申报、项目招投标、项目实施、项
目验收等）.</t>
  </si>
  <si>
    <t>项日主管部门是否建立了完整的项目管理信息库〔包括各项年度开工情况、完工情况、建设进度、施工单位、投资进度等），是否对相关信息进行及时更新，并用于支撑管理和决策。</t>
  </si>
  <si>
    <t>要点①:没有建立完整的项目管理信息库或未对信息库进行及时更新的，不得分。
要点②:建立了完整的项目管理信息库且对信息库进行及时更新，但未用于支撑年度项目调度、申请下年度项目和资金等决策程序的，扣1分；
要点③:建立了完整的项目管理信息库且对信息库进行及时更新，并用于支撑年度项目调度、申请下年度项目和资会等决策程序的，记2分。</t>
  </si>
  <si>
    <t>项目评审、概算批复、项目招投标、项
目变更、合同管理、工程监理、公开公
示、交工验收、资产管理等项目管理全
过程是否符合相关法律法规和业务管
理规定。</t>
  </si>
  <si>
    <t>对单个项目首先赋基础分4分，如果发现该项目存在一项管理环节缺失或不符合相关制度度现定扣1分，扣完为止。
指标得分=单个项目的分的加权平均值（以年度项目概算为权重）每发现一个项目存在廉政风险或已经巡视、巡查、审计等发现存在廉政问题，该项三级指标不得分。</t>
  </si>
  <si>
    <t>组织
实施</t>
  </si>
  <si>
    <t>棍据绩效自评组织情况、自评报告质量
等方面进行评价.</t>
  </si>
  <si>
    <t>根据专项资金绩效自评工作考核评分分结果折算计分。</t>
  </si>
  <si>
    <t>产出
数量
( 10
分）</t>
  </si>
  <si>
    <t>投资额完成情况</t>
  </si>
  <si>
    <t>实际完成率-〔实际产出数/计划产出数〕×100%。实际产出数:一定时期(本年度或预算支出期）内预算支出实际产出的产品或提供的服务数量。计划产出数:预算支出绩效目标确定的在一定时期（本年度或预算支出期）内计划产出的产品或提供的服务数量。</t>
  </si>
  <si>
    <t>工程量完成情况</t>
  </si>
  <si>
    <t>青山枢纽工程全年完成土石方开挖120万方、混凝土浇筑14万方,艳洲枢纽工程全年完成土石方开挖110万方、混凝土浇筑6.0万方，根据实际完成情况按比例扣分。</t>
  </si>
  <si>
    <t>产出
质量
(8分</t>
  </si>
  <si>
    <t>评价抽查项日质量情况.</t>
  </si>
  <si>
    <t>对单个项目首先赋基础分8分，再按以下要点进行扣分:
要点①:交工验收不合格的，该项目不得分；
要点②:对2022年度未完工的跨年度内河水运建设项目，以省级质量整督机构2022年度实体抽检关键指标合格率(&gt;95%即视为质量合格〕中间/阶段性验收〔交工验收、项目蓄水验收、船闸迁航爱收、发电机组启动验故等中间/阶段性验收）等资料或其他合理方法判断质量是否合格，若不合格，该项目不得分；
要点③:对道路类项目、危旧桥改造项目，未交工验收的、若2022年度已投入便用的项目标段中、某标段路面技术状况指数（PQ1)评分等级为“中”、“次、“差"、则该标段对应的项目不得分、所有标段PQI评分等太均为“优”、“良”的，该项目得8分;已交工验收合格的项目，若某标段PQI评分等级为“中”、“次、“差"，则该项目不得分.已验收的危旧桥改选项目.经桥粱技术状况评定，未达到三类及以上的，该项目不得分.现场评价发现一处路面破损、桥面破损的，该项目不得分．项目验收、PQI等级评定、桥梁技术状况评定等戳至时问为2022年12月3日，若无上述任何质量评定，则该项目不得分.
指标得分=单个项目的加权平均值〔以项目年度概算为权重）。</t>
  </si>
  <si>
    <t>产出
时效
(6分</t>
  </si>
  <si>
    <t>对单个项目，按计划完工计6分，完成不及时，迟一天扣0.1分，扣完为止。
指标得分-单个项得分的加权平均值（以项目年度概算为权重）</t>
  </si>
  <si>
    <t>产出
成本
(6分</t>
  </si>
  <si>
    <t>对单个项目，未超出项目概算或项目支出标准的得6分，超出的不得分。
指标得分=单个项目得分的加权干均值〔以项目年度概算为权重）</t>
  </si>
  <si>
    <t>效益
( 25分)</t>
  </si>
  <si>
    <t>预算
支出
效益
( 25
分)</t>
  </si>
  <si>
    <t>征地拆迁补偿到位率</t>
  </si>
  <si>
    <t>项目重地拆迁补偿到位情况</t>
  </si>
  <si>
    <t>查看拆迁补偿协议，每1户征地拆迁补偿未按合同到位扣2分。</t>
  </si>
  <si>
    <t>社会公众或服务对
象满意度</t>
  </si>
  <si>
    <t>附件2-11</t>
  </si>
  <si>
    <t>2022年度交通运输事业发展专项资金绩效评价计分表（沅水洪江至辰溪航道建设工程）</t>
  </si>
  <si>
    <t>对单个项目首先赋基础分2分，再按以下要点进行扣分: 要点①:没有按照要求纳入项目库规范管理的，扣0.5分. 要点②:存在财政资金下达预算后变更（或取消）项目、项目前期准备不足（不存在开工条件）等导致出现“钱等项目”的，发现一处扣1分. 要点③:存在项目申报内容与实际建设内容不符、“报大建小”等情况的，发现一处和1分。2分扣完为止。指标得分=单个项关得分的加权平均值（以项目年度概算为权重）</t>
  </si>
  <si>
    <t>要点:抽查项目所在市县级主管部门制定项目实施计划，计划合理可行，记1分．每发现一个扣0.5分（抽查项目不足4个的，扣分值为2分/抽查项目数），扣完为止。说明:计划是否合理可与项目实际实施情况或评价验收等进行对比分析.</t>
  </si>
  <si>
    <t>资全
投入
（4分）</t>
  </si>
  <si>
    <t>预算执行率为51.14%</t>
  </si>
  <si>
    <t>绩效评价报告实际使用资金量不准确，基础数据表中部分数据未填列，扣1分。</t>
  </si>
  <si>
    <t>投资额完成率</t>
  </si>
  <si>
    <t>按完成程度计分。100%完成计满分，60%及以下计0分，60%至100%之问按0分至满分线性计分。</t>
  </si>
  <si>
    <t>工程量完成指标</t>
  </si>
  <si>
    <t>完成洪江船闸改扩建工程土石围堰得2分、航道零星滩险施工得2分，进行土石方开挖、原结构拆除等工作得1分。</t>
  </si>
  <si>
    <t>预算
支出
效益
（25
分）</t>
  </si>
  <si>
    <t>社会公众
或服务对
象满意度</t>
  </si>
</sst>
</file>

<file path=xl/styles.xml><?xml version="1.0" encoding="utf-8"?>
<styleSheet xmlns="http://schemas.openxmlformats.org/spreadsheetml/2006/main">
  <numFmts count="9">
    <numFmt numFmtId="176" formatCode="0.000_ "/>
    <numFmt numFmtId="177" formatCode="_ * #,##0.0_ ;_ * \-#,##0.0_ ;_ * &quot;-&quot;??_ ;_ @_ "/>
    <numFmt numFmtId="178" formatCode="0.00_);[Red]\(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9" formatCode="0.00_ "/>
    <numFmt numFmtId="180" formatCode="0_ "/>
  </numFmts>
  <fonts count="61">
    <font>
      <sz val="11"/>
      <color theme="1"/>
      <name val="宋体"/>
      <charset val="134"/>
      <scheme val="minor"/>
    </font>
    <font>
      <b/>
      <sz val="12"/>
      <name val="仿宋"/>
      <charset val="134"/>
    </font>
    <font>
      <sz val="10"/>
      <name val="仿宋"/>
      <charset val="134"/>
    </font>
    <font>
      <sz val="10"/>
      <name val="仿宋_GB2312"/>
      <charset val="134"/>
    </font>
    <font>
      <sz val="12"/>
      <color theme="1"/>
      <name val="黑体"/>
      <charset val="134"/>
    </font>
    <font>
      <b/>
      <sz val="18"/>
      <name val="宋体"/>
      <charset val="134"/>
      <scheme val="minor"/>
    </font>
    <font>
      <b/>
      <sz val="12"/>
      <color rgb="FF000000"/>
      <name val="仿宋"/>
      <charset val="134"/>
    </font>
    <font>
      <sz val="10"/>
      <color rgb="FF000000"/>
      <name val="仿宋"/>
      <charset val="134"/>
    </font>
    <font>
      <b/>
      <sz val="10"/>
      <name val="仿宋_GB2312"/>
      <charset val="134"/>
    </font>
    <font>
      <b/>
      <sz val="10"/>
      <color rgb="FF000000"/>
      <name val="仿宋_GB2312"/>
      <charset val="134"/>
    </font>
    <font>
      <sz val="10"/>
      <color rgb="FF000000"/>
      <name val="仿宋_GB2312"/>
      <charset val="134"/>
    </font>
    <font>
      <b/>
      <sz val="18"/>
      <name val="宋体"/>
      <charset val="134"/>
    </font>
    <font>
      <sz val="11"/>
      <color rgb="FF000000"/>
      <name val="Arial"/>
      <charset val="134"/>
    </font>
    <font>
      <sz val="12"/>
      <name val="黑体"/>
      <charset val="134"/>
    </font>
    <font>
      <sz val="12"/>
      <color rgb="FF000000"/>
      <name val="黑体"/>
      <charset val="134"/>
    </font>
    <font>
      <b/>
      <sz val="18"/>
      <color rgb="FF000000"/>
      <name val="宋体"/>
      <charset val="134"/>
    </font>
    <font>
      <b/>
      <sz val="18"/>
      <color rgb="FF000000"/>
      <name val="Arial"/>
      <charset val="134"/>
    </font>
    <font>
      <sz val="9"/>
      <name val="FangSong"/>
      <charset val="134"/>
    </font>
    <font>
      <sz val="10"/>
      <name val="FangSong"/>
      <charset val="134"/>
    </font>
    <font>
      <sz val="10"/>
      <color rgb="FF000000"/>
      <name val="FangSong"/>
      <charset val="134"/>
    </font>
    <font>
      <sz val="10"/>
      <color rgb="FF000000"/>
      <name val="Arial"/>
      <charset val="134"/>
    </font>
    <font>
      <b/>
      <sz val="10"/>
      <name val="FangSong"/>
      <charset val="134"/>
    </font>
    <font>
      <b/>
      <sz val="11"/>
      <color rgb="FF000000"/>
      <name val="Arial"/>
      <charset val="134"/>
    </font>
    <font>
      <sz val="10"/>
      <color theme="1"/>
      <name val="仿宋"/>
      <charset val="134"/>
    </font>
    <font>
      <sz val="9"/>
      <color rgb="FF000000"/>
      <name val="仿宋"/>
      <charset val="134"/>
    </font>
    <font>
      <sz val="10.5"/>
      <color theme="1"/>
      <name val="仿宋_GB2312"/>
      <charset val="134"/>
    </font>
    <font>
      <sz val="11"/>
      <color theme="1"/>
      <name val="Times New Roman"/>
      <charset val="134"/>
    </font>
    <font>
      <sz val="10"/>
      <color theme="1"/>
      <name val="Times New Roman"/>
      <charset val="134"/>
    </font>
    <font>
      <b/>
      <sz val="18"/>
      <color rgb="FF000000"/>
      <name val="Times New Roman"/>
      <charset val="134"/>
    </font>
    <font>
      <sz val="10"/>
      <color theme="1"/>
      <name val="仿宋_GB2312"/>
      <charset val="134"/>
    </font>
    <font>
      <b/>
      <sz val="10.5"/>
      <color theme="1"/>
      <name val="仿宋_GB2312"/>
      <charset val="134"/>
    </font>
    <font>
      <sz val="11"/>
      <color theme="1"/>
      <name val="仿宋"/>
      <charset val="134"/>
    </font>
    <font>
      <sz val="9"/>
      <name val="仿宋_GB2312"/>
      <charset val="134"/>
    </font>
    <font>
      <b/>
      <sz val="18"/>
      <color rgb="FF000000"/>
      <name val="宋体"/>
      <charset val="134"/>
      <scheme val="minor"/>
    </font>
    <font>
      <sz val="9"/>
      <name val="仿宋"/>
      <charset val="134"/>
    </font>
    <font>
      <sz val="11"/>
      <color rgb="FF000000"/>
      <name val="仿宋"/>
      <charset val="134"/>
    </font>
    <font>
      <b/>
      <sz val="10"/>
      <name val="仿宋"/>
      <charset val="134"/>
    </font>
    <font>
      <b/>
      <sz val="11"/>
      <color rgb="FF000000"/>
      <name val="仿宋"/>
      <charset val="134"/>
    </font>
    <font>
      <sz val="11"/>
      <name val="仿宋"/>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sz val="10"/>
      <color indexed="8"/>
      <name val="宋体"/>
      <charset val="134"/>
    </font>
    <font>
      <sz val="10"/>
      <color indexed="8"/>
      <name val="仿宋"/>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3">
    <xf numFmtId="0" fontId="0" fillId="0" borderId="0">
      <alignment vertical="center"/>
    </xf>
    <xf numFmtId="0" fontId="12" fillId="0" borderId="0"/>
    <xf numFmtId="9" fontId="0" fillId="0" borderId="0" applyFont="false" applyFill="false" applyBorder="false" applyAlignment="false" applyProtection="false">
      <alignment vertical="center"/>
    </xf>
    <xf numFmtId="0" fontId="39" fillId="15" borderId="0" applyNumberFormat="false" applyBorder="false" applyAlignment="false" applyProtection="false">
      <alignment vertical="center"/>
    </xf>
    <xf numFmtId="0" fontId="41" fillId="21" borderId="0" applyNumberFormat="false" applyBorder="false" applyAlignment="false" applyProtection="false">
      <alignment vertical="center"/>
    </xf>
    <xf numFmtId="0" fontId="50" fillId="20" borderId="19" applyNumberFormat="false" applyAlignment="false" applyProtection="false">
      <alignment vertical="center"/>
    </xf>
    <xf numFmtId="0" fontId="46" fillId="13" borderId="17" applyNumberFormat="false" applyAlignment="false" applyProtection="false">
      <alignment vertical="center"/>
    </xf>
    <xf numFmtId="0" fontId="44"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9" fillId="0" borderId="16"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45" fillId="0" borderId="16" applyNumberFormat="false" applyFill="false" applyAlignment="false" applyProtection="false">
      <alignment vertical="center"/>
    </xf>
    <xf numFmtId="0" fontId="41"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1" fillId="11"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9" fillId="18" borderId="0" applyNumberFormat="false" applyBorder="false" applyAlignment="false" applyProtection="false">
      <alignment vertical="center"/>
    </xf>
    <xf numFmtId="0" fontId="42" fillId="0" borderId="15" applyNumberFormat="false" applyFill="false" applyAlignment="false" applyProtection="false">
      <alignment vertical="center"/>
    </xf>
    <xf numFmtId="0" fontId="54" fillId="0" borderId="20" applyNumberFormat="false" applyFill="false" applyAlignment="false" applyProtection="false">
      <alignment vertical="center"/>
    </xf>
    <xf numFmtId="0" fontId="41" fillId="9" borderId="0" applyNumberFormat="false" applyBorder="false" applyAlignment="false" applyProtection="false">
      <alignment vertical="center"/>
    </xf>
    <xf numFmtId="0" fontId="41" fillId="8"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41" fillId="25" borderId="0" applyNumberFormat="false" applyBorder="false" applyAlignment="false" applyProtection="false">
      <alignment vertical="center"/>
    </xf>
    <xf numFmtId="0" fontId="0" fillId="0" borderId="0">
      <alignment vertical="center"/>
    </xf>
    <xf numFmtId="0" fontId="55"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1"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1" fillId="17" borderId="0" applyNumberFormat="false" applyBorder="false" applyAlignment="false" applyProtection="false">
      <alignment vertical="center"/>
    </xf>
    <xf numFmtId="0" fontId="0" fillId="19" borderId="18" applyNumberFormat="false" applyFont="false" applyAlignment="false" applyProtection="false">
      <alignment vertical="center"/>
    </xf>
    <xf numFmtId="0" fontId="39" fillId="26" borderId="0" applyNumberFormat="false" applyBorder="false" applyAlignment="false" applyProtection="false">
      <alignment vertical="center"/>
    </xf>
    <xf numFmtId="0" fontId="52" fillId="23" borderId="0" applyNumberFormat="false" applyBorder="false" applyAlignment="false" applyProtection="false">
      <alignment vertical="center"/>
    </xf>
    <xf numFmtId="0" fontId="41" fillId="27" borderId="0" applyNumberFormat="false" applyBorder="false" applyAlignment="false" applyProtection="false">
      <alignment vertical="center"/>
    </xf>
    <xf numFmtId="0" fontId="56" fillId="28" borderId="0" applyNumberFormat="false" applyBorder="false" applyAlignment="false" applyProtection="false">
      <alignment vertical="center"/>
    </xf>
    <xf numFmtId="0" fontId="48" fillId="20" borderId="14" applyNumberFormat="false" applyAlignment="false" applyProtection="false">
      <alignment vertical="center"/>
    </xf>
    <xf numFmtId="0" fontId="39" fillId="14"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39" fillId="6" borderId="0" applyNumberFormat="false" applyBorder="false" applyAlignment="false" applyProtection="false">
      <alignment vertical="center"/>
    </xf>
    <xf numFmtId="0" fontId="39" fillId="32" borderId="0" applyNumberFormat="false" applyBorder="false" applyAlignment="false" applyProtection="false">
      <alignment vertical="center"/>
    </xf>
    <xf numFmtId="0" fontId="39"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9" fillId="30" borderId="0" applyNumberFormat="false" applyBorder="false" applyAlignment="false" applyProtection="false">
      <alignment vertical="center"/>
    </xf>
    <xf numFmtId="0" fontId="41" fillId="24" borderId="0" applyNumberFormat="false" applyBorder="false" applyAlignment="false" applyProtection="false">
      <alignment vertical="center"/>
    </xf>
    <xf numFmtId="0" fontId="40" fillId="4" borderId="14" applyNumberFormat="false" applyAlignment="false" applyProtection="false">
      <alignment vertical="center"/>
    </xf>
    <xf numFmtId="0" fontId="41" fillId="29" borderId="0" applyNumberFormat="false" applyBorder="false" applyAlignment="false" applyProtection="false">
      <alignment vertical="center"/>
    </xf>
    <xf numFmtId="0" fontId="39" fillId="3" borderId="0" applyNumberFormat="false" applyBorder="false" applyAlignment="false" applyProtection="false">
      <alignment vertical="center"/>
    </xf>
    <xf numFmtId="0" fontId="41" fillId="7" borderId="0" applyNumberFormat="false" applyBorder="false" applyAlignment="false" applyProtection="false">
      <alignment vertical="center"/>
    </xf>
  </cellStyleXfs>
  <cellXfs count="222">
    <xf numFmtId="0" fontId="0" fillId="0" borderId="0" xfId="0">
      <alignment vertical="center"/>
    </xf>
    <xf numFmtId="0" fontId="1" fillId="0" borderId="0" xfId="0" applyFont="true" applyAlignment="true">
      <alignment horizontal="center" vertical="center"/>
    </xf>
    <xf numFmtId="0" fontId="2" fillId="0" borderId="0" xfId="0" applyFont="true">
      <alignment vertical="center"/>
    </xf>
    <xf numFmtId="0" fontId="3" fillId="0" borderId="0" xfId="0" applyFont="true" applyAlignment="true">
      <alignment horizontal="justify" vertical="center" wrapText="true"/>
    </xf>
    <xf numFmtId="0" fontId="3" fillId="0" borderId="0" xfId="0" applyFont="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justify" vertical="center"/>
    </xf>
    <xf numFmtId="0" fontId="3" fillId="0" borderId="0" xfId="0" applyFont="true">
      <alignment vertical="center"/>
    </xf>
    <xf numFmtId="0" fontId="4" fillId="2" borderId="0" xfId="0" applyFont="true" applyFill="true" applyAlignment="true">
      <alignment horizontal="left" vertical="center"/>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0" fontId="7"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7" fillId="0" borderId="1" xfId="0" applyFont="true" applyBorder="true" applyAlignment="true">
      <alignment horizontal="center" vertical="center"/>
    </xf>
    <xf numFmtId="0" fontId="7" fillId="0" borderId="1" xfId="0" applyFont="true" applyBorder="true" applyAlignment="true">
      <alignmen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7" fillId="0" borderId="1" xfId="0" applyFont="true" applyBorder="true" applyAlignment="true">
      <alignment horizontal="justify" vertical="center" wrapText="true"/>
    </xf>
    <xf numFmtId="0" fontId="2" fillId="0" borderId="1" xfId="0" applyFont="true" applyBorder="true" applyAlignment="true">
      <alignment horizontal="justify" vertical="center"/>
    </xf>
    <xf numFmtId="0" fontId="7" fillId="0" borderId="1" xfId="0" applyFont="true" applyBorder="true" applyAlignment="true">
      <alignment horizontal="justify" vertical="center"/>
    </xf>
    <xf numFmtId="179" fontId="7" fillId="0" borderId="1" xfId="0" applyNumberFormat="true" applyFont="true" applyBorder="true" applyAlignment="true">
      <alignment horizontal="center" vertical="center"/>
    </xf>
    <xf numFmtId="0" fontId="7" fillId="0" borderId="1" xfId="0" applyFont="true" applyBorder="true" applyAlignment="true">
      <alignment horizontal="center"/>
    </xf>
    <xf numFmtId="0" fontId="7" fillId="0" borderId="1" xfId="0" applyFont="true" applyBorder="true" applyAlignment="true">
      <alignment horizontal="center" wrapText="true"/>
    </xf>
    <xf numFmtId="0" fontId="2" fillId="0" borderId="1" xfId="0" applyFont="true" applyBorder="true" applyAlignment="true">
      <alignment vertical="center" wrapText="true"/>
    </xf>
    <xf numFmtId="2" fontId="2" fillId="0" borderId="1" xfId="0" applyNumberFormat="true" applyFont="true" applyBorder="true" applyAlignment="true">
      <alignment horizontal="center" vertical="center"/>
    </xf>
    <xf numFmtId="0" fontId="3" fillId="0" borderId="1" xfId="0" applyFont="true" applyBorder="true" applyAlignment="true">
      <alignment horizontal="justify" vertical="center"/>
    </xf>
    <xf numFmtId="0" fontId="8" fillId="0" borderId="0" xfId="0" applyFont="true" applyAlignment="true">
      <alignment horizontal="center" vertical="center"/>
    </xf>
    <xf numFmtId="0" fontId="9" fillId="0" borderId="1" xfId="0" applyFont="true" applyBorder="true" applyAlignment="true">
      <alignment horizontal="center" vertical="center" wrapText="true"/>
    </xf>
    <xf numFmtId="0" fontId="9" fillId="0" borderId="1" xfId="0" applyFont="true" applyBorder="true" applyAlignment="true">
      <alignment horizontal="center" vertical="center"/>
    </xf>
    <xf numFmtId="0" fontId="10"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10" fillId="0" borderId="1" xfId="0" applyFont="true" applyBorder="true" applyAlignment="true">
      <alignment horizontal="center" vertical="center"/>
    </xf>
    <xf numFmtId="0" fontId="10" fillId="0" borderId="1" xfId="0" applyFont="true" applyBorder="true" applyAlignment="true">
      <alignment horizontal="justify" vertical="center" wrapText="true"/>
    </xf>
    <xf numFmtId="0" fontId="3" fillId="0" borderId="1" xfId="0" applyFont="true" applyBorder="true" applyAlignment="true">
      <alignment horizontal="center" vertical="center" wrapText="true"/>
    </xf>
    <xf numFmtId="180" fontId="3" fillId="0" borderId="1" xfId="0" applyNumberFormat="true" applyFont="true" applyBorder="true" applyAlignment="true">
      <alignment horizontal="center" vertical="center"/>
    </xf>
    <xf numFmtId="0" fontId="10" fillId="0" borderId="1" xfId="0" applyFont="true" applyBorder="true" applyAlignment="true">
      <alignment horizontal="justify" vertical="center"/>
    </xf>
    <xf numFmtId="179" fontId="10" fillId="0" borderId="1" xfId="0" applyNumberFormat="true" applyFont="true" applyBorder="true" applyAlignment="true">
      <alignment horizontal="center" vertical="center"/>
    </xf>
    <xf numFmtId="0" fontId="10" fillId="0" borderId="1" xfId="0" applyFont="true" applyBorder="true" applyAlignment="true">
      <alignment horizontal="center"/>
    </xf>
    <xf numFmtId="0" fontId="3" fillId="0" borderId="1" xfId="0" applyFont="true" applyBorder="true" applyAlignment="true">
      <alignment horizontal="justify" vertical="center" wrapText="true"/>
    </xf>
    <xf numFmtId="179" fontId="3" fillId="0" borderId="1" xfId="0" applyNumberFormat="true" applyFont="true" applyBorder="true" applyAlignment="true">
      <alignment horizontal="center" vertical="center"/>
    </xf>
    <xf numFmtId="0" fontId="0" fillId="0" borderId="0" xfId="0" applyAlignment="true">
      <alignment vertical="center" wrapText="true"/>
    </xf>
    <xf numFmtId="0" fontId="0" fillId="0" borderId="0" xfId="0" applyAlignment="true">
      <alignment horizontal="center" vertical="center" wrapText="true"/>
    </xf>
    <xf numFmtId="0" fontId="0" fillId="0" borderId="0" xfId="0" applyAlignment="true">
      <alignment horizontal="center" vertical="center"/>
    </xf>
    <xf numFmtId="0" fontId="5" fillId="2" borderId="0" xfId="0" applyFont="true" applyFill="true" applyAlignment="true">
      <alignment horizontal="center" vertical="center"/>
    </xf>
    <xf numFmtId="0" fontId="5" fillId="2" borderId="0" xfId="0" applyFont="true" applyFill="true" applyAlignment="true">
      <alignment horizontal="center" vertical="center" wrapText="true"/>
    </xf>
    <xf numFmtId="0" fontId="2" fillId="2" borderId="1" xfId="0" applyFont="true" applyFill="true" applyBorder="true">
      <alignment vertical="center"/>
    </xf>
    <xf numFmtId="0" fontId="2" fillId="0" borderId="1" xfId="0" applyFont="true" applyBorder="true" applyAlignment="true">
      <alignment horizontal="justify" vertical="center" wrapText="true"/>
    </xf>
    <xf numFmtId="179" fontId="7" fillId="2" borderId="1" xfId="0" applyNumberFormat="true" applyFont="true" applyFill="true" applyBorder="true" applyAlignment="true">
      <alignment horizontal="center" vertical="center"/>
    </xf>
    <xf numFmtId="10" fontId="7" fillId="2" borderId="1" xfId="0" applyNumberFormat="true" applyFont="true" applyFill="true" applyBorder="true" applyAlignment="true">
      <alignment horizontal="center" vertical="center" wrapText="true"/>
    </xf>
    <xf numFmtId="0" fontId="2" fillId="0" borderId="1" xfId="0" applyFont="true" applyBorder="true">
      <alignment vertical="center"/>
    </xf>
    <xf numFmtId="179" fontId="2" fillId="0" borderId="1" xfId="0" applyNumberFormat="true" applyFont="true" applyBorder="true" applyAlignment="true">
      <alignment horizontal="center" vertical="center"/>
    </xf>
    <xf numFmtId="0" fontId="0" fillId="0" borderId="1" xfId="0" applyBorder="true" applyAlignment="true">
      <alignment vertical="center" wrapText="true"/>
    </xf>
    <xf numFmtId="180" fontId="2" fillId="0" borderId="1" xfId="0" applyNumberFormat="true" applyFont="true" applyBorder="true" applyAlignment="true">
      <alignment horizontal="center" vertical="center"/>
    </xf>
    <xf numFmtId="180" fontId="7" fillId="0" borderId="1" xfId="0" applyNumberFormat="true" applyFont="true" applyBorder="true" applyAlignment="true">
      <alignment horizontal="center" vertical="center"/>
    </xf>
    <xf numFmtId="0" fontId="1" fillId="2" borderId="0" xfId="0" applyFont="true" applyFill="true" applyAlignment="true">
      <alignment horizontal="center" vertical="center"/>
    </xf>
    <xf numFmtId="0" fontId="2" fillId="2" borderId="0" xfId="0" applyFont="true" applyFill="true">
      <alignment vertical="center"/>
    </xf>
    <xf numFmtId="0" fontId="0" fillId="2" borderId="0" xfId="0" applyFill="true">
      <alignment vertical="center"/>
    </xf>
    <xf numFmtId="0" fontId="0" fillId="2" borderId="0" xfId="0" applyFill="true" applyAlignment="true">
      <alignment vertical="center" wrapText="true"/>
    </xf>
    <xf numFmtId="0" fontId="0" fillId="2" borderId="0" xfId="0" applyFill="true" applyAlignment="true">
      <alignment horizontal="center" vertical="center" wrapText="true"/>
    </xf>
    <xf numFmtId="0" fontId="0" fillId="2" borderId="0" xfId="0" applyFill="true" applyAlignment="true">
      <alignment horizontal="center" vertical="center"/>
    </xf>
    <xf numFmtId="0" fontId="3" fillId="2" borderId="0" xfId="0" applyFont="true" applyFill="true" applyAlignment="true">
      <alignment horizontal="justify" vertical="center"/>
    </xf>
    <xf numFmtId="0" fontId="3" fillId="2" borderId="0" xfId="0" applyFont="true" applyFill="true">
      <alignment vertical="center"/>
    </xf>
    <xf numFmtId="0" fontId="11" fillId="2" borderId="0" xfId="0" applyFont="true" applyFill="true" applyAlignment="true">
      <alignment horizontal="center" vertical="center"/>
    </xf>
    <xf numFmtId="0" fontId="11" fillId="2" borderId="0" xfId="0" applyFont="true" applyFill="true" applyAlignment="true">
      <alignment horizontal="center" vertical="center" wrapText="true"/>
    </xf>
    <xf numFmtId="0" fontId="6"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7" fillId="2" borderId="1" xfId="0" applyFont="true" applyFill="true" applyBorder="true" applyAlignment="true">
      <alignment vertical="center" wrapText="true"/>
    </xf>
    <xf numFmtId="0" fontId="7" fillId="2" borderId="1" xfId="0" applyFont="true" applyFill="true" applyBorder="true" applyAlignment="true">
      <alignment horizontal="justify" vertical="center"/>
    </xf>
    <xf numFmtId="0" fontId="7" fillId="2" borderId="1" xfId="0" applyFont="true" applyFill="true" applyBorder="true" applyAlignment="true">
      <alignment horizontal="justify" vertical="center" wrapText="true"/>
    </xf>
    <xf numFmtId="0" fontId="2" fillId="2" borderId="1" xfId="0" applyFont="true" applyFill="true" applyBorder="true" applyAlignment="true">
      <alignment horizontal="justify" vertical="center"/>
    </xf>
    <xf numFmtId="0" fontId="7" fillId="2" borderId="1" xfId="0" applyFont="true" applyFill="true" applyBorder="true" applyAlignment="true">
      <alignment horizontal="center"/>
    </xf>
    <xf numFmtId="0" fontId="7" fillId="2" borderId="1" xfId="0" applyFont="true" applyFill="true" applyBorder="true" applyAlignment="true">
      <alignment horizontal="center" wrapText="true"/>
    </xf>
    <xf numFmtId="49" fontId="12" fillId="0" borderId="0" xfId="0" applyNumberFormat="true" applyFont="true" applyAlignment="true">
      <alignment horizontal="left" vertical="top" wrapText="true"/>
    </xf>
    <xf numFmtId="49" fontId="13" fillId="0" borderId="0" xfId="0" applyNumberFormat="true" applyFont="true" applyAlignment="true">
      <alignment horizontal="left" vertical="center" wrapText="true"/>
    </xf>
    <xf numFmtId="49" fontId="14" fillId="0" borderId="0" xfId="0" applyNumberFormat="true" applyFont="true" applyAlignment="true">
      <alignment horizontal="left" vertical="center"/>
    </xf>
    <xf numFmtId="49" fontId="15" fillId="0" borderId="0" xfId="0" applyNumberFormat="true" applyFont="true" applyAlignment="true">
      <alignment horizontal="center" vertical="center" wrapText="true"/>
    </xf>
    <xf numFmtId="49" fontId="16" fillId="0" borderId="0" xfId="0" applyNumberFormat="true" applyFont="true" applyAlignment="true">
      <alignment horizontal="center" vertical="center" wrapText="true"/>
    </xf>
    <xf numFmtId="49" fontId="12" fillId="0" borderId="1" xfId="0" applyNumberFormat="true" applyFont="true" applyBorder="true" applyAlignment="true">
      <alignment horizontal="center" vertical="center" wrapText="true"/>
    </xf>
    <xf numFmtId="49" fontId="17" fillId="0" borderId="5" xfId="0" applyNumberFormat="true" applyFont="true" applyBorder="true" applyAlignment="true">
      <alignment horizontal="center" vertical="center" wrapText="true"/>
    </xf>
    <xf numFmtId="49" fontId="18" fillId="0" borderId="6" xfId="0" applyNumberFormat="true" applyFont="true" applyBorder="true" applyAlignment="true">
      <alignment horizontal="center" vertical="center" wrapText="true"/>
    </xf>
    <xf numFmtId="49" fontId="12" fillId="0" borderId="6" xfId="0" applyNumberFormat="true" applyFont="true" applyBorder="true" applyAlignment="true">
      <alignment horizontal="center" vertical="center" wrapText="true"/>
    </xf>
    <xf numFmtId="1" fontId="19" fillId="0" borderId="6" xfId="0" applyNumberFormat="true" applyFont="true" applyBorder="true" applyAlignment="true">
      <alignment horizontal="center" vertical="center" wrapText="true"/>
    </xf>
    <xf numFmtId="49" fontId="12" fillId="0" borderId="7" xfId="0" applyNumberFormat="true" applyFont="true" applyBorder="true" applyAlignment="true">
      <alignment horizontal="left" vertical="top" wrapText="true"/>
    </xf>
    <xf numFmtId="49" fontId="12" fillId="0" borderId="7" xfId="0" applyNumberFormat="true" applyFont="true" applyBorder="true" applyAlignment="true">
      <alignment horizontal="center" vertical="center" wrapText="true"/>
    </xf>
    <xf numFmtId="1" fontId="19" fillId="0" borderId="7" xfId="0" applyNumberFormat="true" applyFont="true" applyBorder="true" applyAlignment="true">
      <alignment horizontal="center" vertical="center" wrapText="true"/>
    </xf>
    <xf numFmtId="49" fontId="18" fillId="0" borderId="8" xfId="0" applyNumberFormat="true" applyFont="true" applyBorder="true" applyAlignment="true">
      <alignment horizontal="center" vertical="center" wrapText="true"/>
    </xf>
    <xf numFmtId="1" fontId="20" fillId="0" borderId="7" xfId="0" applyNumberFormat="true" applyFont="true" applyBorder="true" applyAlignment="true">
      <alignment horizontal="center" vertical="center" wrapText="true"/>
    </xf>
    <xf numFmtId="49" fontId="18" fillId="0" borderId="7" xfId="0" applyNumberFormat="true" applyFont="true" applyBorder="true" applyAlignment="true">
      <alignment horizontal="center" vertical="center" wrapText="true"/>
    </xf>
    <xf numFmtId="49" fontId="12" fillId="0" borderId="8" xfId="0" applyNumberFormat="true" applyFont="true" applyBorder="true" applyAlignment="true">
      <alignment horizontal="left" vertical="top" wrapText="true"/>
    </xf>
    <xf numFmtId="49" fontId="12" fillId="0" borderId="8" xfId="0" applyNumberFormat="true" applyFont="true" applyBorder="true" applyAlignment="true">
      <alignment horizontal="center" vertical="center" wrapText="true"/>
    </xf>
    <xf numFmtId="1" fontId="20" fillId="0" borderId="8" xfId="0" applyNumberFormat="true" applyFont="true" applyBorder="true" applyAlignment="true">
      <alignment horizontal="center" vertical="center" wrapText="true"/>
    </xf>
    <xf numFmtId="49" fontId="18" fillId="0" borderId="1" xfId="0" applyNumberFormat="true" applyFont="true" applyBorder="true" applyAlignment="true">
      <alignment horizontal="center" vertical="center" wrapText="true"/>
    </xf>
    <xf numFmtId="1" fontId="20" fillId="0" borderId="1" xfId="0" applyNumberFormat="true" applyFont="true" applyBorder="true" applyAlignment="true">
      <alignment horizontal="center" vertical="center" wrapText="true"/>
    </xf>
    <xf numFmtId="49" fontId="18" fillId="0" borderId="5" xfId="0" applyNumberFormat="true" applyFont="true" applyBorder="true" applyAlignment="true">
      <alignment horizontal="center" vertical="center" wrapText="true"/>
    </xf>
    <xf numFmtId="1" fontId="20" fillId="0" borderId="6" xfId="0" applyNumberFormat="true" applyFont="true" applyBorder="true" applyAlignment="true">
      <alignment horizontal="center" vertical="center" wrapText="true"/>
    </xf>
    <xf numFmtId="49" fontId="12" fillId="0" borderId="5" xfId="0" applyNumberFormat="true" applyFont="true" applyBorder="true" applyAlignment="true">
      <alignment horizontal="center" vertical="center" wrapText="true"/>
    </xf>
    <xf numFmtId="49" fontId="21" fillId="0" borderId="7" xfId="0" applyNumberFormat="true" applyFont="true" applyBorder="true" applyAlignment="true">
      <alignment horizontal="center" vertical="center" wrapText="true"/>
    </xf>
    <xf numFmtId="49" fontId="22" fillId="0" borderId="7" xfId="0" applyNumberFormat="true" applyFont="true" applyBorder="true" applyAlignment="true">
      <alignment horizontal="left" vertical="top" wrapText="true"/>
    </xf>
    <xf numFmtId="49" fontId="18" fillId="0" borderId="6" xfId="0" applyNumberFormat="true" applyFont="true" applyBorder="true" applyAlignment="true">
      <alignment horizontal="left" vertical="center" wrapText="true"/>
    </xf>
    <xf numFmtId="0" fontId="18" fillId="0" borderId="6" xfId="0" applyFont="true" applyBorder="true" applyAlignment="true">
      <alignment horizontal="center" vertical="center" wrapText="true"/>
    </xf>
    <xf numFmtId="49" fontId="23" fillId="0" borderId="6" xfId="0" applyNumberFormat="true" applyFont="true" applyBorder="true" applyAlignment="true">
      <alignment horizontal="left" vertical="center" wrapText="true"/>
    </xf>
    <xf numFmtId="49" fontId="18" fillId="0" borderId="7" xfId="0" applyNumberFormat="true" applyFont="true" applyBorder="true" applyAlignment="true">
      <alignment horizontal="left" vertical="center" wrapText="true"/>
    </xf>
    <xf numFmtId="49" fontId="12" fillId="0" borderId="7" xfId="0" applyNumberFormat="true" applyFont="true" applyBorder="true" applyAlignment="true">
      <alignment horizontal="left" vertical="center" wrapText="true"/>
    </xf>
    <xf numFmtId="49" fontId="18" fillId="0" borderId="1" xfId="0" applyNumberFormat="true" applyFont="true" applyBorder="true" applyAlignment="true">
      <alignment horizontal="left" vertical="center" wrapText="true"/>
    </xf>
    <xf numFmtId="49" fontId="18" fillId="0" borderId="8" xfId="0" applyNumberFormat="true" applyFont="true" applyBorder="true" applyAlignment="true">
      <alignment horizontal="left" vertical="center" wrapText="true"/>
    </xf>
    <xf numFmtId="0" fontId="18" fillId="0" borderId="9" xfId="0" applyFont="true" applyBorder="true" applyAlignment="true">
      <alignment horizontal="center" vertical="center" wrapText="true"/>
    </xf>
    <xf numFmtId="49" fontId="12" fillId="0" borderId="1" xfId="0" applyNumberFormat="true" applyFont="true" applyBorder="true" applyAlignment="true">
      <alignment horizontal="left" vertical="center" wrapText="true"/>
    </xf>
    <xf numFmtId="0" fontId="18" fillId="0" borderId="1" xfId="0" applyFont="true" applyBorder="true" applyAlignment="true">
      <alignment horizontal="center" vertical="center" wrapText="true"/>
    </xf>
    <xf numFmtId="49" fontId="12" fillId="0" borderId="6" xfId="0" applyNumberFormat="true" applyFont="true" applyBorder="true" applyAlignment="true">
      <alignment horizontal="left" vertical="center" wrapText="true"/>
    </xf>
    <xf numFmtId="49" fontId="24" fillId="0" borderId="6" xfId="0" applyNumberFormat="true" applyFont="true" applyBorder="true" applyAlignment="true">
      <alignment horizontal="left" vertical="top" wrapText="true"/>
    </xf>
    <xf numFmtId="49" fontId="24" fillId="0" borderId="7" xfId="0" applyNumberFormat="true" applyFont="true" applyBorder="true" applyAlignment="true">
      <alignment horizontal="left" vertical="top" wrapText="true"/>
    </xf>
    <xf numFmtId="2" fontId="18" fillId="0" borderId="6" xfId="0" applyNumberFormat="true" applyFont="true" applyBorder="true" applyAlignment="true">
      <alignment horizontal="center" vertical="center" wrapText="true"/>
    </xf>
    <xf numFmtId="49" fontId="24" fillId="0" borderId="7" xfId="0" applyNumberFormat="true" applyFont="true" applyBorder="true" applyAlignment="true">
      <alignment horizontal="left" vertical="center" wrapText="true"/>
    </xf>
    <xf numFmtId="9" fontId="18" fillId="0" borderId="6" xfId="0" applyNumberFormat="true" applyFont="true" applyBorder="true" applyAlignment="true">
      <alignment horizontal="left" vertical="center" wrapText="true"/>
    </xf>
    <xf numFmtId="179" fontId="18" fillId="0" borderId="6" xfId="0" applyNumberFormat="true" applyFont="true" applyBorder="true" applyAlignment="true">
      <alignment horizontal="center" vertical="center" wrapText="true"/>
    </xf>
    <xf numFmtId="9" fontId="18" fillId="0" borderId="6" xfId="0" applyNumberFormat="true" applyFont="true" applyBorder="true" applyAlignment="true">
      <alignment horizontal="center" vertical="center" wrapText="true"/>
    </xf>
    <xf numFmtId="0" fontId="25" fillId="0" borderId="1" xfId="0" applyFont="true" applyBorder="true" applyAlignment="true">
      <alignment horizontal="left" vertical="center" wrapText="true"/>
    </xf>
    <xf numFmtId="49" fontId="26" fillId="0" borderId="0" xfId="0" applyNumberFormat="true" applyFont="true" applyAlignment="true">
      <alignment horizontal="left" vertical="top" wrapText="true"/>
    </xf>
    <xf numFmtId="49" fontId="26" fillId="0" borderId="0" xfId="0" applyNumberFormat="true" applyFont="true" applyAlignment="true">
      <alignment horizontal="center" vertical="top" wrapText="true"/>
    </xf>
    <xf numFmtId="49" fontId="27" fillId="0" borderId="0" xfId="0" applyNumberFormat="true" applyFont="true" applyAlignment="true">
      <alignment horizontal="left" vertical="center" wrapText="true"/>
    </xf>
    <xf numFmtId="49" fontId="4" fillId="0" borderId="0" xfId="0" applyNumberFormat="true" applyFont="true" applyAlignment="true">
      <alignment horizontal="left" vertical="center" wrapText="true"/>
    </xf>
    <xf numFmtId="49" fontId="28" fillId="0" borderId="0" xfId="0" applyNumberFormat="true" applyFont="true" applyAlignment="true">
      <alignment horizontal="center" vertical="center" wrapText="true"/>
    </xf>
    <xf numFmtId="49" fontId="29" fillId="0" borderId="1"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1" fontId="10" fillId="0" borderId="1" xfId="0" applyNumberFormat="true" applyFont="true" applyBorder="true" applyAlignment="true">
      <alignment horizontal="center" vertical="center" wrapText="true"/>
    </xf>
    <xf numFmtId="49" fontId="29" fillId="0" borderId="1" xfId="0" applyNumberFormat="true" applyFont="true" applyBorder="true" applyAlignment="true">
      <alignment horizontal="left" vertical="top" wrapText="true"/>
    </xf>
    <xf numFmtId="49" fontId="8" fillId="0" borderId="1" xfId="0" applyNumberFormat="true" applyFont="true" applyBorder="true" applyAlignment="true">
      <alignment horizontal="center" vertical="center" wrapText="true"/>
    </xf>
    <xf numFmtId="49" fontId="9" fillId="0" borderId="1" xfId="0" applyNumberFormat="true" applyFont="true" applyBorder="true" applyAlignment="true">
      <alignment horizontal="left" vertical="top" wrapText="true"/>
    </xf>
    <xf numFmtId="49" fontId="3" fillId="0" borderId="1" xfId="0" applyNumberFormat="true" applyFont="true" applyBorder="true" applyAlignment="true">
      <alignment horizontal="left" vertical="center" wrapText="true"/>
    </xf>
    <xf numFmtId="0" fontId="25" fillId="0" borderId="1" xfId="0" applyFont="true" applyBorder="true" applyAlignment="true">
      <alignment horizontal="center" vertical="center" wrapText="true"/>
    </xf>
    <xf numFmtId="0" fontId="25" fillId="0" borderId="1" xfId="0" applyFont="true" applyBorder="true" applyAlignment="true">
      <alignment vertical="center" wrapText="true"/>
    </xf>
    <xf numFmtId="49" fontId="29" fillId="0" borderId="1" xfId="0" applyNumberFormat="true" applyFont="true" applyBorder="true" applyAlignment="true">
      <alignment horizontal="left" vertical="center" wrapText="true"/>
    </xf>
    <xf numFmtId="2" fontId="25" fillId="0" borderId="1" xfId="0" applyNumberFormat="true" applyFont="true" applyBorder="true" applyAlignment="true">
      <alignment horizontal="center" vertical="center" wrapText="true"/>
    </xf>
    <xf numFmtId="2" fontId="30" fillId="0" borderId="1" xfId="0" applyNumberFormat="true" applyFont="true" applyBorder="true" applyAlignment="true">
      <alignment horizontal="center" vertical="center" wrapText="true"/>
    </xf>
    <xf numFmtId="0" fontId="0" fillId="0" borderId="1" xfId="0" applyBorder="true">
      <alignment vertical="center"/>
    </xf>
    <xf numFmtId="49" fontId="0" fillId="0" borderId="0" xfId="0" applyNumberFormat="true" applyAlignment="true">
      <alignment horizontal="left" vertical="top" wrapText="true"/>
    </xf>
    <xf numFmtId="49" fontId="0" fillId="0" borderId="1" xfId="0" applyNumberFormat="true" applyBorder="true" applyAlignment="true">
      <alignment horizontal="center" vertical="center" wrapText="true"/>
    </xf>
    <xf numFmtId="49" fontId="0" fillId="0" borderId="6" xfId="0" applyNumberFormat="true" applyBorder="true" applyAlignment="true">
      <alignment horizontal="center" vertical="center" wrapText="true"/>
    </xf>
    <xf numFmtId="49" fontId="0" fillId="0" borderId="7" xfId="0" applyNumberFormat="true" applyBorder="true" applyAlignment="true">
      <alignment horizontal="left" vertical="top" wrapText="true"/>
    </xf>
    <xf numFmtId="49" fontId="0" fillId="0" borderId="7" xfId="0" applyNumberFormat="true" applyBorder="true" applyAlignment="true">
      <alignment horizontal="center" vertical="center" wrapText="true"/>
    </xf>
    <xf numFmtId="49" fontId="0" fillId="0" borderId="8" xfId="0" applyNumberFormat="true" applyBorder="true" applyAlignment="true">
      <alignment horizontal="left" vertical="top" wrapText="true"/>
    </xf>
    <xf numFmtId="49" fontId="0" fillId="0" borderId="8" xfId="0" applyNumberFormat="true" applyBorder="true" applyAlignment="true">
      <alignment horizontal="center" vertical="center" wrapText="true"/>
    </xf>
    <xf numFmtId="49" fontId="0" fillId="0" borderId="5" xfId="0" applyNumberFormat="true" applyBorder="true" applyAlignment="true">
      <alignment horizontal="center" vertical="center" wrapText="true"/>
    </xf>
    <xf numFmtId="0" fontId="0" fillId="0" borderId="7" xfId="22" applyNumberFormat="true" applyFont="true" applyFill="true" applyBorder="true" applyAlignment="true">
      <alignment horizontal="center" vertical="center" wrapText="true"/>
    </xf>
    <xf numFmtId="43" fontId="0" fillId="0" borderId="7" xfId="22" applyFont="true" applyFill="true" applyBorder="true" applyAlignment="true">
      <alignment horizontal="center" vertical="center" wrapText="true"/>
    </xf>
    <xf numFmtId="49" fontId="31" fillId="0" borderId="7" xfId="0" applyNumberFormat="true" applyFont="true" applyBorder="true" applyAlignment="true">
      <alignment horizontal="left" vertical="top" wrapText="true"/>
    </xf>
    <xf numFmtId="49" fontId="0" fillId="0" borderId="7" xfId="0" applyNumberFormat="true" applyBorder="true" applyAlignment="true">
      <alignment horizontal="left" vertical="center" wrapText="true"/>
    </xf>
    <xf numFmtId="49" fontId="0" fillId="0" borderId="8" xfId="0" applyNumberFormat="true" applyBorder="true" applyAlignment="true">
      <alignment horizontal="left" vertical="center" wrapText="true"/>
    </xf>
    <xf numFmtId="43" fontId="0" fillId="0" borderId="8" xfId="22" applyFont="true" applyFill="true" applyBorder="true" applyAlignment="true">
      <alignment horizontal="center" vertical="center" wrapText="true"/>
    </xf>
    <xf numFmtId="49" fontId="31" fillId="0" borderId="8" xfId="0" applyNumberFormat="true" applyFont="true" applyBorder="true" applyAlignment="true">
      <alignment horizontal="left" vertical="top" wrapText="true"/>
    </xf>
    <xf numFmtId="49" fontId="0" fillId="0" borderId="1" xfId="0" applyNumberFormat="true" applyBorder="true" applyAlignment="true">
      <alignment horizontal="left" vertical="center" wrapText="true"/>
    </xf>
    <xf numFmtId="43" fontId="0" fillId="0" borderId="1" xfId="22" applyFont="true" applyFill="true" applyBorder="true" applyAlignment="true">
      <alignment horizontal="center" vertical="center" wrapText="true"/>
    </xf>
    <xf numFmtId="49" fontId="31" fillId="0" borderId="1" xfId="0" applyNumberFormat="true" applyFont="true" applyBorder="true" applyAlignment="true">
      <alignment horizontal="left" vertical="top" wrapText="true"/>
    </xf>
    <xf numFmtId="49" fontId="0" fillId="0" borderId="6" xfId="0" applyNumberFormat="true" applyBorder="true" applyAlignment="true">
      <alignment horizontal="left" vertical="center" wrapText="true"/>
    </xf>
    <xf numFmtId="43" fontId="0" fillId="0" borderId="6" xfId="22" applyFont="true" applyFill="true" applyBorder="true" applyAlignment="true">
      <alignment horizontal="center" vertical="center" wrapText="true"/>
    </xf>
    <xf numFmtId="49" fontId="31" fillId="0" borderId="6" xfId="0" applyNumberFormat="true" applyFont="true" applyBorder="true" applyAlignment="true">
      <alignment horizontal="left" vertical="top" wrapText="true"/>
    </xf>
    <xf numFmtId="177" fontId="0" fillId="0" borderId="7" xfId="22" applyNumberFormat="true" applyFont="true" applyFill="true" applyBorder="true" applyAlignment="true">
      <alignment horizontal="center" vertical="center" wrapText="true"/>
    </xf>
    <xf numFmtId="49" fontId="23" fillId="0" borderId="7" xfId="0" applyNumberFormat="true" applyFont="true" applyBorder="true" applyAlignment="true">
      <alignment horizontal="left" vertical="center" wrapText="true"/>
    </xf>
    <xf numFmtId="2" fontId="20" fillId="0" borderId="7" xfId="0" applyNumberFormat="true" applyFont="true" applyBorder="true" applyAlignment="true">
      <alignment horizontal="center" vertical="center" wrapText="true"/>
    </xf>
    <xf numFmtId="0" fontId="29" fillId="0" borderId="1" xfId="0" applyFont="true" applyBorder="true" applyAlignment="true">
      <alignment horizontal="center" vertical="center"/>
    </xf>
    <xf numFmtId="0" fontId="32" fillId="0" borderId="1" xfId="0" applyFont="true" applyBorder="true" applyAlignment="true">
      <alignment vertical="center" wrapText="true"/>
    </xf>
    <xf numFmtId="0" fontId="32" fillId="0" borderId="1" xfId="0" applyFont="true" applyBorder="true" applyAlignment="true">
      <alignment horizontal="center" vertical="center" wrapText="true"/>
    </xf>
    <xf numFmtId="0" fontId="32" fillId="0" borderId="1" xfId="0" applyFont="true" applyBorder="true" applyAlignment="true">
      <alignment horizontal="justify" vertical="center" wrapText="true"/>
    </xf>
    <xf numFmtId="2" fontId="32" fillId="0" borderId="1" xfId="0" applyNumberFormat="true" applyFont="true" applyBorder="true" applyAlignment="true">
      <alignment horizontal="center" vertical="center" wrapText="true"/>
    </xf>
    <xf numFmtId="43" fontId="32" fillId="0" borderId="1" xfId="22" applyFont="true" applyFill="true" applyBorder="true" applyAlignment="true">
      <alignment horizontal="center" vertical="center" wrapText="true"/>
    </xf>
    <xf numFmtId="43" fontId="29" fillId="0" borderId="1" xfId="22" applyFont="true" applyFill="true" applyBorder="true" applyAlignment="true">
      <alignment horizontal="center" vertical="center" wrapText="true"/>
    </xf>
    <xf numFmtId="0" fontId="10" fillId="0" borderId="1" xfId="0" applyFont="true" applyBorder="true" applyAlignment="true">
      <alignment vertical="center" wrapText="true"/>
    </xf>
    <xf numFmtId="2" fontId="10" fillId="0" borderId="1" xfId="0" applyNumberFormat="true" applyFont="true" applyBorder="true" applyAlignment="true">
      <alignment horizontal="center" vertical="center" wrapText="true"/>
    </xf>
    <xf numFmtId="49" fontId="31" fillId="0" borderId="0" xfId="0" applyNumberFormat="true" applyFont="true" applyAlignment="true">
      <alignment horizontal="left" vertical="top" wrapText="true"/>
    </xf>
    <xf numFmtId="49" fontId="31" fillId="0" borderId="0" xfId="0" applyNumberFormat="true" applyFont="true" applyAlignment="true">
      <alignment horizontal="center" vertical="top" wrapText="true"/>
    </xf>
    <xf numFmtId="49" fontId="13" fillId="0" borderId="0" xfId="0" applyNumberFormat="true" applyFont="true" applyAlignment="true">
      <alignment vertical="center" wrapText="true"/>
    </xf>
    <xf numFmtId="49" fontId="33" fillId="0" borderId="10"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49" fontId="2" fillId="0" borderId="11" xfId="0" applyNumberFormat="true" applyFont="true" applyBorder="true" applyAlignment="true">
      <alignment horizontal="center" vertical="center" wrapText="true"/>
    </xf>
    <xf numFmtId="49" fontId="2" fillId="0" borderId="12" xfId="0" applyNumberFormat="true" applyFont="true" applyBorder="true" applyAlignment="true">
      <alignment horizontal="center" vertical="center" wrapText="true"/>
    </xf>
    <xf numFmtId="49" fontId="31" fillId="0" borderId="1" xfId="0" applyNumberFormat="true" applyFont="true" applyBorder="true" applyAlignment="true">
      <alignment horizontal="center" vertical="center" wrapText="true"/>
    </xf>
    <xf numFmtId="49" fontId="2" fillId="0" borderId="13" xfId="0" applyNumberFormat="true" applyFont="true" applyBorder="true" applyAlignment="true">
      <alignment horizontal="center" vertical="center" wrapText="true"/>
    </xf>
    <xf numFmtId="49" fontId="34" fillId="0" borderId="1" xfId="0" applyNumberFormat="true" applyFont="true" applyBorder="true" applyAlignment="true">
      <alignment horizontal="center" vertical="center" wrapText="true"/>
    </xf>
    <xf numFmtId="1" fontId="35" fillId="0" borderId="1"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49" fontId="2" fillId="0" borderId="6" xfId="0" applyNumberFormat="true" applyFont="true" applyBorder="true" applyAlignment="true">
      <alignment horizontal="center" vertical="center" wrapText="true"/>
    </xf>
    <xf numFmtId="1" fontId="35" fillId="0" borderId="6" xfId="0" applyNumberFormat="true" applyFont="true" applyBorder="true" applyAlignment="true">
      <alignment horizontal="center" vertical="center" wrapText="true"/>
    </xf>
    <xf numFmtId="49" fontId="31" fillId="0" borderId="5" xfId="0" applyNumberFormat="true" applyFont="true" applyBorder="true" applyAlignment="true">
      <alignment horizontal="center" vertical="center" wrapText="true"/>
    </xf>
    <xf numFmtId="49" fontId="2" fillId="0" borderId="7" xfId="0" applyNumberFormat="true" applyFont="true" applyBorder="true" applyAlignment="true">
      <alignment horizontal="center" vertical="center" wrapText="true"/>
    </xf>
    <xf numFmtId="1" fontId="35" fillId="0" borderId="7" xfId="0" applyNumberFormat="true" applyFont="true" applyBorder="true" applyAlignment="true">
      <alignment horizontal="center" vertical="center" wrapText="true"/>
    </xf>
    <xf numFmtId="49" fontId="2" fillId="0" borderId="8" xfId="0" applyNumberFormat="true" applyFont="true" applyBorder="true" applyAlignment="true">
      <alignment horizontal="center" vertical="center" wrapText="true"/>
    </xf>
    <xf numFmtId="49" fontId="31" fillId="0" borderId="6" xfId="0" applyNumberFormat="true" applyFont="true" applyBorder="true" applyAlignment="true">
      <alignment horizontal="center" vertical="center" wrapText="true"/>
    </xf>
    <xf numFmtId="49" fontId="36" fillId="0" borderId="7" xfId="0" applyNumberFormat="true" applyFont="true" applyBorder="true" applyAlignment="true">
      <alignment horizontal="center" vertical="center" wrapText="true"/>
    </xf>
    <xf numFmtId="49" fontId="37" fillId="0" borderId="7" xfId="0" applyNumberFormat="true" applyFont="true" applyBorder="true" applyAlignment="true">
      <alignment horizontal="left" vertical="top" wrapText="true"/>
    </xf>
    <xf numFmtId="0" fontId="35" fillId="0" borderId="1" xfId="0" applyFont="true" applyBorder="true" applyAlignment="true">
      <alignment horizontal="center" vertical="center" wrapText="true"/>
    </xf>
    <xf numFmtId="49" fontId="31" fillId="0" borderId="2" xfId="0" applyNumberFormat="true" applyFont="true" applyBorder="true" applyAlignment="true">
      <alignment horizontal="center" vertical="center" wrapText="true"/>
    </xf>
    <xf numFmtId="49" fontId="31" fillId="0" borderId="4" xfId="0" applyNumberFormat="true" applyFont="true" applyBorder="true" applyAlignment="true">
      <alignment horizontal="center" vertical="center" wrapText="true"/>
    </xf>
    <xf numFmtId="49" fontId="31" fillId="0" borderId="11" xfId="0" applyNumberFormat="true" applyFont="true" applyBorder="true" applyAlignment="true">
      <alignment horizontal="center" vertical="center" wrapText="true"/>
    </xf>
    <xf numFmtId="49" fontId="31" fillId="0" borderId="1" xfId="0" applyNumberFormat="true" applyFont="true" applyBorder="true" applyAlignment="true">
      <alignment horizontal="right" vertical="center" wrapText="true"/>
    </xf>
    <xf numFmtId="10" fontId="31" fillId="0" borderId="1" xfId="44" applyNumberFormat="true" applyFont="true" applyFill="true" applyBorder="true" applyAlignment="true">
      <alignment horizontal="left" vertical="center" wrapText="true"/>
    </xf>
    <xf numFmtId="49" fontId="31" fillId="0" borderId="13" xfId="0" applyNumberFormat="true" applyFont="true" applyBorder="true" applyAlignment="true">
      <alignment horizontal="center" vertical="center" wrapText="true"/>
    </xf>
    <xf numFmtId="178" fontId="38" fillId="0" borderId="1" xfId="0" applyNumberFormat="true" applyFont="true" applyBorder="true" applyAlignment="true">
      <alignment horizontal="center" vertical="center" wrapText="true"/>
    </xf>
    <xf numFmtId="179" fontId="31" fillId="0" borderId="1" xfId="0" applyNumberFormat="true" applyFont="true" applyBorder="true" applyAlignment="true">
      <alignment horizontal="center" vertical="center" wrapText="true"/>
    </xf>
    <xf numFmtId="179" fontId="31" fillId="0" borderId="6" xfId="0" applyNumberFormat="true" applyFont="true" applyBorder="true" applyAlignment="true">
      <alignment horizontal="center" vertical="center" wrapText="true"/>
    </xf>
    <xf numFmtId="178" fontId="38" fillId="0" borderId="1" xfId="0" applyNumberFormat="true" applyFont="true" applyFill="true" applyBorder="true" applyAlignment="true">
      <alignment horizontal="center" vertical="center" wrapText="true"/>
    </xf>
    <xf numFmtId="179" fontId="31" fillId="0" borderId="1" xfId="0" applyNumberFormat="true" applyFont="true" applyFill="true" applyBorder="true" applyAlignment="true">
      <alignment horizontal="center" vertical="center" wrapText="true"/>
    </xf>
    <xf numFmtId="179" fontId="31" fillId="0" borderId="6" xfId="0" applyNumberFormat="true" applyFont="true" applyFill="true" applyBorder="true" applyAlignment="true">
      <alignment horizontal="center" vertical="center" wrapText="true"/>
    </xf>
    <xf numFmtId="2" fontId="35" fillId="2" borderId="1" xfId="0" applyNumberFormat="true" applyFont="true" applyFill="true" applyBorder="true" applyAlignment="true">
      <alignment horizontal="center" vertical="center"/>
    </xf>
    <xf numFmtId="49" fontId="31" fillId="0" borderId="1" xfId="0" applyNumberFormat="true" applyFont="true" applyBorder="true" applyAlignment="true">
      <alignment horizontal="left" vertical="center" wrapText="true"/>
    </xf>
    <xf numFmtId="10" fontId="31" fillId="0" borderId="2" xfId="44" applyNumberFormat="true" applyFont="true" applyFill="true" applyBorder="true" applyAlignment="true">
      <alignment horizontal="center" vertical="center" wrapText="true"/>
    </xf>
    <xf numFmtId="10" fontId="31" fillId="0" borderId="4" xfId="44" applyNumberFormat="true" applyFont="true" applyFill="true" applyBorder="true" applyAlignment="true">
      <alignment horizontal="center" vertical="center" wrapText="true"/>
    </xf>
    <xf numFmtId="0" fontId="38" fillId="2" borderId="1" xfId="0" applyFont="true" applyFill="true" applyBorder="true" applyAlignment="true">
      <alignment horizontal="center" vertical="center"/>
    </xf>
    <xf numFmtId="0" fontId="35" fillId="2" borderId="1" xfId="0" applyFont="true" applyFill="true" applyBorder="true" applyAlignment="true">
      <alignment horizontal="center" vertical="center"/>
    </xf>
    <xf numFmtId="179" fontId="35" fillId="2" borderId="1" xfId="0" applyNumberFormat="true" applyFont="true" applyFill="true" applyBorder="true" applyAlignment="true">
      <alignment horizontal="center" vertical="center"/>
    </xf>
    <xf numFmtId="0" fontId="35" fillId="0" borderId="1" xfId="0" applyFont="true" applyFill="true" applyBorder="true" applyAlignment="true">
      <alignment horizontal="center" vertical="center"/>
    </xf>
    <xf numFmtId="179" fontId="31" fillId="0" borderId="5" xfId="0" applyNumberFormat="true" applyFont="true" applyBorder="true" applyAlignment="true">
      <alignment horizontal="center" vertical="center" wrapText="true"/>
    </xf>
    <xf numFmtId="0" fontId="31" fillId="0" borderId="0" xfId="0" applyFont="true" applyAlignment="true">
      <alignment horizontal="center" vertical="center" wrapText="true"/>
    </xf>
    <xf numFmtId="179" fontId="31" fillId="0" borderId="0" xfId="0" applyNumberFormat="true" applyFont="true" applyAlignment="true">
      <alignment horizontal="left" vertical="top" wrapText="true"/>
    </xf>
    <xf numFmtId="176" fontId="31" fillId="0" borderId="0" xfId="0" applyNumberFormat="true" applyFont="true" applyAlignment="true">
      <alignment horizontal="left" vertical="top" wrapText="true"/>
    </xf>
    <xf numFmtId="0" fontId="38" fillId="0" borderId="1" xfId="0" applyFont="true" applyBorder="true" applyAlignment="true">
      <alignment horizontal="center" vertical="center"/>
    </xf>
    <xf numFmtId="0" fontId="35" fillId="0" borderId="1" xfId="0" applyFont="true" applyBorder="true" applyAlignment="true">
      <alignment horizontal="center" vertical="center"/>
    </xf>
    <xf numFmtId="179" fontId="35" fillId="0" borderId="1" xfId="0" applyNumberFormat="true" applyFont="true" applyBorder="true" applyAlignment="true">
      <alignment horizontal="center" vertical="center"/>
    </xf>
    <xf numFmtId="0" fontId="35" fillId="0" borderId="11" xfId="0" applyFont="true" applyBorder="true" applyAlignment="true">
      <alignment horizontal="center" vertical="center"/>
    </xf>
  </cellXfs>
  <cellStyles count="53">
    <cellStyle name="常规" xfId="0" builtinId="0"/>
    <cellStyle name="常规 2" xfId="1"/>
    <cellStyle name="百分比 2" xfId="2"/>
    <cellStyle name="60% - 强调文字颜色 6" xfId="3" builtinId="52"/>
    <cellStyle name="20% - 强调文字颜色 6" xfId="4" builtinId="50"/>
    <cellStyle name="输出" xfId="5" builtinId="21"/>
    <cellStyle name="检查单元格" xfId="6" builtinId="23"/>
    <cellStyle name="差" xfId="7" builtinId="27"/>
    <cellStyle name="千位分隔 2" xfId="8"/>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B31"/>
  <sheetViews>
    <sheetView view="pageBreakPreview" zoomScaleNormal="100" zoomScaleSheetLayoutView="100" topLeftCell="H1" workbookViewId="0">
      <selection activeCell="K4" sqref="K4"/>
    </sheetView>
  </sheetViews>
  <sheetFormatPr defaultColWidth="10" defaultRowHeight="13.5"/>
  <cols>
    <col min="1" max="1" width="6.78333333333333" style="172" customWidth="true"/>
    <col min="2" max="2" width="9.66666666666667" style="172" customWidth="true"/>
    <col min="3" max="3" width="14.6666666666667" style="172" customWidth="true"/>
    <col min="4" max="4" width="5" style="172" customWidth="true"/>
    <col min="5" max="6" width="7.89166666666667" style="173" customWidth="true"/>
    <col min="7" max="7" width="6.78333333333333" style="172" customWidth="true"/>
    <col min="8" max="8" width="7.89166666666667" style="172" customWidth="true"/>
    <col min="9" max="9" width="6.78333333333333" style="172" customWidth="true"/>
    <col min="10" max="10" width="7.89166666666667" style="172" customWidth="true"/>
    <col min="11" max="11" width="6.78333333333333" style="172" customWidth="true"/>
    <col min="12" max="12" width="7.89166666666667" style="172" customWidth="true"/>
    <col min="13" max="13" width="6.78333333333333" style="172" customWidth="true"/>
    <col min="14" max="14" width="7.66666666666667" style="172" customWidth="true"/>
    <col min="15" max="15" width="6.78333333333333" style="172" customWidth="true"/>
    <col min="16" max="16" width="7.89166666666667" style="172" customWidth="true"/>
    <col min="17" max="17" width="6.78333333333333" style="172" customWidth="true"/>
    <col min="18" max="18" width="7.89166666666667" style="172" customWidth="true"/>
    <col min="19" max="28" width="7" style="172" customWidth="true"/>
    <col min="29" max="16384" width="10" style="172"/>
  </cols>
  <sheetData>
    <row r="1" ht="15.6" customHeight="true" spans="1:18">
      <c r="A1" s="77" t="s">
        <v>0</v>
      </c>
      <c r="B1" s="77"/>
      <c r="C1" s="174"/>
      <c r="D1" s="174"/>
      <c r="E1" s="174"/>
      <c r="F1" s="174"/>
      <c r="G1" s="174"/>
      <c r="H1" s="174"/>
      <c r="I1" s="174"/>
      <c r="J1" s="174"/>
      <c r="K1" s="174"/>
      <c r="L1" s="174"/>
      <c r="M1" s="174"/>
      <c r="N1" s="174"/>
      <c r="O1" s="174"/>
      <c r="P1" s="174"/>
      <c r="Q1" s="174"/>
      <c r="R1" s="174"/>
    </row>
    <row r="2" ht="22.5" spans="1:28">
      <c r="A2" s="175" t="s">
        <v>1</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row>
    <row r="3" ht="28.8" customHeight="true" spans="1:28">
      <c r="A3" s="176" t="s">
        <v>2</v>
      </c>
      <c r="B3" s="176" t="s">
        <v>3</v>
      </c>
      <c r="C3" s="176" t="s">
        <v>4</v>
      </c>
      <c r="D3" s="177" t="s">
        <v>5</v>
      </c>
      <c r="E3" s="193" t="s">
        <v>6</v>
      </c>
      <c r="F3" s="193"/>
      <c r="G3" s="194" t="s">
        <v>7</v>
      </c>
      <c r="H3" s="195"/>
      <c r="I3" s="194" t="s">
        <v>8</v>
      </c>
      <c r="J3" s="195"/>
      <c r="K3" s="194" t="s">
        <v>9</v>
      </c>
      <c r="L3" s="195"/>
      <c r="M3" s="194" t="s">
        <v>10</v>
      </c>
      <c r="N3" s="195"/>
      <c r="O3" s="194" t="s">
        <v>11</v>
      </c>
      <c r="P3" s="195"/>
      <c r="Q3" s="194" t="s">
        <v>12</v>
      </c>
      <c r="R3" s="195"/>
      <c r="S3" s="208" t="s">
        <v>13</v>
      </c>
      <c r="T3" s="209"/>
      <c r="U3" s="208" t="s">
        <v>14</v>
      </c>
      <c r="V3" s="209"/>
      <c r="W3" s="208" t="s">
        <v>15</v>
      </c>
      <c r="X3" s="209"/>
      <c r="Y3" s="194" t="s">
        <v>16</v>
      </c>
      <c r="Z3" s="195"/>
      <c r="AA3" s="194" t="s">
        <v>17</v>
      </c>
      <c r="AB3" s="195"/>
    </row>
    <row r="4" spans="1:28">
      <c r="A4" s="176"/>
      <c r="B4" s="176"/>
      <c r="C4" s="176"/>
      <c r="D4" s="178"/>
      <c r="E4" s="196" t="s">
        <v>18</v>
      </c>
      <c r="F4" s="196" t="s">
        <v>19</v>
      </c>
      <c r="G4" s="197" t="s">
        <v>20</v>
      </c>
      <c r="H4" s="198">
        <v>0.1137</v>
      </c>
      <c r="I4" s="197" t="s">
        <v>20</v>
      </c>
      <c r="J4" s="198">
        <v>0.0444</v>
      </c>
      <c r="K4" s="197" t="s">
        <v>20</v>
      </c>
      <c r="L4" s="198">
        <v>0.0617</v>
      </c>
      <c r="M4" s="197" t="s">
        <v>20</v>
      </c>
      <c r="N4" s="198">
        <v>0.1395</v>
      </c>
      <c r="O4" s="197" t="s">
        <v>20</v>
      </c>
      <c r="P4" s="198">
        <v>0.0574</v>
      </c>
      <c r="Q4" s="197" t="s">
        <v>20</v>
      </c>
      <c r="R4" s="198">
        <v>0.1383</v>
      </c>
      <c r="S4" s="197" t="s">
        <v>20</v>
      </c>
      <c r="T4" s="198">
        <v>0.0297</v>
      </c>
      <c r="U4" s="179" t="s">
        <v>20</v>
      </c>
      <c r="V4" s="198">
        <v>0.0593</v>
      </c>
      <c r="W4" s="197" t="s">
        <v>20</v>
      </c>
      <c r="X4" s="198">
        <v>0.089</v>
      </c>
      <c r="Y4" s="197" t="s">
        <v>20</v>
      </c>
      <c r="Z4" s="198">
        <v>0.2077</v>
      </c>
      <c r="AA4" s="197" t="s">
        <v>20</v>
      </c>
      <c r="AB4" s="198">
        <v>0.0593</v>
      </c>
    </row>
    <row r="5" spans="1:28">
      <c r="A5" s="179"/>
      <c r="B5" s="179"/>
      <c r="C5" s="179"/>
      <c r="D5" s="180"/>
      <c r="E5" s="199"/>
      <c r="F5" s="199"/>
      <c r="G5" s="179" t="s">
        <v>21</v>
      </c>
      <c r="H5" s="179" t="s">
        <v>22</v>
      </c>
      <c r="I5" s="207" t="s">
        <v>21</v>
      </c>
      <c r="J5" s="179" t="s">
        <v>22</v>
      </c>
      <c r="K5" s="179" t="s">
        <v>21</v>
      </c>
      <c r="L5" s="179" t="s">
        <v>22</v>
      </c>
      <c r="M5" s="179" t="s">
        <v>21</v>
      </c>
      <c r="N5" s="179" t="s">
        <v>22</v>
      </c>
      <c r="O5" s="179" t="s">
        <v>21</v>
      </c>
      <c r="P5" s="179" t="s">
        <v>22</v>
      </c>
      <c r="Q5" s="179" t="s">
        <v>21</v>
      </c>
      <c r="R5" s="179" t="s">
        <v>22</v>
      </c>
      <c r="S5" s="179" t="s">
        <v>21</v>
      </c>
      <c r="T5" s="179" t="s">
        <v>22</v>
      </c>
      <c r="U5" s="179" t="s">
        <v>21</v>
      </c>
      <c r="V5" s="179" t="s">
        <v>22</v>
      </c>
      <c r="W5" s="179" t="s">
        <v>21</v>
      </c>
      <c r="X5" s="179" t="s">
        <v>22</v>
      </c>
      <c r="Y5" s="179" t="s">
        <v>21</v>
      </c>
      <c r="Z5" s="179" t="s">
        <v>22</v>
      </c>
      <c r="AA5" s="179" t="s">
        <v>21</v>
      </c>
      <c r="AB5" s="179" t="s">
        <v>22</v>
      </c>
    </row>
    <row r="6" ht="25.05" customHeight="true" spans="1:28">
      <c r="A6" s="181" t="s">
        <v>23</v>
      </c>
      <c r="B6" s="176" t="s">
        <v>24</v>
      </c>
      <c r="C6" s="176" t="s">
        <v>25</v>
      </c>
      <c r="D6" s="182">
        <v>2</v>
      </c>
      <c r="E6" s="200">
        <v>1.44</v>
      </c>
      <c r="F6" s="200">
        <f>D6-E6</f>
        <v>0.56</v>
      </c>
      <c r="G6" s="201">
        <f>H6*H$4</f>
        <v>0</v>
      </c>
      <c r="H6" s="201">
        <v>0</v>
      </c>
      <c r="I6" s="201">
        <f>J6*J$4</f>
        <v>0.0888</v>
      </c>
      <c r="J6" s="201">
        <v>2</v>
      </c>
      <c r="K6" s="201">
        <f>L6*L$4</f>
        <v>0.0617</v>
      </c>
      <c r="L6" s="201">
        <v>1</v>
      </c>
      <c r="M6" s="201">
        <f>N6*N$4</f>
        <v>0.1395</v>
      </c>
      <c r="N6" s="201">
        <v>1</v>
      </c>
      <c r="O6" s="201">
        <f>P6*P$4</f>
        <v>0.1148</v>
      </c>
      <c r="P6" s="201">
        <v>2</v>
      </c>
      <c r="Q6" s="201">
        <f>R6*R$4</f>
        <v>0.1383</v>
      </c>
      <c r="R6" s="201">
        <v>1</v>
      </c>
      <c r="S6" s="201">
        <f>T6*T$4</f>
        <v>0.0594</v>
      </c>
      <c r="T6" s="210">
        <v>2</v>
      </c>
      <c r="U6" s="201">
        <f>V6*V$4</f>
        <v>0.1186</v>
      </c>
      <c r="V6" s="218">
        <v>2</v>
      </c>
      <c r="W6" s="201">
        <f>X6*X$4</f>
        <v>0.178</v>
      </c>
      <c r="X6" s="218">
        <v>2</v>
      </c>
      <c r="Y6" s="201">
        <f>Z6*Z$4</f>
        <v>0.4154</v>
      </c>
      <c r="Z6" s="218">
        <v>2</v>
      </c>
      <c r="AA6" s="201">
        <f>AB6*AB$4</f>
        <v>0.1186</v>
      </c>
      <c r="AB6" s="218">
        <v>2</v>
      </c>
    </row>
    <row r="7" ht="25.05" customHeight="true" spans="1:28">
      <c r="A7" s="181"/>
      <c r="B7" s="156"/>
      <c r="C7" s="176" t="s">
        <v>26</v>
      </c>
      <c r="D7" s="182">
        <v>1</v>
      </c>
      <c r="E7" s="200">
        <v>1</v>
      </c>
      <c r="F7" s="200">
        <f t="shared" ref="F7:F28" si="0">D7-E7</f>
        <v>0</v>
      </c>
      <c r="G7" s="201">
        <f>H7*H$4</f>
        <v>0.1137</v>
      </c>
      <c r="H7" s="201">
        <v>1</v>
      </c>
      <c r="I7" s="201">
        <f>J7*J$4</f>
        <v>0.0444</v>
      </c>
      <c r="J7" s="201">
        <v>1</v>
      </c>
      <c r="K7" s="201">
        <f>L7*L$4</f>
        <v>0.0617</v>
      </c>
      <c r="L7" s="201">
        <v>1</v>
      </c>
      <c r="M7" s="201">
        <f>N7*N$4</f>
        <v>0.139911010760482</v>
      </c>
      <c r="N7" s="201">
        <v>1.00294631369521</v>
      </c>
      <c r="O7" s="201">
        <f>P7*P$4</f>
        <v>0.0574</v>
      </c>
      <c r="P7" s="201">
        <v>1</v>
      </c>
      <c r="Q7" s="201">
        <f>R7*R$4</f>
        <v>0.1383</v>
      </c>
      <c r="R7" s="201">
        <v>1</v>
      </c>
      <c r="S7" s="201">
        <f>T7*T$4</f>
        <v>0.0297</v>
      </c>
      <c r="T7" s="210">
        <v>1</v>
      </c>
      <c r="U7" s="201">
        <f>V7*V$4</f>
        <v>0.0593</v>
      </c>
      <c r="V7" s="218">
        <v>1</v>
      </c>
      <c r="W7" s="201">
        <f>X7*X$4</f>
        <v>0.089</v>
      </c>
      <c r="X7" s="218">
        <v>1</v>
      </c>
      <c r="Y7" s="201">
        <f>Z7*Z$4</f>
        <v>0.2077</v>
      </c>
      <c r="Z7" s="218">
        <v>1</v>
      </c>
      <c r="AA7" s="201">
        <f>AB7*AB$4</f>
        <v>0.0593</v>
      </c>
      <c r="AB7" s="218">
        <v>1</v>
      </c>
    </row>
    <row r="8" ht="25.05" customHeight="true" spans="1:28">
      <c r="A8" s="181"/>
      <c r="B8" s="176" t="s">
        <v>27</v>
      </c>
      <c r="C8" s="176" t="s">
        <v>28</v>
      </c>
      <c r="D8" s="182">
        <v>2</v>
      </c>
      <c r="E8" s="200">
        <v>1.99</v>
      </c>
      <c r="F8" s="200">
        <f t="shared" si="0"/>
        <v>0.01</v>
      </c>
      <c r="G8" s="201">
        <f>H8*H$4</f>
        <v>0.2274</v>
      </c>
      <c r="H8" s="201">
        <v>2</v>
      </c>
      <c r="I8" s="201">
        <f>J8*J$4</f>
        <v>0.0888</v>
      </c>
      <c r="J8" s="201">
        <v>2</v>
      </c>
      <c r="K8" s="201">
        <f>L8*L$4</f>
        <v>0.1234</v>
      </c>
      <c r="L8" s="201">
        <v>2</v>
      </c>
      <c r="M8" s="201">
        <f>N8*N$4</f>
        <v>0.263098051279461</v>
      </c>
      <c r="N8" s="201">
        <v>1.88600753605348</v>
      </c>
      <c r="O8" s="201">
        <f>P8*P$4</f>
        <v>0.1148</v>
      </c>
      <c r="P8" s="201">
        <v>2</v>
      </c>
      <c r="Q8" s="201">
        <f>R8*R$4</f>
        <v>0.2766</v>
      </c>
      <c r="R8" s="201">
        <v>2</v>
      </c>
      <c r="S8" s="201">
        <f>T8*T$4</f>
        <v>0.0594</v>
      </c>
      <c r="T8" s="210">
        <v>2</v>
      </c>
      <c r="U8" s="201">
        <f>V8*V$4</f>
        <v>0.1186</v>
      </c>
      <c r="V8" s="218">
        <v>2</v>
      </c>
      <c r="W8" s="201">
        <f>X8*X$4</f>
        <v>0.178</v>
      </c>
      <c r="X8" s="218">
        <v>2</v>
      </c>
      <c r="Y8" s="201">
        <f>Z8*Z$4</f>
        <v>0.4154</v>
      </c>
      <c r="Z8" s="218">
        <v>2</v>
      </c>
      <c r="AA8" s="201">
        <f>AB8*AB$4</f>
        <v>0.1186</v>
      </c>
      <c r="AB8" s="218">
        <v>2</v>
      </c>
    </row>
    <row r="9" ht="25.05" customHeight="true" spans="1:28">
      <c r="A9" s="181"/>
      <c r="B9" s="176"/>
      <c r="C9" s="176" t="s">
        <v>29</v>
      </c>
      <c r="D9" s="182">
        <v>2</v>
      </c>
      <c r="E9" s="200">
        <v>1.91</v>
      </c>
      <c r="F9" s="200">
        <f t="shared" si="0"/>
        <v>0.0900000000000001</v>
      </c>
      <c r="G9" s="201">
        <f t="shared" ref="G9:I29" si="1">H9*H$4</f>
        <v>0.2274</v>
      </c>
      <c r="H9" s="201">
        <v>2</v>
      </c>
      <c r="I9" s="201">
        <f t="shared" si="1"/>
        <v>0.0888</v>
      </c>
      <c r="J9" s="201">
        <v>2</v>
      </c>
      <c r="K9" s="201">
        <f t="shared" ref="K9" si="2">L9*L$4</f>
        <v>0.1234</v>
      </c>
      <c r="L9" s="201">
        <v>2</v>
      </c>
      <c r="M9" s="201">
        <f t="shared" ref="M9" si="3">N9*N$4</f>
        <v>0.191007068845369</v>
      </c>
      <c r="N9" s="201">
        <v>1.3692262999668</v>
      </c>
      <c r="O9" s="201">
        <f t="shared" ref="O9" si="4">P9*P$4</f>
        <v>0.1148</v>
      </c>
      <c r="P9" s="201">
        <v>2</v>
      </c>
      <c r="Q9" s="201">
        <f t="shared" ref="Q9" si="5">R9*R$4</f>
        <v>0.2766</v>
      </c>
      <c r="R9" s="201">
        <v>2</v>
      </c>
      <c r="S9" s="201">
        <f t="shared" ref="S9" si="6">T9*T$4</f>
        <v>0.0594</v>
      </c>
      <c r="T9" s="211">
        <v>2</v>
      </c>
      <c r="U9" s="201">
        <f t="shared" ref="U9" si="7">V9*V$4</f>
        <v>0.1186</v>
      </c>
      <c r="V9" s="219">
        <v>2</v>
      </c>
      <c r="W9" s="201">
        <f t="shared" ref="W9" si="8">X9*X$4</f>
        <v>0.178</v>
      </c>
      <c r="X9" s="219">
        <v>2</v>
      </c>
      <c r="Y9" s="201">
        <f t="shared" ref="Y9" si="9">Z9*Z$4</f>
        <v>0.4154</v>
      </c>
      <c r="Z9" s="219">
        <v>2</v>
      </c>
      <c r="AA9" s="201">
        <f t="shared" ref="AA9" si="10">AB9*AB$4</f>
        <v>0.1186</v>
      </c>
      <c r="AB9" s="219">
        <v>2</v>
      </c>
    </row>
    <row r="10" ht="25.05" customHeight="true" spans="1:28">
      <c r="A10" s="181"/>
      <c r="B10" s="176" t="s">
        <v>30</v>
      </c>
      <c r="C10" s="176" t="s">
        <v>31</v>
      </c>
      <c r="D10" s="182">
        <v>1</v>
      </c>
      <c r="E10" s="200">
        <v>0.84</v>
      </c>
      <c r="F10" s="200">
        <f t="shared" si="0"/>
        <v>0.16</v>
      </c>
      <c r="G10" s="201">
        <f t="shared" si="1"/>
        <v>0.1137</v>
      </c>
      <c r="H10" s="201">
        <v>1</v>
      </c>
      <c r="I10" s="201">
        <f t="shared" si="1"/>
        <v>0.0444</v>
      </c>
      <c r="J10" s="201">
        <v>1</v>
      </c>
      <c r="K10" s="201">
        <f t="shared" ref="K10" si="11">L10*L$4</f>
        <v>0.0617</v>
      </c>
      <c r="L10" s="201">
        <v>1</v>
      </c>
      <c r="M10" s="201">
        <f t="shared" ref="M10" si="12">N10*N$4</f>
        <v>0.0513015634651273</v>
      </c>
      <c r="N10" s="201">
        <v>0.367753143119192</v>
      </c>
      <c r="O10" s="201">
        <f t="shared" ref="O10" si="13">P10*P$4</f>
        <v>0.0574</v>
      </c>
      <c r="P10" s="201">
        <v>1</v>
      </c>
      <c r="Q10" s="201">
        <f t="shared" ref="Q10" si="14">R10*R$4</f>
        <v>0.06915</v>
      </c>
      <c r="R10" s="201">
        <v>0.5</v>
      </c>
      <c r="S10" s="201">
        <f t="shared" ref="S10" si="15">T10*T$4</f>
        <v>0.0297</v>
      </c>
      <c r="T10" s="211">
        <v>1</v>
      </c>
      <c r="U10" s="201">
        <f t="shared" ref="U10" si="16">V10*V$4</f>
        <v>0.0593</v>
      </c>
      <c r="V10" s="219">
        <v>1</v>
      </c>
      <c r="W10" s="201">
        <f t="shared" ref="W10" si="17">X10*X$4</f>
        <v>0.089</v>
      </c>
      <c r="X10" s="219">
        <v>1</v>
      </c>
      <c r="Y10" s="201">
        <f t="shared" ref="Y10" si="18">Z10*Z$4</f>
        <v>0.2077</v>
      </c>
      <c r="Z10" s="219">
        <v>1</v>
      </c>
      <c r="AA10" s="201">
        <f t="shared" ref="AA10" si="19">AB10*AB$4</f>
        <v>0.0593</v>
      </c>
      <c r="AB10" s="219">
        <v>1</v>
      </c>
    </row>
    <row r="11" ht="25.05" customHeight="true" spans="1:28">
      <c r="A11" s="181"/>
      <c r="B11" s="156"/>
      <c r="C11" s="176" t="s">
        <v>32</v>
      </c>
      <c r="D11" s="182">
        <v>1</v>
      </c>
      <c r="E11" s="200">
        <v>0.83</v>
      </c>
      <c r="F11" s="200">
        <f t="shared" si="0"/>
        <v>0.17</v>
      </c>
      <c r="G11" s="201">
        <f t="shared" si="1"/>
        <v>0.1137</v>
      </c>
      <c r="H11" s="201">
        <v>1</v>
      </c>
      <c r="I11" s="201">
        <f t="shared" si="1"/>
        <v>0.03552</v>
      </c>
      <c r="J11" s="201">
        <v>0.8</v>
      </c>
      <c r="K11" s="201">
        <f t="shared" ref="K11" si="20">L11*L$4</f>
        <v>0.0617</v>
      </c>
      <c r="L11" s="201">
        <v>1</v>
      </c>
      <c r="M11" s="201">
        <f t="shared" ref="M11" si="21">N11*N$4</f>
        <v>0.0591319927403608</v>
      </c>
      <c r="N11" s="201">
        <v>0.423885252619074</v>
      </c>
      <c r="O11" s="201">
        <f t="shared" ref="O11" si="22">P11*P$4</f>
        <v>0.04305</v>
      </c>
      <c r="P11" s="201">
        <v>0.75</v>
      </c>
      <c r="Q11" s="201">
        <f t="shared" ref="Q11" si="23">R11*R$4</f>
        <v>0.06915</v>
      </c>
      <c r="R11" s="201">
        <v>0.5</v>
      </c>
      <c r="S11" s="201">
        <f t="shared" ref="S11" si="24">T11*T$4</f>
        <v>0.0297</v>
      </c>
      <c r="T11" s="211">
        <v>1</v>
      </c>
      <c r="U11" s="201">
        <f t="shared" ref="U11" si="25">V11*V$4</f>
        <v>0.0593</v>
      </c>
      <c r="V11" s="219">
        <v>1</v>
      </c>
      <c r="W11" s="201">
        <f t="shared" ref="W11" si="26">X11*X$4</f>
        <v>0.089</v>
      </c>
      <c r="X11" s="219">
        <v>1</v>
      </c>
      <c r="Y11" s="201">
        <f t="shared" ref="Y11" si="27">Z11*Z$4</f>
        <v>0.2077</v>
      </c>
      <c r="Z11" s="219">
        <v>1</v>
      </c>
      <c r="AA11" s="201">
        <f t="shared" ref="AA11" si="28">AB11*AB$4</f>
        <v>0.0593</v>
      </c>
      <c r="AB11" s="219">
        <v>1</v>
      </c>
    </row>
    <row r="12" ht="25.05" customHeight="true" spans="1:28">
      <c r="A12" s="181"/>
      <c r="B12" s="176" t="s">
        <v>33</v>
      </c>
      <c r="C12" s="176" t="s">
        <v>34</v>
      </c>
      <c r="D12" s="182">
        <v>2</v>
      </c>
      <c r="E12" s="200">
        <v>1.92</v>
      </c>
      <c r="F12" s="200">
        <f t="shared" si="0"/>
        <v>0.0800000000000001</v>
      </c>
      <c r="G12" s="201">
        <f t="shared" si="1"/>
        <v>0.2274</v>
      </c>
      <c r="H12" s="201">
        <v>2</v>
      </c>
      <c r="I12" s="201">
        <f t="shared" si="1"/>
        <v>0.0888</v>
      </c>
      <c r="J12" s="201">
        <v>2</v>
      </c>
      <c r="K12" s="201">
        <f t="shared" ref="K12" si="29">L12*L$4</f>
        <v>0.0617</v>
      </c>
      <c r="L12" s="201">
        <v>1</v>
      </c>
      <c r="M12" s="201">
        <f t="shared" ref="M12" si="30">N12*N$4</f>
        <v>0.264091135275634</v>
      </c>
      <c r="N12" s="201">
        <v>1.89312641774648</v>
      </c>
      <c r="O12" s="201">
        <f t="shared" ref="O12" si="31">P12*P$4</f>
        <v>0.1148</v>
      </c>
      <c r="P12" s="201">
        <v>2</v>
      </c>
      <c r="Q12" s="201">
        <f t="shared" ref="Q12" si="32">R12*R$4</f>
        <v>0.2766</v>
      </c>
      <c r="R12" s="201">
        <v>2</v>
      </c>
      <c r="S12" s="201">
        <f t="shared" ref="S12" si="33">T12*T$4</f>
        <v>0.0594</v>
      </c>
      <c r="T12" s="211">
        <v>2</v>
      </c>
      <c r="U12" s="201">
        <f t="shared" ref="U12" si="34">V12*V$4</f>
        <v>0.1186</v>
      </c>
      <c r="V12" s="219">
        <v>2</v>
      </c>
      <c r="W12" s="201">
        <f t="shared" ref="W12" si="35">X12*X$4</f>
        <v>0.178</v>
      </c>
      <c r="X12" s="219">
        <v>2</v>
      </c>
      <c r="Y12" s="201">
        <f t="shared" ref="Y12" si="36">Z12*Z$4</f>
        <v>0.4154</v>
      </c>
      <c r="Z12" s="219">
        <v>2</v>
      </c>
      <c r="AA12" s="201">
        <f t="shared" ref="AA12" si="37">AB12*AB$4</f>
        <v>0.1186</v>
      </c>
      <c r="AB12" s="219">
        <v>2</v>
      </c>
    </row>
    <row r="13" ht="25.05" customHeight="true" spans="1:28">
      <c r="A13" s="181"/>
      <c r="B13" s="176"/>
      <c r="C13" s="176" t="s">
        <v>35</v>
      </c>
      <c r="D13" s="182">
        <v>2</v>
      </c>
      <c r="E13" s="200">
        <v>2</v>
      </c>
      <c r="F13" s="200">
        <f t="shared" si="0"/>
        <v>0</v>
      </c>
      <c r="G13" s="201">
        <f t="shared" si="1"/>
        <v>0.2274</v>
      </c>
      <c r="H13" s="201">
        <v>2</v>
      </c>
      <c r="I13" s="201">
        <f t="shared" si="1"/>
        <v>0.0888</v>
      </c>
      <c r="J13" s="201">
        <v>2</v>
      </c>
      <c r="K13" s="201">
        <f t="shared" ref="K13" si="38">L13*L$4</f>
        <v>0.1234</v>
      </c>
      <c r="L13" s="201">
        <v>2</v>
      </c>
      <c r="M13" s="201">
        <f t="shared" ref="M13" si="39">N13*N$4</f>
        <v>0.279</v>
      </c>
      <c r="N13" s="201">
        <v>2</v>
      </c>
      <c r="O13" s="201">
        <f t="shared" ref="O13" si="40">P13*P$4</f>
        <v>0.1148</v>
      </c>
      <c r="P13" s="201">
        <v>2</v>
      </c>
      <c r="Q13" s="201">
        <f t="shared" ref="Q13" si="41">R13*R$4</f>
        <v>0.2766</v>
      </c>
      <c r="R13" s="201">
        <v>2</v>
      </c>
      <c r="S13" s="201">
        <f t="shared" ref="S13" si="42">T13*T$4</f>
        <v>0.0594</v>
      </c>
      <c r="T13" s="211">
        <v>2</v>
      </c>
      <c r="U13" s="201">
        <f t="shared" ref="U13" si="43">V13*V$4</f>
        <v>0.1186</v>
      </c>
      <c r="V13" s="219">
        <v>2</v>
      </c>
      <c r="W13" s="201">
        <f t="shared" ref="W13" si="44">X13*X$4</f>
        <v>0.178</v>
      </c>
      <c r="X13" s="219">
        <v>2</v>
      </c>
      <c r="Y13" s="201">
        <f t="shared" ref="Y13" si="45">Z13*Z$4</f>
        <v>0.4154</v>
      </c>
      <c r="Z13" s="219">
        <v>2</v>
      </c>
      <c r="AA13" s="201">
        <f t="shared" ref="AA13" si="46">AB13*AB$4</f>
        <v>0.1186</v>
      </c>
      <c r="AB13" s="219">
        <v>2</v>
      </c>
    </row>
    <row r="14" ht="25.05" customHeight="true" spans="1:28">
      <c r="A14" s="183" t="s">
        <v>36</v>
      </c>
      <c r="B14" s="184" t="s">
        <v>37</v>
      </c>
      <c r="C14" s="184" t="s">
        <v>38</v>
      </c>
      <c r="D14" s="185">
        <v>4</v>
      </c>
      <c r="E14" s="200">
        <v>3.7</v>
      </c>
      <c r="F14" s="200">
        <f t="shared" si="0"/>
        <v>0.3</v>
      </c>
      <c r="G14" s="201">
        <f t="shared" si="1"/>
        <v>0.41254908</v>
      </c>
      <c r="H14" s="202">
        <v>3.6284</v>
      </c>
      <c r="I14" s="201">
        <f t="shared" si="1"/>
        <v>0.118548</v>
      </c>
      <c r="J14" s="202">
        <v>2.67</v>
      </c>
      <c r="K14" s="201">
        <f t="shared" ref="K14" si="47">L14*L$4</f>
        <v>0.1234</v>
      </c>
      <c r="L14" s="202">
        <v>2</v>
      </c>
      <c r="M14" s="201">
        <f t="shared" ref="M14" si="48">N14*N$4</f>
        <v>0.558</v>
      </c>
      <c r="N14" s="202">
        <v>4</v>
      </c>
      <c r="O14" s="201">
        <f t="shared" ref="O14" si="49">P14*P$4</f>
        <v>0.151536</v>
      </c>
      <c r="P14" s="202">
        <v>2.64</v>
      </c>
      <c r="Q14" s="201">
        <f t="shared" ref="Q14" si="50">R14*R$4</f>
        <v>0.5532</v>
      </c>
      <c r="R14" s="202">
        <v>4</v>
      </c>
      <c r="S14" s="201">
        <f t="shared" ref="S14" si="51">T14*T$4</f>
        <v>0.1188</v>
      </c>
      <c r="T14" s="211">
        <v>4</v>
      </c>
      <c r="U14" s="201">
        <f t="shared" ref="U14" si="52">V14*V$4</f>
        <v>0.2372</v>
      </c>
      <c r="V14" s="219">
        <v>4</v>
      </c>
      <c r="W14" s="201">
        <f t="shared" ref="W14" si="53">X14*X$4</f>
        <v>0.356</v>
      </c>
      <c r="X14" s="219">
        <v>4</v>
      </c>
      <c r="Y14" s="201">
        <f t="shared" ref="Y14" si="54">Z14*Z$4</f>
        <v>0.8308</v>
      </c>
      <c r="Z14" s="219">
        <v>4</v>
      </c>
      <c r="AA14" s="201">
        <f t="shared" ref="AA14" si="55">AB14*AB$4</f>
        <v>0.2372</v>
      </c>
      <c r="AB14" s="219">
        <v>4</v>
      </c>
    </row>
    <row r="15" ht="25.05" customHeight="true" spans="1:28">
      <c r="A15" s="186"/>
      <c r="B15" s="149"/>
      <c r="C15" s="187" t="s">
        <v>39</v>
      </c>
      <c r="D15" s="188">
        <v>2</v>
      </c>
      <c r="E15" s="200">
        <v>1.57</v>
      </c>
      <c r="F15" s="200">
        <f t="shared" si="0"/>
        <v>0.43</v>
      </c>
      <c r="G15" s="201">
        <f t="shared" si="1"/>
        <v>0.17055</v>
      </c>
      <c r="H15" s="202">
        <v>1.5</v>
      </c>
      <c r="I15" s="201">
        <f t="shared" si="1"/>
        <v>0.0666</v>
      </c>
      <c r="J15" s="202">
        <v>1.5</v>
      </c>
      <c r="K15" s="201">
        <f t="shared" ref="K15" si="56">L15*L$4</f>
        <v>0.0617</v>
      </c>
      <c r="L15" s="202">
        <v>1</v>
      </c>
      <c r="M15" s="201">
        <f t="shared" ref="M15" si="57">N15*N$4</f>
        <v>0.240100203387945</v>
      </c>
      <c r="N15" s="202">
        <v>1.72114841138312</v>
      </c>
      <c r="O15" s="201">
        <f t="shared" ref="O15" si="58">P15*P$4</f>
        <v>0</v>
      </c>
      <c r="P15" s="202">
        <v>0</v>
      </c>
      <c r="Q15" s="201">
        <f t="shared" ref="Q15" si="59">R15*R$4</f>
        <v>0.1383</v>
      </c>
      <c r="R15" s="202">
        <v>1</v>
      </c>
      <c r="S15" s="201">
        <f t="shared" ref="S15" si="60">T15*T$4</f>
        <v>0.0594</v>
      </c>
      <c r="T15" s="211">
        <v>2</v>
      </c>
      <c r="U15" s="201">
        <f t="shared" ref="U15" si="61">V15*V$4</f>
        <v>0.1186</v>
      </c>
      <c r="V15" s="219">
        <v>2</v>
      </c>
      <c r="W15" s="201">
        <f t="shared" ref="W15" si="62">X15*X$4</f>
        <v>0.178</v>
      </c>
      <c r="X15" s="219">
        <v>2</v>
      </c>
      <c r="Y15" s="201">
        <f t="shared" ref="Y15" si="63">Z15*Z$4</f>
        <v>0.4154</v>
      </c>
      <c r="Z15" s="219">
        <v>2</v>
      </c>
      <c r="AA15" s="201">
        <f t="shared" ref="AA15" si="64">AB15*AB$4</f>
        <v>0.1186</v>
      </c>
      <c r="AB15" s="219">
        <v>2</v>
      </c>
    </row>
    <row r="16" ht="25.05" customHeight="true" spans="1:28">
      <c r="A16" s="186"/>
      <c r="B16" s="149"/>
      <c r="C16" s="187" t="s">
        <v>40</v>
      </c>
      <c r="D16" s="188">
        <v>4</v>
      </c>
      <c r="E16" s="200">
        <v>2.89</v>
      </c>
      <c r="F16" s="200">
        <f t="shared" si="0"/>
        <v>1.11</v>
      </c>
      <c r="G16" s="201">
        <f t="shared" si="1"/>
        <v>0.3306396</v>
      </c>
      <c r="H16" s="202">
        <v>2.908</v>
      </c>
      <c r="I16" s="201">
        <f t="shared" si="1"/>
        <v>0.123432</v>
      </c>
      <c r="J16" s="202">
        <v>2.78</v>
      </c>
      <c r="K16" s="201">
        <f t="shared" ref="K16" si="65">L16*L$4</f>
        <v>0.15425</v>
      </c>
      <c r="L16" s="202">
        <v>2.5</v>
      </c>
      <c r="M16" s="201">
        <f t="shared" ref="M16" si="66">N16*N$4</f>
        <v>0.4743</v>
      </c>
      <c r="N16" s="202">
        <v>3.4</v>
      </c>
      <c r="O16" s="201">
        <f t="shared" ref="O16" si="67">P16*P$4</f>
        <v>0.205492</v>
      </c>
      <c r="P16" s="202">
        <v>3.58</v>
      </c>
      <c r="Q16" s="201">
        <f t="shared" ref="Q16" si="68">R16*R$4</f>
        <v>0.167343</v>
      </c>
      <c r="R16" s="202">
        <v>1.21</v>
      </c>
      <c r="S16" s="201">
        <f t="shared" ref="S16" si="69">T16*T$4</f>
        <v>0.0891</v>
      </c>
      <c r="T16" s="212">
        <v>3</v>
      </c>
      <c r="U16" s="201">
        <f t="shared" ref="U16" si="70">V16*V$4</f>
        <v>0.1779</v>
      </c>
      <c r="V16" s="220">
        <v>3</v>
      </c>
      <c r="W16" s="201">
        <f t="shared" ref="W16" si="71">X16*X$4</f>
        <v>0.267</v>
      </c>
      <c r="X16" s="220">
        <v>3</v>
      </c>
      <c r="Y16" s="201">
        <f t="shared" ref="Y16" si="72">Z16*Z$4</f>
        <v>0.783029</v>
      </c>
      <c r="Z16" s="220">
        <v>3.77</v>
      </c>
      <c r="AA16" s="201">
        <f t="shared" ref="AA16" si="73">AB16*AB$4</f>
        <v>0.121565</v>
      </c>
      <c r="AB16" s="220">
        <v>2.05</v>
      </c>
    </row>
    <row r="17" ht="25.05" customHeight="true" spans="1:28">
      <c r="A17" s="186"/>
      <c r="B17" s="149"/>
      <c r="C17" s="187" t="s">
        <v>41</v>
      </c>
      <c r="D17" s="188">
        <v>4</v>
      </c>
      <c r="E17" s="200">
        <v>2.58</v>
      </c>
      <c r="F17" s="200">
        <f t="shared" si="0"/>
        <v>1.42</v>
      </c>
      <c r="G17" s="201">
        <f t="shared" si="1"/>
        <v>0.1137</v>
      </c>
      <c r="H17" s="202">
        <v>1</v>
      </c>
      <c r="I17" s="201">
        <f t="shared" si="1"/>
        <v>0</v>
      </c>
      <c r="J17" s="202">
        <v>0</v>
      </c>
      <c r="K17" s="201">
        <f t="shared" ref="K17" si="74">L17*L$4</f>
        <v>0.1851</v>
      </c>
      <c r="L17" s="202">
        <v>3</v>
      </c>
      <c r="M17" s="201">
        <f t="shared" ref="M17" si="75">N17*N$4</f>
        <v>0.506071145338764</v>
      </c>
      <c r="N17" s="202">
        <v>3.62775014579759</v>
      </c>
      <c r="O17" s="201">
        <f t="shared" ref="O17" si="76">P17*P$4</f>
        <v>0</v>
      </c>
      <c r="P17" s="202">
        <v>0</v>
      </c>
      <c r="Q17" s="201">
        <f t="shared" ref="Q17" si="77">R17*R$4</f>
        <v>0</v>
      </c>
      <c r="R17" s="202">
        <v>0</v>
      </c>
      <c r="S17" s="201">
        <f t="shared" ref="S17" si="78">T17*T$4</f>
        <v>0.1188</v>
      </c>
      <c r="T17" s="211">
        <v>4</v>
      </c>
      <c r="U17" s="201">
        <f t="shared" ref="U17" si="79">V17*V$4</f>
        <v>0.2372</v>
      </c>
      <c r="V17" s="219">
        <v>4</v>
      </c>
      <c r="W17" s="201">
        <f t="shared" ref="W17" si="80">X17*X$4</f>
        <v>0.356</v>
      </c>
      <c r="X17" s="219">
        <v>4</v>
      </c>
      <c r="Y17" s="201">
        <f t="shared" ref="Y17" si="81">Z17*Z$4</f>
        <v>0.8308</v>
      </c>
      <c r="Z17" s="219">
        <v>4</v>
      </c>
      <c r="AA17" s="201">
        <f t="shared" ref="AA17" si="82">AB17*AB$4</f>
        <v>0.2372</v>
      </c>
      <c r="AB17" s="219">
        <v>4</v>
      </c>
    </row>
    <row r="18" ht="25.05" customHeight="true" spans="1:28">
      <c r="A18" s="186"/>
      <c r="B18" s="189" t="s">
        <v>42</v>
      </c>
      <c r="C18" s="187" t="s">
        <v>43</v>
      </c>
      <c r="D18" s="188">
        <v>3</v>
      </c>
      <c r="E18" s="200">
        <v>2.93</v>
      </c>
      <c r="F18" s="200">
        <f t="shared" si="0"/>
        <v>0.0699999999999998</v>
      </c>
      <c r="G18" s="201">
        <f t="shared" si="1"/>
        <v>0.3411</v>
      </c>
      <c r="H18" s="202">
        <v>3</v>
      </c>
      <c r="I18" s="201">
        <f t="shared" si="1"/>
        <v>0.1332</v>
      </c>
      <c r="J18" s="202">
        <v>3</v>
      </c>
      <c r="K18" s="201">
        <f t="shared" ref="K18" si="83">L18*L$4</f>
        <v>0.1851</v>
      </c>
      <c r="L18" s="202">
        <v>3</v>
      </c>
      <c r="M18" s="201">
        <f t="shared" ref="M18" si="84">N18*N$4</f>
        <v>0.352172215193117</v>
      </c>
      <c r="N18" s="202">
        <v>2.52453200855281</v>
      </c>
      <c r="O18" s="201">
        <f t="shared" ref="O18" si="85">P18*P$4</f>
        <v>0.1722</v>
      </c>
      <c r="P18" s="202">
        <v>3</v>
      </c>
      <c r="Q18" s="201">
        <f t="shared" ref="Q18" si="86">R18*R$4</f>
        <v>0.4149</v>
      </c>
      <c r="R18" s="202">
        <v>3</v>
      </c>
      <c r="S18" s="201">
        <f t="shared" ref="S18" si="87">T18*T$4</f>
        <v>0.0891</v>
      </c>
      <c r="T18" s="211">
        <v>3</v>
      </c>
      <c r="U18" s="201">
        <f t="shared" ref="U18" si="88">V18*V$4</f>
        <v>0.1779</v>
      </c>
      <c r="V18" s="219">
        <v>3</v>
      </c>
      <c r="W18" s="201">
        <f t="shared" ref="W18" si="89">X18*X$4</f>
        <v>0.267</v>
      </c>
      <c r="X18" s="219">
        <v>3</v>
      </c>
      <c r="Y18" s="201">
        <f t="shared" ref="Y18" si="90">Z18*Z$4</f>
        <v>0.6231</v>
      </c>
      <c r="Z18" s="219">
        <v>3</v>
      </c>
      <c r="AA18" s="201">
        <f t="shared" ref="AA18" si="91">AB18*AB$4</f>
        <v>0.1779</v>
      </c>
      <c r="AB18" s="219">
        <v>3</v>
      </c>
    </row>
    <row r="19" ht="25.05" customHeight="true" spans="1:28">
      <c r="A19" s="186"/>
      <c r="B19" s="183"/>
      <c r="C19" s="187" t="s">
        <v>44</v>
      </c>
      <c r="D19" s="188">
        <v>5</v>
      </c>
      <c r="E19" s="203">
        <v>4.85</v>
      </c>
      <c r="F19" s="203">
        <f t="shared" si="0"/>
        <v>0.15</v>
      </c>
      <c r="G19" s="204">
        <f t="shared" si="1"/>
        <v>0.51165</v>
      </c>
      <c r="H19" s="205">
        <v>4.5</v>
      </c>
      <c r="I19" s="204">
        <f t="shared" si="1"/>
        <v>0.1332</v>
      </c>
      <c r="J19" s="205">
        <v>3</v>
      </c>
      <c r="K19" s="204">
        <f t="shared" ref="K19" si="92">L19*L$4</f>
        <v>0.3085</v>
      </c>
      <c r="L19" s="205">
        <v>5</v>
      </c>
      <c r="M19" s="204">
        <f t="shared" ref="M19" si="93">N19*N$4</f>
        <v>0.6975</v>
      </c>
      <c r="N19" s="205">
        <v>5</v>
      </c>
      <c r="O19" s="204">
        <f t="shared" ref="O19" si="94">P19*P$4</f>
        <v>0.287</v>
      </c>
      <c r="P19" s="205">
        <v>5</v>
      </c>
      <c r="Q19" s="204">
        <f t="shared" ref="Q19" si="95">R19*R$4</f>
        <v>0.6915</v>
      </c>
      <c r="R19" s="205">
        <v>5</v>
      </c>
      <c r="S19" s="204">
        <f t="shared" ref="S19" si="96">T19*T$4</f>
        <v>0.1485</v>
      </c>
      <c r="T19" s="213">
        <v>5</v>
      </c>
      <c r="U19" s="204">
        <f t="shared" ref="U19" si="97">V19*V$4</f>
        <v>0.2965</v>
      </c>
      <c r="V19" s="213">
        <v>5</v>
      </c>
      <c r="W19" s="204">
        <f t="shared" ref="W19" si="98">X19*X$4</f>
        <v>0.445</v>
      </c>
      <c r="X19" s="213">
        <v>5</v>
      </c>
      <c r="Y19" s="204">
        <f t="shared" ref="Y19" si="99">Z19*Z$4</f>
        <v>1.0385</v>
      </c>
      <c r="Z19" s="213">
        <v>5</v>
      </c>
      <c r="AA19" s="204">
        <f t="shared" ref="AA19" si="100">AB19*AB$4</f>
        <v>0.2965</v>
      </c>
      <c r="AB19" s="213">
        <v>5</v>
      </c>
    </row>
    <row r="20" ht="25.05" customHeight="true" spans="1:28">
      <c r="A20" s="186"/>
      <c r="B20" s="183"/>
      <c r="C20" s="187" t="s">
        <v>45</v>
      </c>
      <c r="D20" s="188">
        <v>2</v>
      </c>
      <c r="E20" s="203">
        <v>1.66</v>
      </c>
      <c r="F20" s="203">
        <f t="shared" si="0"/>
        <v>0.34</v>
      </c>
      <c r="G20" s="204">
        <f t="shared" si="1"/>
        <v>0.1137</v>
      </c>
      <c r="H20" s="205">
        <v>1</v>
      </c>
      <c r="I20" s="204">
        <f t="shared" si="1"/>
        <v>0.038184</v>
      </c>
      <c r="J20" s="205">
        <v>0.86</v>
      </c>
      <c r="K20" s="204">
        <f t="shared" ref="K20" si="101">L20*L$4</f>
        <v>0.1234</v>
      </c>
      <c r="L20" s="205">
        <v>2</v>
      </c>
      <c r="M20" s="204">
        <f t="shared" ref="M20" si="102">N20*N$4</f>
        <v>0.102192116169773</v>
      </c>
      <c r="N20" s="205">
        <v>0.732559972543174</v>
      </c>
      <c r="O20" s="204">
        <f t="shared" ref="O20" si="103">P20*P$4</f>
        <v>0.1148</v>
      </c>
      <c r="P20" s="205">
        <v>2</v>
      </c>
      <c r="Q20" s="204">
        <f t="shared" ref="Q20" si="104">R20*R$4</f>
        <v>0.2766</v>
      </c>
      <c r="R20" s="205">
        <v>2</v>
      </c>
      <c r="S20" s="204">
        <f t="shared" ref="S20" si="105">T20*T$4</f>
        <v>0.0594</v>
      </c>
      <c r="T20" s="213">
        <v>2</v>
      </c>
      <c r="U20" s="204">
        <f t="shared" ref="U20" si="106">V20*V$4</f>
        <v>0.1186</v>
      </c>
      <c r="V20" s="213">
        <v>2</v>
      </c>
      <c r="W20" s="204">
        <f t="shared" ref="W20" si="107">X20*X$4</f>
        <v>0.178</v>
      </c>
      <c r="X20" s="213">
        <v>2</v>
      </c>
      <c r="Y20" s="204">
        <f t="shared" ref="Y20" si="108">Z20*Z$4</f>
        <v>0.4154</v>
      </c>
      <c r="Z20" s="213">
        <v>2</v>
      </c>
      <c r="AA20" s="204">
        <f t="shared" ref="AA20" si="109">AB20*AB$4</f>
        <v>0.1186</v>
      </c>
      <c r="AB20" s="213">
        <v>2</v>
      </c>
    </row>
    <row r="21" ht="25.05" customHeight="true" spans="1:28">
      <c r="A21" s="186"/>
      <c r="B21" s="183"/>
      <c r="C21" s="187" t="s">
        <v>46</v>
      </c>
      <c r="D21" s="188">
        <v>4</v>
      </c>
      <c r="E21" s="203">
        <v>3.22</v>
      </c>
      <c r="F21" s="203">
        <f t="shared" si="0"/>
        <v>0.78</v>
      </c>
      <c r="G21" s="204">
        <f t="shared" si="1"/>
        <v>0.2274</v>
      </c>
      <c r="H21" s="205">
        <v>2</v>
      </c>
      <c r="I21" s="204">
        <f t="shared" si="1"/>
        <v>0.146076</v>
      </c>
      <c r="J21" s="205">
        <v>3.29</v>
      </c>
      <c r="K21" s="204">
        <f t="shared" ref="K21" si="110">L21*L$4</f>
        <v>0.1851</v>
      </c>
      <c r="L21" s="205">
        <v>3</v>
      </c>
      <c r="M21" s="204">
        <f t="shared" ref="M21" si="111">N21*N$4</f>
        <v>0.428572237150805</v>
      </c>
      <c r="N21" s="205">
        <v>3.07220241685165</v>
      </c>
      <c r="O21" s="204">
        <f t="shared" ref="O21" si="112">P21*P$4</f>
        <v>0.03444</v>
      </c>
      <c r="P21" s="205">
        <v>0.6</v>
      </c>
      <c r="Q21" s="204">
        <f t="shared" ref="Q21" si="113">R21*R$4</f>
        <v>0.4149</v>
      </c>
      <c r="R21" s="205">
        <v>3</v>
      </c>
      <c r="S21" s="204">
        <f t="shared" ref="S21" si="114">T21*T$4</f>
        <v>0.1188</v>
      </c>
      <c r="T21" s="213">
        <v>4</v>
      </c>
      <c r="U21" s="204">
        <f t="shared" ref="U21" si="115">V21*V$4</f>
        <v>0.2372</v>
      </c>
      <c r="V21" s="213">
        <v>4</v>
      </c>
      <c r="W21" s="204">
        <f t="shared" ref="W21" si="116">X21*X$4</f>
        <v>0.356</v>
      </c>
      <c r="X21" s="213">
        <v>4</v>
      </c>
      <c r="Y21" s="204">
        <f t="shared" ref="Y21" si="117">Z21*Z$4</f>
        <v>0.8308</v>
      </c>
      <c r="Z21" s="213">
        <v>4</v>
      </c>
      <c r="AA21" s="204">
        <f t="shared" ref="AA21" si="118">AB21*AB$4</f>
        <v>0.2372</v>
      </c>
      <c r="AB21" s="213">
        <v>4</v>
      </c>
    </row>
    <row r="22" ht="25.05" customHeight="true" spans="1:28">
      <c r="A22" s="190"/>
      <c r="B22" s="184"/>
      <c r="C22" s="187" t="s">
        <v>47</v>
      </c>
      <c r="D22" s="188">
        <v>4</v>
      </c>
      <c r="E22" s="200">
        <v>3.55</v>
      </c>
      <c r="F22" s="200">
        <f t="shared" si="0"/>
        <v>0.45</v>
      </c>
      <c r="G22" s="201">
        <f t="shared" si="1"/>
        <v>0.4548</v>
      </c>
      <c r="H22" s="202">
        <v>4</v>
      </c>
      <c r="I22" s="201">
        <f t="shared" si="1"/>
        <v>0.152736</v>
      </c>
      <c r="J22" s="202">
        <v>3.44</v>
      </c>
      <c r="K22" s="201">
        <f t="shared" ref="K22" si="119">L22*L$4</f>
        <v>0.232609</v>
      </c>
      <c r="L22" s="202">
        <v>3.77</v>
      </c>
      <c r="M22" s="201">
        <f t="shared" ref="M22" si="120">N22*N$4</f>
        <v>0.432936032930703</v>
      </c>
      <c r="N22" s="202">
        <v>3.10348410703013</v>
      </c>
      <c r="O22" s="201">
        <f t="shared" ref="O22" si="121">P22*P$4</f>
        <v>0.192864</v>
      </c>
      <c r="P22" s="202">
        <v>3.36</v>
      </c>
      <c r="Q22" s="201">
        <f t="shared" ref="Q22" si="122">R22*R$4</f>
        <v>0.5532</v>
      </c>
      <c r="R22" s="202">
        <v>4</v>
      </c>
      <c r="S22" s="201">
        <f t="shared" ref="S22" si="123">T22*T$4</f>
        <v>0.10395</v>
      </c>
      <c r="T22" s="211">
        <v>3.5</v>
      </c>
      <c r="U22" s="201">
        <f t="shared" ref="U22" si="124">V22*V$4</f>
        <v>0.20755</v>
      </c>
      <c r="V22" s="219">
        <v>3.5</v>
      </c>
      <c r="W22" s="201">
        <f t="shared" ref="W22" si="125">X22*X$4</f>
        <v>0.3115</v>
      </c>
      <c r="X22" s="219">
        <v>3.5</v>
      </c>
      <c r="Y22" s="201">
        <f t="shared" ref="Y22" si="126">Z22*Z$4</f>
        <v>0.72695</v>
      </c>
      <c r="Z22" s="219">
        <v>3.5</v>
      </c>
      <c r="AA22" s="201">
        <f t="shared" ref="AA22" si="127">AB22*AB$4</f>
        <v>0.1779</v>
      </c>
      <c r="AB22" s="219">
        <v>3</v>
      </c>
    </row>
    <row r="23" ht="25.05" customHeight="true" spans="1:28">
      <c r="A23" s="189" t="s">
        <v>48</v>
      </c>
      <c r="B23" s="187" t="s">
        <v>49</v>
      </c>
      <c r="C23" s="187" t="s">
        <v>50</v>
      </c>
      <c r="D23" s="188">
        <v>10</v>
      </c>
      <c r="E23" s="200">
        <v>8.63</v>
      </c>
      <c r="F23" s="200">
        <f t="shared" si="0"/>
        <v>1.37</v>
      </c>
      <c r="G23" s="201">
        <f t="shared" si="1"/>
        <v>0.999423</v>
      </c>
      <c r="H23" s="202">
        <v>8.79</v>
      </c>
      <c r="I23" s="201">
        <f t="shared" si="1"/>
        <v>0.386724</v>
      </c>
      <c r="J23" s="202">
        <v>8.71</v>
      </c>
      <c r="K23" s="201">
        <f t="shared" ref="K23" si="128">L23*L$4</f>
        <v>0.4319</v>
      </c>
      <c r="L23" s="202">
        <v>7</v>
      </c>
      <c r="M23" s="201">
        <f t="shared" ref="M23" si="129">N23*N$4</f>
        <v>1.28119456844034</v>
      </c>
      <c r="N23" s="202">
        <v>9.18419045476947</v>
      </c>
      <c r="O23" s="201">
        <f t="shared" ref="O23" si="130">P23*P$4</f>
        <v>0.355306</v>
      </c>
      <c r="P23" s="202">
        <v>6.19</v>
      </c>
      <c r="Q23" s="201">
        <f t="shared" ref="Q23" si="131">R23*R$4</f>
        <v>0.7253835</v>
      </c>
      <c r="R23" s="202">
        <v>5.245</v>
      </c>
      <c r="S23" s="201">
        <f t="shared" ref="S23" si="132">T23*T$4</f>
        <v>0.297</v>
      </c>
      <c r="T23" s="211">
        <v>10</v>
      </c>
      <c r="U23" s="201">
        <f t="shared" ref="U23" si="133">V23*V$4</f>
        <v>0.593</v>
      </c>
      <c r="V23" s="219">
        <v>10</v>
      </c>
      <c r="W23" s="201">
        <f t="shared" ref="W23" si="134">X23*X$4</f>
        <v>0.89</v>
      </c>
      <c r="X23" s="219">
        <v>10</v>
      </c>
      <c r="Y23" s="201">
        <f t="shared" ref="Y23" si="135">Z23*Z$4</f>
        <v>2.077</v>
      </c>
      <c r="Z23" s="218">
        <v>10</v>
      </c>
      <c r="AA23" s="201">
        <f t="shared" ref="AA23" si="136">AB23*AB$4</f>
        <v>0.593</v>
      </c>
      <c r="AB23" s="219">
        <v>10</v>
      </c>
    </row>
    <row r="24" ht="25.05" customHeight="true" spans="1:28">
      <c r="A24" s="183"/>
      <c r="B24" s="187" t="s">
        <v>51</v>
      </c>
      <c r="C24" s="187" t="s">
        <v>52</v>
      </c>
      <c r="D24" s="188">
        <v>8</v>
      </c>
      <c r="E24" s="200">
        <v>8</v>
      </c>
      <c r="F24" s="200">
        <f t="shared" si="0"/>
        <v>0</v>
      </c>
      <c r="G24" s="201">
        <f t="shared" si="1"/>
        <v>0.9096</v>
      </c>
      <c r="H24" s="202">
        <v>8</v>
      </c>
      <c r="I24" s="201">
        <f t="shared" si="1"/>
        <v>0.3552</v>
      </c>
      <c r="J24" s="202">
        <v>8</v>
      </c>
      <c r="K24" s="201">
        <f t="shared" ref="K24" si="137">L24*L$4</f>
        <v>0.4936</v>
      </c>
      <c r="L24" s="202">
        <v>8</v>
      </c>
      <c r="M24" s="201">
        <f t="shared" ref="M24" si="138">N24*N$4</f>
        <v>1.116</v>
      </c>
      <c r="N24" s="202">
        <v>8</v>
      </c>
      <c r="O24" s="201">
        <f t="shared" ref="O24" si="139">P24*P$4</f>
        <v>0.4592</v>
      </c>
      <c r="P24" s="202">
        <v>8</v>
      </c>
      <c r="Q24" s="201">
        <f t="shared" ref="Q24" si="140">R24*R$4</f>
        <v>1.1064</v>
      </c>
      <c r="R24" s="202">
        <v>8</v>
      </c>
      <c r="S24" s="201">
        <f t="shared" ref="S24" si="141">T24*T$4</f>
        <v>0.2376</v>
      </c>
      <c r="T24" s="211">
        <v>8</v>
      </c>
      <c r="U24" s="201">
        <f t="shared" ref="U24" si="142">V24*V$4</f>
        <v>0.4744</v>
      </c>
      <c r="V24" s="219">
        <v>8</v>
      </c>
      <c r="W24" s="201">
        <f t="shared" ref="W24" si="143">X24*X$4</f>
        <v>0.712</v>
      </c>
      <c r="X24" s="219">
        <v>8</v>
      </c>
      <c r="Y24" s="201">
        <f t="shared" ref="Y24" si="144">Z24*Z$4</f>
        <v>1.6616</v>
      </c>
      <c r="Z24" s="219">
        <v>8</v>
      </c>
      <c r="AA24" s="201">
        <f t="shared" ref="AA24" si="145">AB24*AB$4</f>
        <v>0.4744</v>
      </c>
      <c r="AB24" s="219">
        <v>8</v>
      </c>
    </row>
    <row r="25" ht="25.05" customHeight="true" spans="1:28">
      <c r="A25" s="183"/>
      <c r="B25" s="187" t="s">
        <v>53</v>
      </c>
      <c r="C25" s="187" t="s">
        <v>54</v>
      </c>
      <c r="D25" s="188">
        <v>6</v>
      </c>
      <c r="E25" s="200">
        <v>5.52</v>
      </c>
      <c r="F25" s="200">
        <f t="shared" si="0"/>
        <v>0.48</v>
      </c>
      <c r="G25" s="201">
        <f t="shared" si="1"/>
        <v>0.50387292</v>
      </c>
      <c r="H25" s="202">
        <v>4.4316</v>
      </c>
      <c r="I25" s="201">
        <f t="shared" si="1"/>
        <v>0.222</v>
      </c>
      <c r="J25" s="202">
        <v>5</v>
      </c>
      <c r="K25" s="201">
        <f t="shared" ref="K25" si="146">L25*L$4</f>
        <v>0.3702</v>
      </c>
      <c r="L25" s="202">
        <v>6</v>
      </c>
      <c r="M25" s="201">
        <f t="shared" ref="M25" si="147">N25*N$4</f>
        <v>0.762786382480583</v>
      </c>
      <c r="N25" s="202">
        <v>5.46800274179629</v>
      </c>
      <c r="O25" s="201">
        <f t="shared" ref="O25" si="148">P25*P$4</f>
        <v>0.287</v>
      </c>
      <c r="P25" s="202">
        <v>5</v>
      </c>
      <c r="Q25" s="201">
        <f t="shared" ref="Q25" si="149">R25*R$4</f>
        <v>0.70101504</v>
      </c>
      <c r="R25" s="202">
        <v>5.0688</v>
      </c>
      <c r="S25" s="201">
        <f t="shared" ref="S25" si="150">T25*T$4</f>
        <v>0.1782</v>
      </c>
      <c r="T25" s="211">
        <v>6</v>
      </c>
      <c r="U25" s="201">
        <f t="shared" ref="U25" si="151">V25*V$4</f>
        <v>0.3558</v>
      </c>
      <c r="V25" s="219">
        <v>6</v>
      </c>
      <c r="W25" s="201">
        <f t="shared" ref="W25" si="152">X25*X$4</f>
        <v>0.534</v>
      </c>
      <c r="X25" s="219">
        <v>6</v>
      </c>
      <c r="Y25" s="201">
        <f t="shared" ref="Y25" si="153">Z25*Z$4</f>
        <v>1.2462</v>
      </c>
      <c r="Z25" s="219">
        <v>6</v>
      </c>
      <c r="AA25" s="201">
        <f t="shared" ref="AA25" si="154">AB25*AB$4</f>
        <v>0.3558</v>
      </c>
      <c r="AB25" s="219">
        <v>6</v>
      </c>
    </row>
    <row r="26" ht="25.05" customHeight="true" spans="1:28">
      <c r="A26" s="184"/>
      <c r="B26" s="187" t="s">
        <v>55</v>
      </c>
      <c r="C26" s="187" t="s">
        <v>56</v>
      </c>
      <c r="D26" s="188">
        <v>6</v>
      </c>
      <c r="E26" s="200">
        <v>6</v>
      </c>
      <c r="F26" s="200">
        <f t="shared" si="0"/>
        <v>0</v>
      </c>
      <c r="G26" s="201">
        <f t="shared" si="1"/>
        <v>0.6822</v>
      </c>
      <c r="H26" s="202">
        <v>6</v>
      </c>
      <c r="I26" s="201">
        <f t="shared" si="1"/>
        <v>0.2664</v>
      </c>
      <c r="J26" s="202">
        <v>6</v>
      </c>
      <c r="K26" s="201">
        <f t="shared" ref="K26" si="155">L26*L$4</f>
        <v>0.3702</v>
      </c>
      <c r="L26" s="202">
        <v>6</v>
      </c>
      <c r="M26" s="201">
        <f t="shared" ref="M26" si="156">N26*N$4</f>
        <v>0.837</v>
      </c>
      <c r="N26" s="202">
        <v>6</v>
      </c>
      <c r="O26" s="201">
        <f t="shared" ref="O26" si="157">P26*P$4</f>
        <v>0.3444</v>
      </c>
      <c r="P26" s="202">
        <v>6</v>
      </c>
      <c r="Q26" s="201">
        <f t="shared" ref="Q26" si="158">R26*R$4</f>
        <v>0.8298</v>
      </c>
      <c r="R26" s="202">
        <v>6</v>
      </c>
      <c r="S26" s="201">
        <f t="shared" ref="S26" si="159">T26*T$4</f>
        <v>0.1782</v>
      </c>
      <c r="T26" s="211">
        <v>6</v>
      </c>
      <c r="U26" s="201">
        <f t="shared" ref="U26" si="160">V26*V$4</f>
        <v>0.3558</v>
      </c>
      <c r="V26" s="219">
        <v>6</v>
      </c>
      <c r="W26" s="201">
        <f t="shared" ref="W26" si="161">X26*X$4</f>
        <v>0.534</v>
      </c>
      <c r="X26" s="219">
        <v>6</v>
      </c>
      <c r="Y26" s="201">
        <f t="shared" ref="Y26" si="162">Z26*Z$4</f>
        <v>1.2462</v>
      </c>
      <c r="Z26" s="219">
        <v>6</v>
      </c>
      <c r="AA26" s="201">
        <f t="shared" ref="AA26" si="163">AB26*AB$4</f>
        <v>0.3558</v>
      </c>
      <c r="AB26" s="219">
        <v>6</v>
      </c>
    </row>
    <row r="27" ht="25.05" customHeight="true" spans="1:28">
      <c r="A27" s="187" t="s">
        <v>57</v>
      </c>
      <c r="B27" s="187" t="s">
        <v>58</v>
      </c>
      <c r="C27" s="187" t="s">
        <v>59</v>
      </c>
      <c r="D27" s="188">
        <v>20</v>
      </c>
      <c r="E27" s="200">
        <v>19.3965632856037</v>
      </c>
      <c r="F27" s="200">
        <f t="shared" si="0"/>
        <v>0.603436714396292</v>
      </c>
      <c r="G27" s="201">
        <f t="shared" si="1"/>
        <v>2.16041822896186</v>
      </c>
      <c r="H27" s="202">
        <v>19.0010398325581</v>
      </c>
      <c r="I27" s="201">
        <f t="shared" si="1"/>
        <v>0.7992</v>
      </c>
      <c r="J27" s="202">
        <v>18</v>
      </c>
      <c r="K27" s="201">
        <f t="shared" ref="K27" si="164">L27*L$4</f>
        <v>1.1106</v>
      </c>
      <c r="L27" s="202">
        <v>18</v>
      </c>
      <c r="M27" s="201">
        <f t="shared" ref="M27" si="165">N27*N$4</f>
        <v>2.65064505664185</v>
      </c>
      <c r="N27" s="202">
        <v>19.0010398325581</v>
      </c>
      <c r="O27" s="201">
        <f t="shared" ref="O27" si="166">P27*P$4</f>
        <v>1.148</v>
      </c>
      <c r="P27" s="202">
        <v>20</v>
      </c>
      <c r="Q27" s="201">
        <f t="shared" ref="Q27" si="167">R27*R$4</f>
        <v>2.6277</v>
      </c>
      <c r="R27" s="214">
        <v>19</v>
      </c>
      <c r="S27" s="201">
        <f t="shared" ref="S27" si="168">T27*T$4</f>
        <v>0.594</v>
      </c>
      <c r="T27" s="215">
        <v>20</v>
      </c>
      <c r="U27" s="201">
        <f t="shared" ref="U27" si="169">V27*V$4</f>
        <v>1.186</v>
      </c>
      <c r="V27" s="221">
        <v>20</v>
      </c>
      <c r="W27" s="201">
        <f t="shared" ref="W27" si="170">X27*X$4</f>
        <v>1.78</v>
      </c>
      <c r="X27" s="221">
        <v>20</v>
      </c>
      <c r="Y27" s="201">
        <f t="shared" ref="Y27" si="171">Z27*Z$4</f>
        <v>4.154</v>
      </c>
      <c r="Z27" s="221">
        <v>20</v>
      </c>
      <c r="AA27" s="201">
        <f t="shared" ref="AA27" si="172">AB27*AB$4</f>
        <v>1.186</v>
      </c>
      <c r="AB27" s="221">
        <v>20</v>
      </c>
    </row>
    <row r="28" ht="25.05" customHeight="true" spans="1:28">
      <c r="A28" s="149"/>
      <c r="B28" s="149"/>
      <c r="C28" s="187" t="s">
        <v>60</v>
      </c>
      <c r="D28" s="188">
        <v>5</v>
      </c>
      <c r="E28" s="200">
        <v>5</v>
      </c>
      <c r="F28" s="200">
        <f t="shared" si="0"/>
        <v>0</v>
      </c>
      <c r="G28" s="201">
        <f t="shared" si="1"/>
        <v>0.5685</v>
      </c>
      <c r="H28" s="202">
        <v>5</v>
      </c>
      <c r="I28" s="201">
        <f t="shared" si="1"/>
        <v>0.222</v>
      </c>
      <c r="J28" s="202">
        <v>5</v>
      </c>
      <c r="K28" s="201">
        <f t="shared" ref="K28" si="173">L28*L$4</f>
        <v>0.3085</v>
      </c>
      <c r="L28" s="202">
        <v>5</v>
      </c>
      <c r="M28" s="201">
        <f t="shared" ref="M28" si="174">N28*N$4</f>
        <v>0.6975</v>
      </c>
      <c r="N28" s="202">
        <v>5</v>
      </c>
      <c r="O28" s="201">
        <f t="shared" ref="O28" si="175">P28*P$4</f>
        <v>0.287</v>
      </c>
      <c r="P28" s="202">
        <v>5</v>
      </c>
      <c r="Q28" s="201">
        <f t="shared" ref="Q28" si="176">R28*R$4</f>
        <v>0.6915</v>
      </c>
      <c r="R28" s="201">
        <v>5</v>
      </c>
      <c r="S28" s="201">
        <f t="shared" ref="S28" si="177">T28*T$4</f>
        <v>0.1485</v>
      </c>
      <c r="T28" s="211">
        <v>5</v>
      </c>
      <c r="U28" s="201">
        <f t="shared" ref="U28" si="178">V28*V$4</f>
        <v>0.2965</v>
      </c>
      <c r="V28" s="219">
        <v>5</v>
      </c>
      <c r="W28" s="201">
        <f t="shared" ref="W28" si="179">X28*X$4</f>
        <v>0.445</v>
      </c>
      <c r="X28" s="219">
        <v>5</v>
      </c>
      <c r="Y28" s="201">
        <f t="shared" ref="Y28" si="180">Z28*Z$4</f>
        <v>1.0385</v>
      </c>
      <c r="Z28" s="193">
        <v>5</v>
      </c>
      <c r="AA28" s="201">
        <f t="shared" ref="AA28" si="181">AB28*AB$4</f>
        <v>0.2965</v>
      </c>
      <c r="AB28" s="219">
        <v>5</v>
      </c>
    </row>
    <row r="29" spans="1:28">
      <c r="A29" s="191" t="s">
        <v>61</v>
      </c>
      <c r="B29" s="192"/>
      <c r="C29" s="192"/>
      <c r="D29" s="188">
        <v>100</v>
      </c>
      <c r="E29" s="206">
        <f t="shared" ref="E29:AB29" si="182">SUM(E6:E28)</f>
        <v>91.4265632856037</v>
      </c>
      <c r="F29" s="206">
        <f t="shared" si="182"/>
        <v>8.57343671439629</v>
      </c>
      <c r="G29" s="201">
        <f t="shared" si="1"/>
        <v>9.75080282896186</v>
      </c>
      <c r="H29" s="206">
        <f t="shared" si="182"/>
        <v>85.7590398325581</v>
      </c>
      <c r="I29" s="201">
        <f t="shared" si="1"/>
        <v>3.73182</v>
      </c>
      <c r="J29" s="206">
        <f t="shared" si="182"/>
        <v>84.05</v>
      </c>
      <c r="K29" s="201">
        <f t="shared" ref="K29" si="183">L29*L$4</f>
        <v>5.322859</v>
      </c>
      <c r="L29" s="206">
        <f t="shared" si="182"/>
        <v>86.27</v>
      </c>
      <c r="M29" s="201">
        <v>12.53</v>
      </c>
      <c r="N29" s="206">
        <f t="shared" si="182"/>
        <v>89.7778550544826</v>
      </c>
      <c r="O29" s="201">
        <f t="shared" ref="O29" si="184">P29*P$4</f>
        <v>4.771088</v>
      </c>
      <c r="P29" s="206">
        <f t="shared" si="182"/>
        <v>83.12</v>
      </c>
      <c r="Q29" s="201">
        <v>11.42</v>
      </c>
      <c r="R29" s="206">
        <f t="shared" si="182"/>
        <v>82.5238</v>
      </c>
      <c r="S29" s="201">
        <f t="shared" ref="S29" si="185">T29*T$4</f>
        <v>2.92545</v>
      </c>
      <c r="T29" s="206">
        <f t="shared" si="182"/>
        <v>98.5</v>
      </c>
      <c r="U29" s="201">
        <f t="shared" ref="U29" si="186">V29*V$4</f>
        <v>5.84105</v>
      </c>
      <c r="V29" s="206">
        <f t="shared" si="182"/>
        <v>98.5</v>
      </c>
      <c r="W29" s="201">
        <f t="shared" ref="W29" si="187">X29*X$4</f>
        <v>8.7665</v>
      </c>
      <c r="X29" s="206">
        <f t="shared" si="182"/>
        <v>98.5</v>
      </c>
      <c r="Y29" s="201">
        <f t="shared" ref="Y29" si="188">Z29*Z$4</f>
        <v>20.618379</v>
      </c>
      <c r="Z29" s="206">
        <f t="shared" si="182"/>
        <v>99.27</v>
      </c>
      <c r="AA29" s="201">
        <f t="shared" ref="AA29" si="189">AB29*AB$4</f>
        <v>5.755065</v>
      </c>
      <c r="AB29" s="206">
        <f t="shared" si="182"/>
        <v>97.05</v>
      </c>
    </row>
    <row r="30" spans="19:19">
      <c r="S30" s="216"/>
    </row>
    <row r="31" spans="19:20">
      <c r="S31" s="217"/>
      <c r="T31" s="216"/>
    </row>
  </sheetData>
  <mergeCells count="32">
    <mergeCell ref="A1:B1"/>
    <mergeCell ref="A2:AB2"/>
    <mergeCell ref="E3:F3"/>
    <mergeCell ref="G3:H3"/>
    <mergeCell ref="I3:J3"/>
    <mergeCell ref="K3:L3"/>
    <mergeCell ref="M3:N3"/>
    <mergeCell ref="O3:P3"/>
    <mergeCell ref="Q3:R3"/>
    <mergeCell ref="S3:T3"/>
    <mergeCell ref="U3:V3"/>
    <mergeCell ref="W3:X3"/>
    <mergeCell ref="Y3:Z3"/>
    <mergeCell ref="AA3:AB3"/>
    <mergeCell ref="A29:C29"/>
    <mergeCell ref="A3:A5"/>
    <mergeCell ref="A6:A13"/>
    <mergeCell ref="A14:A22"/>
    <mergeCell ref="A23:A26"/>
    <mergeCell ref="A27:A28"/>
    <mergeCell ref="B3:B5"/>
    <mergeCell ref="B6:B7"/>
    <mergeCell ref="B8:B9"/>
    <mergeCell ref="B10:B11"/>
    <mergeCell ref="B12:B13"/>
    <mergeCell ref="B14:B17"/>
    <mergeCell ref="B18:B22"/>
    <mergeCell ref="B27:B28"/>
    <mergeCell ref="C3:C5"/>
    <mergeCell ref="D3:D5"/>
    <mergeCell ref="E4:E5"/>
    <mergeCell ref="F4:F5"/>
  </mergeCells>
  <pageMargins left="0.708661417322835" right="0.708661417322835" top="0.748031496062992" bottom="0.748031496062992" header="0.31496062992126" footer="0.31496062992126"/>
  <pageSetup paperSize="9" scale="6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view="pageBreakPreview" zoomScaleNormal="100" zoomScaleSheetLayoutView="100" topLeftCell="A8" workbookViewId="0">
      <selection activeCell="F16" sqref="F16"/>
    </sheetView>
  </sheetViews>
  <sheetFormatPr defaultColWidth="9.78333333333333" defaultRowHeight="14.25" outlineLevelCol="7"/>
  <cols>
    <col min="1" max="1" width="6.55833333333333" customWidth="true"/>
    <col min="2" max="2" width="6.55833333333333" style="42" customWidth="true"/>
    <col min="3" max="3" width="6.55833333333333" style="43" customWidth="true"/>
    <col min="4" max="4" width="5.21666666666667" style="44" customWidth="true"/>
    <col min="5" max="5" width="51.4416666666667" customWidth="true"/>
    <col min="6" max="6" width="42" style="42" customWidth="true"/>
    <col min="7" max="7" width="9.21666666666667" customWidth="true"/>
    <col min="8" max="8" width="12.8916666666667" style="42" customWidth="true"/>
    <col min="257" max="259" width="6.55833333333333" customWidth="true"/>
    <col min="260" max="260" width="5.21666666666667" customWidth="true"/>
    <col min="261" max="261" width="51.4416666666667" customWidth="true"/>
    <col min="262" max="262" width="42" customWidth="true"/>
    <col min="263" max="263" width="9.21666666666667" customWidth="true"/>
    <col min="264" max="264" width="12.8916666666667" customWidth="true"/>
    <col min="513" max="515" width="6.55833333333333" customWidth="true"/>
    <col min="516" max="516" width="5.21666666666667" customWidth="true"/>
    <col min="517" max="517" width="51.4416666666667" customWidth="true"/>
    <col min="518" max="518" width="42" customWidth="true"/>
    <col min="519" max="519" width="9.21666666666667" customWidth="true"/>
    <col min="520" max="520" width="12.8916666666667" customWidth="true"/>
    <col min="769" max="771" width="6.55833333333333" customWidth="true"/>
    <col min="772" max="772" width="5.21666666666667" customWidth="true"/>
    <col min="773" max="773" width="51.4416666666667" customWidth="true"/>
    <col min="774" max="774" width="42" customWidth="true"/>
    <col min="775" max="775" width="9.21666666666667" customWidth="true"/>
    <col min="776" max="776" width="12.8916666666667" customWidth="true"/>
    <col min="1025" max="1027" width="6.55833333333333" customWidth="true"/>
    <col min="1028" max="1028" width="5.21666666666667" customWidth="true"/>
    <col min="1029" max="1029" width="51.4416666666667" customWidth="true"/>
    <col min="1030" max="1030" width="42" customWidth="true"/>
    <col min="1031" max="1031" width="9.21666666666667" customWidth="true"/>
    <col min="1032" max="1032" width="12.8916666666667" customWidth="true"/>
    <col min="1281" max="1283" width="6.55833333333333" customWidth="true"/>
    <col min="1284" max="1284" width="5.21666666666667" customWidth="true"/>
    <col min="1285" max="1285" width="51.4416666666667" customWidth="true"/>
    <col min="1286" max="1286" width="42" customWidth="true"/>
    <col min="1287" max="1287" width="9.21666666666667" customWidth="true"/>
    <col min="1288" max="1288" width="12.8916666666667" customWidth="true"/>
    <col min="1537" max="1539" width="6.55833333333333" customWidth="true"/>
    <col min="1540" max="1540" width="5.21666666666667" customWidth="true"/>
    <col min="1541" max="1541" width="51.4416666666667" customWidth="true"/>
    <col min="1542" max="1542" width="42" customWidth="true"/>
    <col min="1543" max="1543" width="9.21666666666667" customWidth="true"/>
    <col min="1544" max="1544" width="12.8916666666667" customWidth="true"/>
    <col min="1793" max="1795" width="6.55833333333333" customWidth="true"/>
    <col min="1796" max="1796" width="5.21666666666667" customWidth="true"/>
    <col min="1797" max="1797" width="51.4416666666667" customWidth="true"/>
    <col min="1798" max="1798" width="42" customWidth="true"/>
    <col min="1799" max="1799" width="9.21666666666667" customWidth="true"/>
    <col min="1800" max="1800" width="12.8916666666667" customWidth="true"/>
    <col min="2049" max="2051" width="6.55833333333333" customWidth="true"/>
    <col min="2052" max="2052" width="5.21666666666667" customWidth="true"/>
    <col min="2053" max="2053" width="51.4416666666667" customWidth="true"/>
    <col min="2054" max="2054" width="42" customWidth="true"/>
    <col min="2055" max="2055" width="9.21666666666667" customWidth="true"/>
    <col min="2056" max="2056" width="12.8916666666667" customWidth="true"/>
    <col min="2305" max="2307" width="6.55833333333333" customWidth="true"/>
    <col min="2308" max="2308" width="5.21666666666667" customWidth="true"/>
    <col min="2309" max="2309" width="51.4416666666667" customWidth="true"/>
    <col min="2310" max="2310" width="42" customWidth="true"/>
    <col min="2311" max="2311" width="9.21666666666667" customWidth="true"/>
    <col min="2312" max="2312" width="12.8916666666667" customWidth="true"/>
    <col min="2561" max="2563" width="6.55833333333333" customWidth="true"/>
    <col min="2564" max="2564" width="5.21666666666667" customWidth="true"/>
    <col min="2565" max="2565" width="51.4416666666667" customWidth="true"/>
    <col min="2566" max="2566" width="42" customWidth="true"/>
    <col min="2567" max="2567" width="9.21666666666667" customWidth="true"/>
    <col min="2568" max="2568" width="12.8916666666667" customWidth="true"/>
    <col min="2817" max="2819" width="6.55833333333333" customWidth="true"/>
    <col min="2820" max="2820" width="5.21666666666667" customWidth="true"/>
    <col min="2821" max="2821" width="51.4416666666667" customWidth="true"/>
    <col min="2822" max="2822" width="42" customWidth="true"/>
    <col min="2823" max="2823" width="9.21666666666667" customWidth="true"/>
    <col min="2824" max="2824" width="12.8916666666667" customWidth="true"/>
    <col min="3073" max="3075" width="6.55833333333333" customWidth="true"/>
    <col min="3076" max="3076" width="5.21666666666667" customWidth="true"/>
    <col min="3077" max="3077" width="51.4416666666667" customWidth="true"/>
    <col min="3078" max="3078" width="42" customWidth="true"/>
    <col min="3079" max="3079" width="9.21666666666667" customWidth="true"/>
    <col min="3080" max="3080" width="12.8916666666667" customWidth="true"/>
    <col min="3329" max="3331" width="6.55833333333333" customWidth="true"/>
    <col min="3332" max="3332" width="5.21666666666667" customWidth="true"/>
    <col min="3333" max="3333" width="51.4416666666667" customWidth="true"/>
    <col min="3334" max="3334" width="42" customWidth="true"/>
    <col min="3335" max="3335" width="9.21666666666667" customWidth="true"/>
    <col min="3336" max="3336" width="12.8916666666667" customWidth="true"/>
    <col min="3585" max="3587" width="6.55833333333333" customWidth="true"/>
    <col min="3588" max="3588" width="5.21666666666667" customWidth="true"/>
    <col min="3589" max="3589" width="51.4416666666667" customWidth="true"/>
    <col min="3590" max="3590" width="42" customWidth="true"/>
    <col min="3591" max="3591" width="9.21666666666667" customWidth="true"/>
    <col min="3592" max="3592" width="12.8916666666667" customWidth="true"/>
    <col min="3841" max="3843" width="6.55833333333333" customWidth="true"/>
    <col min="3844" max="3844" width="5.21666666666667" customWidth="true"/>
    <col min="3845" max="3845" width="51.4416666666667" customWidth="true"/>
    <col min="3846" max="3846" width="42" customWidth="true"/>
    <col min="3847" max="3847" width="9.21666666666667" customWidth="true"/>
    <col min="3848" max="3848" width="12.8916666666667" customWidth="true"/>
    <col min="4097" max="4099" width="6.55833333333333" customWidth="true"/>
    <col min="4100" max="4100" width="5.21666666666667" customWidth="true"/>
    <col min="4101" max="4101" width="51.4416666666667" customWidth="true"/>
    <col min="4102" max="4102" width="42" customWidth="true"/>
    <col min="4103" max="4103" width="9.21666666666667" customWidth="true"/>
    <col min="4104" max="4104" width="12.8916666666667" customWidth="true"/>
    <col min="4353" max="4355" width="6.55833333333333" customWidth="true"/>
    <col min="4356" max="4356" width="5.21666666666667" customWidth="true"/>
    <col min="4357" max="4357" width="51.4416666666667" customWidth="true"/>
    <col min="4358" max="4358" width="42" customWidth="true"/>
    <col min="4359" max="4359" width="9.21666666666667" customWidth="true"/>
    <col min="4360" max="4360" width="12.8916666666667" customWidth="true"/>
    <col min="4609" max="4611" width="6.55833333333333" customWidth="true"/>
    <col min="4612" max="4612" width="5.21666666666667" customWidth="true"/>
    <col min="4613" max="4613" width="51.4416666666667" customWidth="true"/>
    <col min="4614" max="4614" width="42" customWidth="true"/>
    <col min="4615" max="4615" width="9.21666666666667" customWidth="true"/>
    <col min="4616" max="4616" width="12.8916666666667" customWidth="true"/>
    <col min="4865" max="4867" width="6.55833333333333" customWidth="true"/>
    <col min="4868" max="4868" width="5.21666666666667" customWidth="true"/>
    <col min="4869" max="4869" width="51.4416666666667" customWidth="true"/>
    <col min="4870" max="4870" width="42" customWidth="true"/>
    <col min="4871" max="4871" width="9.21666666666667" customWidth="true"/>
    <col min="4872" max="4872" width="12.8916666666667" customWidth="true"/>
    <col min="5121" max="5123" width="6.55833333333333" customWidth="true"/>
    <col min="5124" max="5124" width="5.21666666666667" customWidth="true"/>
    <col min="5125" max="5125" width="51.4416666666667" customWidth="true"/>
    <col min="5126" max="5126" width="42" customWidth="true"/>
    <col min="5127" max="5127" width="9.21666666666667" customWidth="true"/>
    <col min="5128" max="5128" width="12.8916666666667" customWidth="true"/>
    <col min="5377" max="5379" width="6.55833333333333" customWidth="true"/>
    <col min="5380" max="5380" width="5.21666666666667" customWidth="true"/>
    <col min="5381" max="5381" width="51.4416666666667" customWidth="true"/>
    <col min="5382" max="5382" width="42" customWidth="true"/>
    <col min="5383" max="5383" width="9.21666666666667" customWidth="true"/>
    <col min="5384" max="5384" width="12.8916666666667" customWidth="true"/>
    <col min="5633" max="5635" width="6.55833333333333" customWidth="true"/>
    <col min="5636" max="5636" width="5.21666666666667" customWidth="true"/>
    <col min="5637" max="5637" width="51.4416666666667" customWidth="true"/>
    <col min="5638" max="5638" width="42" customWidth="true"/>
    <col min="5639" max="5639" width="9.21666666666667" customWidth="true"/>
    <col min="5640" max="5640" width="12.8916666666667" customWidth="true"/>
    <col min="5889" max="5891" width="6.55833333333333" customWidth="true"/>
    <col min="5892" max="5892" width="5.21666666666667" customWidth="true"/>
    <col min="5893" max="5893" width="51.4416666666667" customWidth="true"/>
    <col min="5894" max="5894" width="42" customWidth="true"/>
    <col min="5895" max="5895" width="9.21666666666667" customWidth="true"/>
    <col min="5896" max="5896" width="12.8916666666667" customWidth="true"/>
    <col min="6145" max="6147" width="6.55833333333333" customWidth="true"/>
    <col min="6148" max="6148" width="5.21666666666667" customWidth="true"/>
    <col min="6149" max="6149" width="51.4416666666667" customWidth="true"/>
    <col min="6150" max="6150" width="42" customWidth="true"/>
    <col min="6151" max="6151" width="9.21666666666667" customWidth="true"/>
    <col min="6152" max="6152" width="12.8916666666667" customWidth="true"/>
    <col min="6401" max="6403" width="6.55833333333333" customWidth="true"/>
    <col min="6404" max="6404" width="5.21666666666667" customWidth="true"/>
    <col min="6405" max="6405" width="51.4416666666667" customWidth="true"/>
    <col min="6406" max="6406" width="42" customWidth="true"/>
    <col min="6407" max="6407" width="9.21666666666667" customWidth="true"/>
    <col min="6408" max="6408" width="12.8916666666667" customWidth="true"/>
    <col min="6657" max="6659" width="6.55833333333333" customWidth="true"/>
    <col min="6660" max="6660" width="5.21666666666667" customWidth="true"/>
    <col min="6661" max="6661" width="51.4416666666667" customWidth="true"/>
    <col min="6662" max="6662" width="42" customWidth="true"/>
    <col min="6663" max="6663" width="9.21666666666667" customWidth="true"/>
    <col min="6664" max="6664" width="12.8916666666667" customWidth="true"/>
    <col min="6913" max="6915" width="6.55833333333333" customWidth="true"/>
    <col min="6916" max="6916" width="5.21666666666667" customWidth="true"/>
    <col min="6917" max="6917" width="51.4416666666667" customWidth="true"/>
    <col min="6918" max="6918" width="42" customWidth="true"/>
    <col min="6919" max="6919" width="9.21666666666667" customWidth="true"/>
    <col min="6920" max="6920" width="12.8916666666667" customWidth="true"/>
    <col min="7169" max="7171" width="6.55833333333333" customWidth="true"/>
    <col min="7172" max="7172" width="5.21666666666667" customWidth="true"/>
    <col min="7173" max="7173" width="51.4416666666667" customWidth="true"/>
    <col min="7174" max="7174" width="42" customWidth="true"/>
    <col min="7175" max="7175" width="9.21666666666667" customWidth="true"/>
    <col min="7176" max="7176" width="12.8916666666667" customWidth="true"/>
    <col min="7425" max="7427" width="6.55833333333333" customWidth="true"/>
    <col min="7428" max="7428" width="5.21666666666667" customWidth="true"/>
    <col min="7429" max="7429" width="51.4416666666667" customWidth="true"/>
    <col min="7430" max="7430" width="42" customWidth="true"/>
    <col min="7431" max="7431" width="9.21666666666667" customWidth="true"/>
    <col min="7432" max="7432" width="12.8916666666667" customWidth="true"/>
    <col min="7681" max="7683" width="6.55833333333333" customWidth="true"/>
    <col min="7684" max="7684" width="5.21666666666667" customWidth="true"/>
    <col min="7685" max="7685" width="51.4416666666667" customWidth="true"/>
    <col min="7686" max="7686" width="42" customWidth="true"/>
    <col min="7687" max="7687" width="9.21666666666667" customWidth="true"/>
    <col min="7688" max="7688" width="12.8916666666667" customWidth="true"/>
    <col min="7937" max="7939" width="6.55833333333333" customWidth="true"/>
    <col min="7940" max="7940" width="5.21666666666667" customWidth="true"/>
    <col min="7941" max="7941" width="51.4416666666667" customWidth="true"/>
    <col min="7942" max="7942" width="42" customWidth="true"/>
    <col min="7943" max="7943" width="9.21666666666667" customWidth="true"/>
    <col min="7944" max="7944" width="12.8916666666667" customWidth="true"/>
    <col min="8193" max="8195" width="6.55833333333333" customWidth="true"/>
    <col min="8196" max="8196" width="5.21666666666667" customWidth="true"/>
    <col min="8197" max="8197" width="51.4416666666667" customWidth="true"/>
    <col min="8198" max="8198" width="42" customWidth="true"/>
    <col min="8199" max="8199" width="9.21666666666667" customWidth="true"/>
    <col min="8200" max="8200" width="12.8916666666667" customWidth="true"/>
    <col min="8449" max="8451" width="6.55833333333333" customWidth="true"/>
    <col min="8452" max="8452" width="5.21666666666667" customWidth="true"/>
    <col min="8453" max="8453" width="51.4416666666667" customWidth="true"/>
    <col min="8454" max="8454" width="42" customWidth="true"/>
    <col min="8455" max="8455" width="9.21666666666667" customWidth="true"/>
    <col min="8456" max="8456" width="12.8916666666667" customWidth="true"/>
    <col min="8705" max="8707" width="6.55833333333333" customWidth="true"/>
    <col min="8708" max="8708" width="5.21666666666667" customWidth="true"/>
    <col min="8709" max="8709" width="51.4416666666667" customWidth="true"/>
    <col min="8710" max="8710" width="42" customWidth="true"/>
    <col min="8711" max="8711" width="9.21666666666667" customWidth="true"/>
    <col min="8712" max="8712" width="12.8916666666667" customWidth="true"/>
    <col min="8961" max="8963" width="6.55833333333333" customWidth="true"/>
    <col min="8964" max="8964" width="5.21666666666667" customWidth="true"/>
    <col min="8965" max="8965" width="51.4416666666667" customWidth="true"/>
    <col min="8966" max="8966" width="42" customWidth="true"/>
    <col min="8967" max="8967" width="9.21666666666667" customWidth="true"/>
    <col min="8968" max="8968" width="12.8916666666667" customWidth="true"/>
    <col min="9217" max="9219" width="6.55833333333333" customWidth="true"/>
    <col min="9220" max="9220" width="5.21666666666667" customWidth="true"/>
    <col min="9221" max="9221" width="51.4416666666667" customWidth="true"/>
    <col min="9222" max="9222" width="42" customWidth="true"/>
    <col min="9223" max="9223" width="9.21666666666667" customWidth="true"/>
    <col min="9224" max="9224" width="12.8916666666667" customWidth="true"/>
    <col min="9473" max="9475" width="6.55833333333333" customWidth="true"/>
    <col min="9476" max="9476" width="5.21666666666667" customWidth="true"/>
    <col min="9477" max="9477" width="51.4416666666667" customWidth="true"/>
    <col min="9478" max="9478" width="42" customWidth="true"/>
    <col min="9479" max="9479" width="9.21666666666667" customWidth="true"/>
    <col min="9480" max="9480" width="12.8916666666667" customWidth="true"/>
    <col min="9729" max="9731" width="6.55833333333333" customWidth="true"/>
    <col min="9732" max="9732" width="5.21666666666667" customWidth="true"/>
    <col min="9733" max="9733" width="51.4416666666667" customWidth="true"/>
    <col min="9734" max="9734" width="42" customWidth="true"/>
    <col min="9735" max="9735" width="9.21666666666667" customWidth="true"/>
    <col min="9736" max="9736" width="12.8916666666667" customWidth="true"/>
    <col min="9985" max="9987" width="6.55833333333333" customWidth="true"/>
    <col min="9988" max="9988" width="5.21666666666667" customWidth="true"/>
    <col min="9989" max="9989" width="51.4416666666667" customWidth="true"/>
    <col min="9990" max="9990" width="42" customWidth="true"/>
    <col min="9991" max="9991" width="9.21666666666667" customWidth="true"/>
    <col min="9992" max="9992" width="12.8916666666667" customWidth="true"/>
    <col min="10241" max="10243" width="6.55833333333333" customWidth="true"/>
    <col min="10244" max="10244" width="5.21666666666667" customWidth="true"/>
    <col min="10245" max="10245" width="51.4416666666667" customWidth="true"/>
    <col min="10246" max="10246" width="42" customWidth="true"/>
    <col min="10247" max="10247" width="9.21666666666667" customWidth="true"/>
    <col min="10248" max="10248" width="12.8916666666667" customWidth="true"/>
    <col min="10497" max="10499" width="6.55833333333333" customWidth="true"/>
    <col min="10500" max="10500" width="5.21666666666667" customWidth="true"/>
    <col min="10501" max="10501" width="51.4416666666667" customWidth="true"/>
    <col min="10502" max="10502" width="42" customWidth="true"/>
    <col min="10503" max="10503" width="9.21666666666667" customWidth="true"/>
    <col min="10504" max="10504" width="12.8916666666667" customWidth="true"/>
    <col min="10753" max="10755" width="6.55833333333333" customWidth="true"/>
    <col min="10756" max="10756" width="5.21666666666667" customWidth="true"/>
    <col min="10757" max="10757" width="51.4416666666667" customWidth="true"/>
    <col min="10758" max="10758" width="42" customWidth="true"/>
    <col min="10759" max="10759" width="9.21666666666667" customWidth="true"/>
    <col min="10760" max="10760" width="12.8916666666667" customWidth="true"/>
    <col min="11009" max="11011" width="6.55833333333333" customWidth="true"/>
    <col min="11012" max="11012" width="5.21666666666667" customWidth="true"/>
    <col min="11013" max="11013" width="51.4416666666667" customWidth="true"/>
    <col min="11014" max="11014" width="42" customWidth="true"/>
    <col min="11015" max="11015" width="9.21666666666667" customWidth="true"/>
    <col min="11016" max="11016" width="12.8916666666667" customWidth="true"/>
    <col min="11265" max="11267" width="6.55833333333333" customWidth="true"/>
    <col min="11268" max="11268" width="5.21666666666667" customWidth="true"/>
    <col min="11269" max="11269" width="51.4416666666667" customWidth="true"/>
    <col min="11270" max="11270" width="42" customWidth="true"/>
    <col min="11271" max="11271" width="9.21666666666667" customWidth="true"/>
    <col min="11272" max="11272" width="12.8916666666667" customWidth="true"/>
    <col min="11521" max="11523" width="6.55833333333333" customWidth="true"/>
    <col min="11524" max="11524" width="5.21666666666667" customWidth="true"/>
    <col min="11525" max="11525" width="51.4416666666667" customWidth="true"/>
    <col min="11526" max="11526" width="42" customWidth="true"/>
    <col min="11527" max="11527" width="9.21666666666667" customWidth="true"/>
    <col min="11528" max="11528" width="12.8916666666667" customWidth="true"/>
    <col min="11777" max="11779" width="6.55833333333333" customWidth="true"/>
    <col min="11780" max="11780" width="5.21666666666667" customWidth="true"/>
    <col min="11781" max="11781" width="51.4416666666667" customWidth="true"/>
    <col min="11782" max="11782" width="42" customWidth="true"/>
    <col min="11783" max="11783" width="9.21666666666667" customWidth="true"/>
    <col min="11784" max="11784" width="12.8916666666667" customWidth="true"/>
    <col min="12033" max="12035" width="6.55833333333333" customWidth="true"/>
    <col min="12036" max="12036" width="5.21666666666667" customWidth="true"/>
    <col min="12037" max="12037" width="51.4416666666667" customWidth="true"/>
    <col min="12038" max="12038" width="42" customWidth="true"/>
    <col min="12039" max="12039" width="9.21666666666667" customWidth="true"/>
    <col min="12040" max="12040" width="12.8916666666667" customWidth="true"/>
    <col min="12289" max="12291" width="6.55833333333333" customWidth="true"/>
    <col min="12292" max="12292" width="5.21666666666667" customWidth="true"/>
    <col min="12293" max="12293" width="51.4416666666667" customWidth="true"/>
    <col min="12294" max="12294" width="42" customWidth="true"/>
    <col min="12295" max="12295" width="9.21666666666667" customWidth="true"/>
    <col min="12296" max="12296" width="12.8916666666667" customWidth="true"/>
    <col min="12545" max="12547" width="6.55833333333333" customWidth="true"/>
    <col min="12548" max="12548" width="5.21666666666667" customWidth="true"/>
    <col min="12549" max="12549" width="51.4416666666667" customWidth="true"/>
    <col min="12550" max="12550" width="42" customWidth="true"/>
    <col min="12551" max="12551" width="9.21666666666667" customWidth="true"/>
    <col min="12552" max="12552" width="12.8916666666667" customWidth="true"/>
    <col min="12801" max="12803" width="6.55833333333333" customWidth="true"/>
    <col min="12804" max="12804" width="5.21666666666667" customWidth="true"/>
    <col min="12805" max="12805" width="51.4416666666667" customWidth="true"/>
    <col min="12806" max="12806" width="42" customWidth="true"/>
    <col min="12807" max="12807" width="9.21666666666667" customWidth="true"/>
    <col min="12808" max="12808" width="12.8916666666667" customWidth="true"/>
    <col min="13057" max="13059" width="6.55833333333333" customWidth="true"/>
    <col min="13060" max="13060" width="5.21666666666667" customWidth="true"/>
    <col min="13061" max="13061" width="51.4416666666667" customWidth="true"/>
    <col min="13062" max="13062" width="42" customWidth="true"/>
    <col min="13063" max="13063" width="9.21666666666667" customWidth="true"/>
    <col min="13064" max="13064" width="12.8916666666667" customWidth="true"/>
    <col min="13313" max="13315" width="6.55833333333333" customWidth="true"/>
    <col min="13316" max="13316" width="5.21666666666667" customWidth="true"/>
    <col min="13317" max="13317" width="51.4416666666667" customWidth="true"/>
    <col min="13318" max="13318" width="42" customWidth="true"/>
    <col min="13319" max="13319" width="9.21666666666667" customWidth="true"/>
    <col min="13320" max="13320" width="12.8916666666667" customWidth="true"/>
    <col min="13569" max="13571" width="6.55833333333333" customWidth="true"/>
    <col min="13572" max="13572" width="5.21666666666667" customWidth="true"/>
    <col min="13573" max="13573" width="51.4416666666667" customWidth="true"/>
    <col min="13574" max="13574" width="42" customWidth="true"/>
    <col min="13575" max="13575" width="9.21666666666667" customWidth="true"/>
    <col min="13576" max="13576" width="12.8916666666667" customWidth="true"/>
    <col min="13825" max="13827" width="6.55833333333333" customWidth="true"/>
    <col min="13828" max="13828" width="5.21666666666667" customWidth="true"/>
    <col min="13829" max="13829" width="51.4416666666667" customWidth="true"/>
    <col min="13830" max="13830" width="42" customWidth="true"/>
    <col min="13831" max="13831" width="9.21666666666667" customWidth="true"/>
    <col min="13832" max="13832" width="12.8916666666667" customWidth="true"/>
    <col min="14081" max="14083" width="6.55833333333333" customWidth="true"/>
    <col min="14084" max="14084" width="5.21666666666667" customWidth="true"/>
    <col min="14085" max="14085" width="51.4416666666667" customWidth="true"/>
    <col min="14086" max="14086" width="42" customWidth="true"/>
    <col min="14087" max="14087" width="9.21666666666667" customWidth="true"/>
    <col min="14088" max="14088" width="12.8916666666667" customWidth="true"/>
    <col min="14337" max="14339" width="6.55833333333333" customWidth="true"/>
    <col min="14340" max="14340" width="5.21666666666667" customWidth="true"/>
    <col min="14341" max="14341" width="51.4416666666667" customWidth="true"/>
    <col min="14342" max="14342" width="42" customWidth="true"/>
    <col min="14343" max="14343" width="9.21666666666667" customWidth="true"/>
    <col min="14344" max="14344" width="12.8916666666667" customWidth="true"/>
    <col min="14593" max="14595" width="6.55833333333333" customWidth="true"/>
    <col min="14596" max="14596" width="5.21666666666667" customWidth="true"/>
    <col min="14597" max="14597" width="51.4416666666667" customWidth="true"/>
    <col min="14598" max="14598" width="42" customWidth="true"/>
    <col min="14599" max="14599" width="9.21666666666667" customWidth="true"/>
    <col min="14600" max="14600" width="12.8916666666667" customWidth="true"/>
    <col min="14849" max="14851" width="6.55833333333333" customWidth="true"/>
    <col min="14852" max="14852" width="5.21666666666667" customWidth="true"/>
    <col min="14853" max="14853" width="51.4416666666667" customWidth="true"/>
    <col min="14854" max="14854" width="42" customWidth="true"/>
    <col min="14855" max="14855" width="9.21666666666667" customWidth="true"/>
    <col min="14856" max="14856" width="12.8916666666667" customWidth="true"/>
    <col min="15105" max="15107" width="6.55833333333333" customWidth="true"/>
    <col min="15108" max="15108" width="5.21666666666667" customWidth="true"/>
    <col min="15109" max="15109" width="51.4416666666667" customWidth="true"/>
    <col min="15110" max="15110" width="42" customWidth="true"/>
    <col min="15111" max="15111" width="9.21666666666667" customWidth="true"/>
    <col min="15112" max="15112" width="12.8916666666667" customWidth="true"/>
    <col min="15361" max="15363" width="6.55833333333333" customWidth="true"/>
    <col min="15364" max="15364" width="5.21666666666667" customWidth="true"/>
    <col min="15365" max="15365" width="51.4416666666667" customWidth="true"/>
    <col min="15366" max="15366" width="42" customWidth="true"/>
    <col min="15367" max="15367" width="9.21666666666667" customWidth="true"/>
    <col min="15368" max="15368" width="12.8916666666667" customWidth="true"/>
    <col min="15617" max="15619" width="6.55833333333333" customWidth="true"/>
    <col min="15620" max="15620" width="5.21666666666667" customWidth="true"/>
    <col min="15621" max="15621" width="51.4416666666667" customWidth="true"/>
    <col min="15622" max="15622" width="42" customWidth="true"/>
    <col min="15623" max="15623" width="9.21666666666667" customWidth="true"/>
    <col min="15624" max="15624" width="12.8916666666667" customWidth="true"/>
    <col min="15873" max="15875" width="6.55833333333333" customWidth="true"/>
    <col min="15876" max="15876" width="5.21666666666667" customWidth="true"/>
    <col min="15877" max="15877" width="51.4416666666667" customWidth="true"/>
    <col min="15878" max="15878" width="42" customWidth="true"/>
    <col min="15879" max="15879" width="9.21666666666667" customWidth="true"/>
    <col min="15880" max="15880" width="12.8916666666667" customWidth="true"/>
    <col min="16129" max="16131" width="6.55833333333333" customWidth="true"/>
    <col min="16132" max="16132" width="5.21666666666667" customWidth="true"/>
    <col min="16133" max="16133" width="51.4416666666667" customWidth="true"/>
    <col min="16134" max="16134" width="42" customWidth="true"/>
    <col min="16135" max="16135" width="9.21666666666667" customWidth="true"/>
    <col min="16136" max="16136" width="12.8916666666667" customWidth="true"/>
  </cols>
  <sheetData>
    <row r="1" spans="1:8">
      <c r="A1" s="8" t="s">
        <v>381</v>
      </c>
      <c r="B1" s="8"/>
      <c r="C1" s="8"/>
      <c r="D1" s="8"/>
      <c r="E1" s="8"/>
      <c r="F1" s="8"/>
      <c r="G1" s="8"/>
      <c r="H1" s="8"/>
    </row>
    <row r="2" ht="22.5" spans="1:8">
      <c r="A2" s="45" t="s">
        <v>382</v>
      </c>
      <c r="B2" s="46"/>
      <c r="C2" s="46"/>
      <c r="D2" s="45"/>
      <c r="E2" s="45"/>
      <c r="F2" s="46"/>
      <c r="G2" s="46"/>
      <c r="H2" s="46"/>
    </row>
    <row r="3" s="42" customFormat="true" ht="28.5" spans="1:8">
      <c r="A3" s="10" t="s">
        <v>291</v>
      </c>
      <c r="B3" s="10" t="s">
        <v>292</v>
      </c>
      <c r="C3" s="10" t="s">
        <v>4</v>
      </c>
      <c r="D3" s="10" t="s">
        <v>293</v>
      </c>
      <c r="E3" s="10" t="s">
        <v>294</v>
      </c>
      <c r="F3" s="10" t="s">
        <v>295</v>
      </c>
      <c r="G3" s="10" t="s">
        <v>18</v>
      </c>
      <c r="H3" s="10" t="s">
        <v>296</v>
      </c>
    </row>
    <row r="4" ht="96" spans="1:8">
      <c r="A4" s="14" t="s">
        <v>297</v>
      </c>
      <c r="B4" s="12" t="s">
        <v>298</v>
      </c>
      <c r="C4" s="12" t="s">
        <v>299</v>
      </c>
      <c r="D4" s="13">
        <v>2</v>
      </c>
      <c r="E4" s="21" t="s">
        <v>300</v>
      </c>
      <c r="F4" s="19" t="s">
        <v>301</v>
      </c>
      <c r="G4" s="13">
        <v>2</v>
      </c>
      <c r="H4" s="48"/>
    </row>
    <row r="5" ht="60" spans="1:8">
      <c r="A5" s="14"/>
      <c r="B5" s="12"/>
      <c r="C5" s="12" t="s">
        <v>302</v>
      </c>
      <c r="D5" s="13">
        <v>1</v>
      </c>
      <c r="E5" s="21" t="s">
        <v>76</v>
      </c>
      <c r="F5" s="19" t="s">
        <v>303</v>
      </c>
      <c r="G5" s="13">
        <v>1</v>
      </c>
      <c r="H5" s="48"/>
    </row>
    <row r="6" ht="96" spans="1:8">
      <c r="A6" s="14"/>
      <c r="B6" s="12" t="s">
        <v>304</v>
      </c>
      <c r="C6" s="12" t="s">
        <v>305</v>
      </c>
      <c r="D6" s="13">
        <v>2</v>
      </c>
      <c r="E6" s="21" t="s">
        <v>306</v>
      </c>
      <c r="F6" s="19" t="s">
        <v>307</v>
      </c>
      <c r="G6" s="13">
        <v>2</v>
      </c>
      <c r="H6" s="48"/>
    </row>
    <row r="7" ht="60" spans="1:8">
      <c r="A7" s="14"/>
      <c r="B7" s="12"/>
      <c r="C7" s="12" t="s">
        <v>308</v>
      </c>
      <c r="D7" s="14">
        <v>2</v>
      </c>
      <c r="E7" s="21" t="s">
        <v>309</v>
      </c>
      <c r="F7" s="19" t="s">
        <v>310</v>
      </c>
      <c r="G7" s="14">
        <v>2</v>
      </c>
      <c r="H7" s="19"/>
    </row>
    <row r="8" ht="72" spans="1:8">
      <c r="A8" s="14"/>
      <c r="B8" s="12" t="s">
        <v>311</v>
      </c>
      <c r="C8" s="12" t="s">
        <v>31</v>
      </c>
      <c r="D8" s="14">
        <v>1</v>
      </c>
      <c r="E8" s="19" t="s">
        <v>312</v>
      </c>
      <c r="F8" s="19" t="s">
        <v>313</v>
      </c>
      <c r="G8" s="14">
        <v>1</v>
      </c>
      <c r="H8" s="19"/>
    </row>
    <row r="9" ht="84" spans="1:8">
      <c r="A9" s="14"/>
      <c r="B9" s="12"/>
      <c r="C9" s="12" t="s">
        <v>32</v>
      </c>
      <c r="D9" s="14">
        <v>1</v>
      </c>
      <c r="E9" s="21" t="s">
        <v>314</v>
      </c>
      <c r="F9" s="19" t="s">
        <v>315</v>
      </c>
      <c r="G9" s="14">
        <v>1</v>
      </c>
      <c r="H9" s="19"/>
    </row>
    <row r="10" ht="96" spans="1:8">
      <c r="A10" s="14"/>
      <c r="B10" s="12" t="s">
        <v>316</v>
      </c>
      <c r="C10" s="12" t="s">
        <v>317</v>
      </c>
      <c r="D10" s="14">
        <v>2</v>
      </c>
      <c r="E10" s="21" t="s">
        <v>318</v>
      </c>
      <c r="F10" s="19" t="s">
        <v>319</v>
      </c>
      <c r="G10" s="14">
        <v>2</v>
      </c>
      <c r="H10" s="19"/>
    </row>
    <row r="11" ht="36" spans="1:8">
      <c r="A11" s="14"/>
      <c r="B11" s="12"/>
      <c r="C11" s="12" t="s">
        <v>35</v>
      </c>
      <c r="D11" s="14">
        <v>2</v>
      </c>
      <c r="E11" s="19" t="s">
        <v>320</v>
      </c>
      <c r="F11" s="19" t="s">
        <v>321</v>
      </c>
      <c r="G11" s="14">
        <v>2</v>
      </c>
      <c r="H11" s="12"/>
    </row>
    <row r="12" ht="60" spans="1:8">
      <c r="A12" s="14" t="s">
        <v>322</v>
      </c>
      <c r="B12" s="12" t="s">
        <v>323</v>
      </c>
      <c r="C12" s="12" t="s">
        <v>38</v>
      </c>
      <c r="D12" s="14">
        <v>4</v>
      </c>
      <c r="E12" s="21" t="s">
        <v>101</v>
      </c>
      <c r="F12" s="19" t="s">
        <v>324</v>
      </c>
      <c r="G12" s="14">
        <v>4</v>
      </c>
      <c r="H12" s="12"/>
    </row>
    <row r="13" ht="48" spans="1:8">
      <c r="A13" s="14"/>
      <c r="B13" s="12"/>
      <c r="C13" s="12" t="s">
        <v>39</v>
      </c>
      <c r="D13" s="14">
        <v>2</v>
      </c>
      <c r="E13" s="21" t="s">
        <v>325</v>
      </c>
      <c r="F13" s="19" t="s">
        <v>326</v>
      </c>
      <c r="G13" s="14">
        <v>2</v>
      </c>
      <c r="H13" s="12"/>
    </row>
    <row r="14" ht="48" spans="1:8">
      <c r="A14" s="14"/>
      <c r="B14" s="12"/>
      <c r="C14" s="12" t="s">
        <v>40</v>
      </c>
      <c r="D14" s="14">
        <v>4</v>
      </c>
      <c r="E14" s="21" t="s">
        <v>327</v>
      </c>
      <c r="F14" s="19" t="s">
        <v>328</v>
      </c>
      <c r="G14" s="49">
        <f>0.7494*4</f>
        <v>2.9976</v>
      </c>
      <c r="H14" s="50" t="s">
        <v>329</v>
      </c>
    </row>
    <row r="15" ht="72" spans="1:8">
      <c r="A15" s="14"/>
      <c r="B15" s="12"/>
      <c r="C15" s="12" t="s">
        <v>41</v>
      </c>
      <c r="D15" s="14">
        <v>4</v>
      </c>
      <c r="E15" s="21" t="s">
        <v>330</v>
      </c>
      <c r="F15" s="19" t="s">
        <v>331</v>
      </c>
      <c r="G15" s="14">
        <v>4</v>
      </c>
      <c r="H15" s="12"/>
    </row>
    <row r="16" ht="60" spans="1:8">
      <c r="A16" s="14"/>
      <c r="B16" s="12" t="s">
        <v>332</v>
      </c>
      <c r="C16" s="12" t="s">
        <v>43</v>
      </c>
      <c r="D16" s="14">
        <v>3</v>
      </c>
      <c r="E16" s="21" t="s">
        <v>333</v>
      </c>
      <c r="F16" s="19" t="s">
        <v>334</v>
      </c>
      <c r="G16" s="23">
        <v>3</v>
      </c>
      <c r="H16" s="24"/>
    </row>
    <row r="17" ht="84" spans="1:8">
      <c r="A17" s="14"/>
      <c r="B17" s="12"/>
      <c r="C17" s="12" t="s">
        <v>44</v>
      </c>
      <c r="D17" s="14">
        <v>5</v>
      </c>
      <c r="E17" s="21" t="s">
        <v>335</v>
      </c>
      <c r="F17" s="19" t="s">
        <v>336</v>
      </c>
      <c r="G17" s="23">
        <v>5</v>
      </c>
      <c r="H17" s="24"/>
    </row>
    <row r="18" ht="96" spans="1:8">
      <c r="A18" s="14"/>
      <c r="B18" s="12"/>
      <c r="C18" s="12" t="s">
        <v>119</v>
      </c>
      <c r="D18" s="14">
        <v>2</v>
      </c>
      <c r="E18" s="21" t="s">
        <v>337</v>
      </c>
      <c r="F18" s="19" t="s">
        <v>338</v>
      </c>
      <c r="G18" s="23">
        <v>2</v>
      </c>
      <c r="H18" s="24"/>
    </row>
    <row r="19" ht="60" spans="1:8">
      <c r="A19" s="14"/>
      <c r="B19" s="12"/>
      <c r="C19" s="12" t="s">
        <v>46</v>
      </c>
      <c r="D19" s="14">
        <v>4</v>
      </c>
      <c r="E19" s="21" t="s">
        <v>123</v>
      </c>
      <c r="F19" s="19" t="s">
        <v>339</v>
      </c>
      <c r="G19" s="23">
        <v>4</v>
      </c>
      <c r="H19" s="24"/>
    </row>
    <row r="20" ht="36" spans="1:8">
      <c r="A20" s="14"/>
      <c r="B20" s="12"/>
      <c r="C20" s="12" t="s">
        <v>47</v>
      </c>
      <c r="D20" s="14">
        <v>4</v>
      </c>
      <c r="E20" s="21" t="s">
        <v>340</v>
      </c>
      <c r="F20" s="19" t="s">
        <v>341</v>
      </c>
      <c r="G20" s="14">
        <v>3.5</v>
      </c>
      <c r="H20" s="24" t="s">
        <v>342</v>
      </c>
    </row>
    <row r="21" ht="48" spans="1:8">
      <c r="A21" s="14" t="s">
        <v>343</v>
      </c>
      <c r="B21" s="12" t="s">
        <v>344</v>
      </c>
      <c r="C21" s="12" t="s">
        <v>383</v>
      </c>
      <c r="D21" s="14">
        <v>10</v>
      </c>
      <c r="E21" s="12" t="s">
        <v>346</v>
      </c>
      <c r="F21" s="19" t="s">
        <v>347</v>
      </c>
      <c r="G21" s="14">
        <v>10</v>
      </c>
      <c r="H21" s="24"/>
    </row>
    <row r="22" ht="319.8" customHeight="true" spans="1:8">
      <c r="A22" s="14"/>
      <c r="B22" s="12" t="s">
        <v>350</v>
      </c>
      <c r="C22" s="12" t="s">
        <v>52</v>
      </c>
      <c r="D22" s="14">
        <v>8</v>
      </c>
      <c r="E22" s="14" t="s">
        <v>351</v>
      </c>
      <c r="F22" s="19" t="s">
        <v>352</v>
      </c>
      <c r="G22" s="14">
        <v>8</v>
      </c>
      <c r="H22" s="24"/>
    </row>
    <row r="23" ht="48" spans="1:8">
      <c r="A23" s="14"/>
      <c r="B23" s="12" t="s">
        <v>353</v>
      </c>
      <c r="C23" s="12" t="s">
        <v>54</v>
      </c>
      <c r="D23" s="14">
        <v>6</v>
      </c>
      <c r="E23" s="21" t="s">
        <v>354</v>
      </c>
      <c r="F23" s="19" t="s">
        <v>355</v>
      </c>
      <c r="G23" s="14">
        <v>6</v>
      </c>
      <c r="H23" s="12"/>
    </row>
    <row r="24" ht="48" spans="1:8">
      <c r="A24" s="14"/>
      <c r="B24" s="12" t="s">
        <v>356</v>
      </c>
      <c r="C24" s="12" t="s">
        <v>56</v>
      </c>
      <c r="D24" s="14">
        <v>6</v>
      </c>
      <c r="E24" s="21" t="s">
        <v>357</v>
      </c>
      <c r="F24" s="19" t="s">
        <v>358</v>
      </c>
      <c r="G24" s="14">
        <v>6</v>
      </c>
      <c r="H24" s="24"/>
    </row>
    <row r="25" ht="36" spans="1:8">
      <c r="A25" s="14" t="s">
        <v>359</v>
      </c>
      <c r="B25" s="12" t="s">
        <v>360</v>
      </c>
      <c r="C25" s="15" t="s">
        <v>361</v>
      </c>
      <c r="D25" s="14">
        <v>6</v>
      </c>
      <c r="E25" s="19" t="s">
        <v>362</v>
      </c>
      <c r="F25" s="19" t="s">
        <v>363</v>
      </c>
      <c r="G25" s="14">
        <v>6</v>
      </c>
      <c r="H25" s="24"/>
    </row>
    <row r="26" ht="24" spans="1:8">
      <c r="A26" s="14"/>
      <c r="B26" s="12"/>
      <c r="C26" s="15" t="s">
        <v>364</v>
      </c>
      <c r="D26" s="14">
        <v>6</v>
      </c>
      <c r="E26" s="19" t="s">
        <v>365</v>
      </c>
      <c r="F26" s="19" t="s">
        <v>366</v>
      </c>
      <c r="G26" s="14">
        <v>6</v>
      </c>
      <c r="H26" s="24"/>
    </row>
    <row r="27" ht="36" spans="1:8">
      <c r="A27" s="14"/>
      <c r="B27" s="12"/>
      <c r="C27" s="15" t="s">
        <v>367</v>
      </c>
      <c r="D27" s="14">
        <v>4</v>
      </c>
      <c r="E27" s="19" t="s">
        <v>368</v>
      </c>
      <c r="F27" s="19" t="s">
        <v>369</v>
      </c>
      <c r="G27" s="14">
        <v>4</v>
      </c>
      <c r="H27" s="24"/>
    </row>
    <row r="28" ht="36" spans="1:8">
      <c r="A28" s="14"/>
      <c r="B28" s="12" t="s">
        <v>370</v>
      </c>
      <c r="C28" s="15" t="s">
        <v>371</v>
      </c>
      <c r="D28" s="14">
        <v>4</v>
      </c>
      <c r="E28" s="19" t="s">
        <v>372</v>
      </c>
      <c r="F28" s="19" t="s">
        <v>373</v>
      </c>
      <c r="G28" s="14">
        <v>4</v>
      </c>
      <c r="H28" s="24"/>
    </row>
    <row r="29" ht="36" spans="1:8">
      <c r="A29" s="14"/>
      <c r="B29" s="12" t="s">
        <v>374</v>
      </c>
      <c r="C29" s="12"/>
      <c r="D29" s="14">
        <v>5</v>
      </c>
      <c r="E29" s="19" t="s">
        <v>375</v>
      </c>
      <c r="F29" s="19" t="s">
        <v>260</v>
      </c>
      <c r="G29" s="14">
        <v>5</v>
      </c>
      <c r="H29" s="24"/>
    </row>
    <row r="30" spans="1:8">
      <c r="A30" s="13" t="s">
        <v>376</v>
      </c>
      <c r="B30" s="13"/>
      <c r="C30" s="13"/>
      <c r="D30" s="47">
        <f>SUM(D3:D29)</f>
        <v>100</v>
      </c>
      <c r="E30" s="51"/>
      <c r="F30" s="51"/>
      <c r="G30" s="52">
        <f>SUM(G4:G29)</f>
        <v>98.4976</v>
      </c>
      <c r="H30" s="53"/>
    </row>
  </sheetData>
  <mergeCells count="15">
    <mergeCell ref="A1:H1"/>
    <mergeCell ref="A2:H2"/>
    <mergeCell ref="B29:C29"/>
    <mergeCell ref="A30:C30"/>
    <mergeCell ref="A4:A11"/>
    <mergeCell ref="A12:A20"/>
    <mergeCell ref="A21:A24"/>
    <mergeCell ref="A25:A29"/>
    <mergeCell ref="B4:B5"/>
    <mergeCell ref="B6:B7"/>
    <mergeCell ref="B8:B9"/>
    <mergeCell ref="B10:B11"/>
    <mergeCell ref="B12:B15"/>
    <mergeCell ref="B16:B20"/>
    <mergeCell ref="B25:B27"/>
  </mergeCells>
  <pageMargins left="0.700694444444445" right="0.700694444444445" top="0.751388888888889" bottom="0.751388888888889" header="0.298611111111111" footer="0.298611111111111"/>
  <pageSetup paperSize="9" scale="9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view="pageBreakPreview" zoomScaleNormal="100" zoomScaleSheetLayoutView="100" topLeftCell="A7" workbookViewId="0">
      <selection activeCell="F16" sqref="F16"/>
    </sheetView>
  </sheetViews>
  <sheetFormatPr defaultColWidth="10" defaultRowHeight="12" outlineLevelCol="7"/>
  <cols>
    <col min="1" max="1" width="6" style="3" customWidth="true"/>
    <col min="2" max="2" width="6" style="4" customWidth="true"/>
    <col min="3" max="3" width="7.10833333333333" style="4" customWidth="true"/>
    <col min="4" max="4" width="5.44166666666667" style="5" customWidth="true"/>
    <col min="5" max="5" width="38.8916666666667" style="3" customWidth="true"/>
    <col min="6" max="6" width="60.1083333333333" style="6" customWidth="true"/>
    <col min="7" max="7" width="8.21666666666667" style="5" customWidth="true"/>
    <col min="8" max="8" width="18.2166666666667" style="6" customWidth="true"/>
    <col min="9" max="256" width="10" style="7"/>
    <col min="257" max="258" width="6" style="7" customWidth="true"/>
    <col min="259" max="259" width="7.10833333333333" style="7" customWidth="true"/>
    <col min="260" max="260" width="5.44166666666667" style="7" customWidth="true"/>
    <col min="261" max="261" width="38.8916666666667" style="7" customWidth="true"/>
    <col min="262" max="262" width="60.1083333333333" style="7" customWidth="true"/>
    <col min="263" max="263" width="6.66666666666667" style="7" customWidth="true"/>
    <col min="264" max="264" width="18.2166666666667" style="7" customWidth="true"/>
    <col min="265" max="512" width="10" style="7"/>
    <col min="513" max="514" width="6" style="7" customWidth="true"/>
    <col min="515" max="515" width="7.10833333333333" style="7" customWidth="true"/>
    <col min="516" max="516" width="5.44166666666667" style="7" customWidth="true"/>
    <col min="517" max="517" width="38.8916666666667" style="7" customWidth="true"/>
    <col min="518" max="518" width="60.1083333333333" style="7" customWidth="true"/>
    <col min="519" max="519" width="6.66666666666667" style="7" customWidth="true"/>
    <col min="520" max="520" width="18.2166666666667" style="7" customWidth="true"/>
    <col min="521" max="768" width="10" style="7"/>
    <col min="769" max="770" width="6" style="7" customWidth="true"/>
    <col min="771" max="771" width="7.10833333333333" style="7" customWidth="true"/>
    <col min="772" max="772" width="5.44166666666667" style="7" customWidth="true"/>
    <col min="773" max="773" width="38.8916666666667" style="7" customWidth="true"/>
    <col min="774" max="774" width="60.1083333333333" style="7" customWidth="true"/>
    <col min="775" max="775" width="6.66666666666667" style="7" customWidth="true"/>
    <col min="776" max="776" width="18.2166666666667" style="7" customWidth="true"/>
    <col min="777" max="1024" width="10" style="7"/>
    <col min="1025" max="1026" width="6" style="7" customWidth="true"/>
    <col min="1027" max="1027" width="7.10833333333333" style="7" customWidth="true"/>
    <col min="1028" max="1028" width="5.44166666666667" style="7" customWidth="true"/>
    <col min="1029" max="1029" width="38.8916666666667" style="7" customWidth="true"/>
    <col min="1030" max="1030" width="60.1083333333333" style="7" customWidth="true"/>
    <col min="1031" max="1031" width="6.66666666666667" style="7" customWidth="true"/>
    <col min="1032" max="1032" width="18.2166666666667" style="7" customWidth="true"/>
    <col min="1033" max="1280" width="10" style="7"/>
    <col min="1281" max="1282" width="6" style="7" customWidth="true"/>
    <col min="1283" max="1283" width="7.10833333333333" style="7" customWidth="true"/>
    <col min="1284" max="1284" width="5.44166666666667" style="7" customWidth="true"/>
    <col min="1285" max="1285" width="38.8916666666667" style="7" customWidth="true"/>
    <col min="1286" max="1286" width="60.1083333333333" style="7" customWidth="true"/>
    <col min="1287" max="1287" width="6.66666666666667" style="7" customWidth="true"/>
    <col min="1288" max="1288" width="18.2166666666667" style="7" customWidth="true"/>
    <col min="1289" max="1536" width="10" style="7"/>
    <col min="1537" max="1538" width="6" style="7" customWidth="true"/>
    <col min="1539" max="1539" width="7.10833333333333" style="7" customWidth="true"/>
    <col min="1540" max="1540" width="5.44166666666667" style="7" customWidth="true"/>
    <col min="1541" max="1541" width="38.8916666666667" style="7" customWidth="true"/>
    <col min="1542" max="1542" width="60.1083333333333" style="7" customWidth="true"/>
    <col min="1543" max="1543" width="6.66666666666667" style="7" customWidth="true"/>
    <col min="1544" max="1544" width="18.2166666666667" style="7" customWidth="true"/>
    <col min="1545" max="1792" width="10" style="7"/>
    <col min="1793" max="1794" width="6" style="7" customWidth="true"/>
    <col min="1795" max="1795" width="7.10833333333333" style="7" customWidth="true"/>
    <col min="1796" max="1796" width="5.44166666666667" style="7" customWidth="true"/>
    <col min="1797" max="1797" width="38.8916666666667" style="7" customWidth="true"/>
    <col min="1798" max="1798" width="60.1083333333333" style="7" customWidth="true"/>
    <col min="1799" max="1799" width="6.66666666666667" style="7" customWidth="true"/>
    <col min="1800" max="1800" width="18.2166666666667" style="7" customWidth="true"/>
    <col min="1801" max="2048" width="10" style="7"/>
    <col min="2049" max="2050" width="6" style="7" customWidth="true"/>
    <col min="2051" max="2051" width="7.10833333333333" style="7" customWidth="true"/>
    <col min="2052" max="2052" width="5.44166666666667" style="7" customWidth="true"/>
    <col min="2053" max="2053" width="38.8916666666667" style="7" customWidth="true"/>
    <col min="2054" max="2054" width="60.1083333333333" style="7" customWidth="true"/>
    <col min="2055" max="2055" width="6.66666666666667" style="7" customWidth="true"/>
    <col min="2056" max="2056" width="18.2166666666667" style="7" customWidth="true"/>
    <col min="2057" max="2304" width="10" style="7"/>
    <col min="2305" max="2306" width="6" style="7" customWidth="true"/>
    <col min="2307" max="2307" width="7.10833333333333" style="7" customWidth="true"/>
    <col min="2308" max="2308" width="5.44166666666667" style="7" customWidth="true"/>
    <col min="2309" max="2309" width="38.8916666666667" style="7" customWidth="true"/>
    <col min="2310" max="2310" width="60.1083333333333" style="7" customWidth="true"/>
    <col min="2311" max="2311" width="6.66666666666667" style="7" customWidth="true"/>
    <col min="2312" max="2312" width="18.2166666666667" style="7" customWidth="true"/>
    <col min="2313" max="2560" width="10" style="7"/>
    <col min="2561" max="2562" width="6" style="7" customWidth="true"/>
    <col min="2563" max="2563" width="7.10833333333333" style="7" customWidth="true"/>
    <col min="2564" max="2564" width="5.44166666666667" style="7" customWidth="true"/>
    <col min="2565" max="2565" width="38.8916666666667" style="7" customWidth="true"/>
    <col min="2566" max="2566" width="60.1083333333333" style="7" customWidth="true"/>
    <col min="2567" max="2567" width="6.66666666666667" style="7" customWidth="true"/>
    <col min="2568" max="2568" width="18.2166666666667" style="7" customWidth="true"/>
    <col min="2569" max="2816" width="10" style="7"/>
    <col min="2817" max="2818" width="6" style="7" customWidth="true"/>
    <col min="2819" max="2819" width="7.10833333333333" style="7" customWidth="true"/>
    <col min="2820" max="2820" width="5.44166666666667" style="7" customWidth="true"/>
    <col min="2821" max="2821" width="38.8916666666667" style="7" customWidth="true"/>
    <col min="2822" max="2822" width="60.1083333333333" style="7" customWidth="true"/>
    <col min="2823" max="2823" width="6.66666666666667" style="7" customWidth="true"/>
    <col min="2824" max="2824" width="18.2166666666667" style="7" customWidth="true"/>
    <col min="2825" max="3072" width="10" style="7"/>
    <col min="3073" max="3074" width="6" style="7" customWidth="true"/>
    <col min="3075" max="3075" width="7.10833333333333" style="7" customWidth="true"/>
    <col min="3076" max="3076" width="5.44166666666667" style="7" customWidth="true"/>
    <col min="3077" max="3077" width="38.8916666666667" style="7" customWidth="true"/>
    <col min="3078" max="3078" width="60.1083333333333" style="7" customWidth="true"/>
    <col min="3079" max="3079" width="6.66666666666667" style="7" customWidth="true"/>
    <col min="3080" max="3080" width="18.2166666666667" style="7" customWidth="true"/>
    <col min="3081" max="3328" width="10" style="7"/>
    <col min="3329" max="3330" width="6" style="7" customWidth="true"/>
    <col min="3331" max="3331" width="7.10833333333333" style="7" customWidth="true"/>
    <col min="3332" max="3332" width="5.44166666666667" style="7" customWidth="true"/>
    <col min="3333" max="3333" width="38.8916666666667" style="7" customWidth="true"/>
    <col min="3334" max="3334" width="60.1083333333333" style="7" customWidth="true"/>
    <col min="3335" max="3335" width="6.66666666666667" style="7" customWidth="true"/>
    <col min="3336" max="3336" width="18.2166666666667" style="7" customWidth="true"/>
    <col min="3337" max="3584" width="10" style="7"/>
    <col min="3585" max="3586" width="6" style="7" customWidth="true"/>
    <col min="3587" max="3587" width="7.10833333333333" style="7" customWidth="true"/>
    <col min="3588" max="3588" width="5.44166666666667" style="7" customWidth="true"/>
    <col min="3589" max="3589" width="38.8916666666667" style="7" customWidth="true"/>
    <col min="3590" max="3590" width="60.1083333333333" style="7" customWidth="true"/>
    <col min="3591" max="3591" width="6.66666666666667" style="7" customWidth="true"/>
    <col min="3592" max="3592" width="18.2166666666667" style="7" customWidth="true"/>
    <col min="3593" max="3840" width="10" style="7"/>
    <col min="3841" max="3842" width="6" style="7" customWidth="true"/>
    <col min="3843" max="3843" width="7.10833333333333" style="7" customWidth="true"/>
    <col min="3844" max="3844" width="5.44166666666667" style="7" customWidth="true"/>
    <col min="3845" max="3845" width="38.8916666666667" style="7" customWidth="true"/>
    <col min="3846" max="3846" width="60.1083333333333" style="7" customWidth="true"/>
    <col min="3847" max="3847" width="6.66666666666667" style="7" customWidth="true"/>
    <col min="3848" max="3848" width="18.2166666666667" style="7" customWidth="true"/>
    <col min="3849" max="4096" width="10" style="7"/>
    <col min="4097" max="4098" width="6" style="7" customWidth="true"/>
    <col min="4099" max="4099" width="7.10833333333333" style="7" customWidth="true"/>
    <col min="4100" max="4100" width="5.44166666666667" style="7" customWidth="true"/>
    <col min="4101" max="4101" width="38.8916666666667" style="7" customWidth="true"/>
    <col min="4102" max="4102" width="60.1083333333333" style="7" customWidth="true"/>
    <col min="4103" max="4103" width="6.66666666666667" style="7" customWidth="true"/>
    <col min="4104" max="4104" width="18.2166666666667" style="7" customWidth="true"/>
    <col min="4105" max="4352" width="10" style="7"/>
    <col min="4353" max="4354" width="6" style="7" customWidth="true"/>
    <col min="4355" max="4355" width="7.10833333333333" style="7" customWidth="true"/>
    <col min="4356" max="4356" width="5.44166666666667" style="7" customWidth="true"/>
    <col min="4357" max="4357" width="38.8916666666667" style="7" customWidth="true"/>
    <col min="4358" max="4358" width="60.1083333333333" style="7" customWidth="true"/>
    <col min="4359" max="4359" width="6.66666666666667" style="7" customWidth="true"/>
    <col min="4360" max="4360" width="18.2166666666667" style="7" customWidth="true"/>
    <col min="4361" max="4608" width="10" style="7"/>
    <col min="4609" max="4610" width="6" style="7" customWidth="true"/>
    <col min="4611" max="4611" width="7.10833333333333" style="7" customWidth="true"/>
    <col min="4612" max="4612" width="5.44166666666667" style="7" customWidth="true"/>
    <col min="4613" max="4613" width="38.8916666666667" style="7" customWidth="true"/>
    <col min="4614" max="4614" width="60.1083333333333" style="7" customWidth="true"/>
    <col min="4615" max="4615" width="6.66666666666667" style="7" customWidth="true"/>
    <col min="4616" max="4616" width="18.2166666666667" style="7" customWidth="true"/>
    <col min="4617" max="4864" width="10" style="7"/>
    <col min="4865" max="4866" width="6" style="7" customWidth="true"/>
    <col min="4867" max="4867" width="7.10833333333333" style="7" customWidth="true"/>
    <col min="4868" max="4868" width="5.44166666666667" style="7" customWidth="true"/>
    <col min="4869" max="4869" width="38.8916666666667" style="7" customWidth="true"/>
    <col min="4870" max="4870" width="60.1083333333333" style="7" customWidth="true"/>
    <col min="4871" max="4871" width="6.66666666666667" style="7" customWidth="true"/>
    <col min="4872" max="4872" width="18.2166666666667" style="7" customWidth="true"/>
    <col min="4873" max="5120" width="10" style="7"/>
    <col min="5121" max="5122" width="6" style="7" customWidth="true"/>
    <col min="5123" max="5123" width="7.10833333333333" style="7" customWidth="true"/>
    <col min="5124" max="5124" width="5.44166666666667" style="7" customWidth="true"/>
    <col min="5125" max="5125" width="38.8916666666667" style="7" customWidth="true"/>
    <col min="5126" max="5126" width="60.1083333333333" style="7" customWidth="true"/>
    <col min="5127" max="5127" width="6.66666666666667" style="7" customWidth="true"/>
    <col min="5128" max="5128" width="18.2166666666667" style="7" customWidth="true"/>
    <col min="5129" max="5376" width="10" style="7"/>
    <col min="5377" max="5378" width="6" style="7" customWidth="true"/>
    <col min="5379" max="5379" width="7.10833333333333" style="7" customWidth="true"/>
    <col min="5380" max="5380" width="5.44166666666667" style="7" customWidth="true"/>
    <col min="5381" max="5381" width="38.8916666666667" style="7" customWidth="true"/>
    <col min="5382" max="5382" width="60.1083333333333" style="7" customWidth="true"/>
    <col min="5383" max="5383" width="6.66666666666667" style="7" customWidth="true"/>
    <col min="5384" max="5384" width="18.2166666666667" style="7" customWidth="true"/>
    <col min="5385" max="5632" width="10" style="7"/>
    <col min="5633" max="5634" width="6" style="7" customWidth="true"/>
    <col min="5635" max="5635" width="7.10833333333333" style="7" customWidth="true"/>
    <col min="5636" max="5636" width="5.44166666666667" style="7" customWidth="true"/>
    <col min="5637" max="5637" width="38.8916666666667" style="7" customWidth="true"/>
    <col min="5638" max="5638" width="60.1083333333333" style="7" customWidth="true"/>
    <col min="5639" max="5639" width="6.66666666666667" style="7" customWidth="true"/>
    <col min="5640" max="5640" width="18.2166666666667" style="7" customWidth="true"/>
    <col min="5641" max="5888" width="10" style="7"/>
    <col min="5889" max="5890" width="6" style="7" customWidth="true"/>
    <col min="5891" max="5891" width="7.10833333333333" style="7" customWidth="true"/>
    <col min="5892" max="5892" width="5.44166666666667" style="7" customWidth="true"/>
    <col min="5893" max="5893" width="38.8916666666667" style="7" customWidth="true"/>
    <col min="5894" max="5894" width="60.1083333333333" style="7" customWidth="true"/>
    <col min="5895" max="5895" width="6.66666666666667" style="7" customWidth="true"/>
    <col min="5896" max="5896" width="18.2166666666667" style="7" customWidth="true"/>
    <col min="5897" max="6144" width="10" style="7"/>
    <col min="6145" max="6146" width="6" style="7" customWidth="true"/>
    <col min="6147" max="6147" width="7.10833333333333" style="7" customWidth="true"/>
    <col min="6148" max="6148" width="5.44166666666667" style="7" customWidth="true"/>
    <col min="6149" max="6149" width="38.8916666666667" style="7" customWidth="true"/>
    <col min="6150" max="6150" width="60.1083333333333" style="7" customWidth="true"/>
    <col min="6151" max="6151" width="6.66666666666667" style="7" customWidth="true"/>
    <col min="6152" max="6152" width="18.2166666666667" style="7" customWidth="true"/>
    <col min="6153" max="6400" width="10" style="7"/>
    <col min="6401" max="6402" width="6" style="7" customWidth="true"/>
    <col min="6403" max="6403" width="7.10833333333333" style="7" customWidth="true"/>
    <col min="6404" max="6404" width="5.44166666666667" style="7" customWidth="true"/>
    <col min="6405" max="6405" width="38.8916666666667" style="7" customWidth="true"/>
    <col min="6406" max="6406" width="60.1083333333333" style="7" customWidth="true"/>
    <col min="6407" max="6407" width="6.66666666666667" style="7" customWidth="true"/>
    <col min="6408" max="6408" width="18.2166666666667" style="7" customWidth="true"/>
    <col min="6409" max="6656" width="10" style="7"/>
    <col min="6657" max="6658" width="6" style="7" customWidth="true"/>
    <col min="6659" max="6659" width="7.10833333333333" style="7" customWidth="true"/>
    <col min="6660" max="6660" width="5.44166666666667" style="7" customWidth="true"/>
    <col min="6661" max="6661" width="38.8916666666667" style="7" customWidth="true"/>
    <col min="6662" max="6662" width="60.1083333333333" style="7" customWidth="true"/>
    <col min="6663" max="6663" width="6.66666666666667" style="7" customWidth="true"/>
    <col min="6664" max="6664" width="18.2166666666667" style="7" customWidth="true"/>
    <col min="6665" max="6912" width="10" style="7"/>
    <col min="6913" max="6914" width="6" style="7" customWidth="true"/>
    <col min="6915" max="6915" width="7.10833333333333" style="7" customWidth="true"/>
    <col min="6916" max="6916" width="5.44166666666667" style="7" customWidth="true"/>
    <col min="6917" max="6917" width="38.8916666666667" style="7" customWidth="true"/>
    <col min="6918" max="6918" width="60.1083333333333" style="7" customWidth="true"/>
    <col min="6919" max="6919" width="6.66666666666667" style="7" customWidth="true"/>
    <col min="6920" max="6920" width="18.2166666666667" style="7" customWidth="true"/>
    <col min="6921" max="7168" width="10" style="7"/>
    <col min="7169" max="7170" width="6" style="7" customWidth="true"/>
    <col min="7171" max="7171" width="7.10833333333333" style="7" customWidth="true"/>
    <col min="7172" max="7172" width="5.44166666666667" style="7" customWidth="true"/>
    <col min="7173" max="7173" width="38.8916666666667" style="7" customWidth="true"/>
    <col min="7174" max="7174" width="60.1083333333333" style="7" customWidth="true"/>
    <col min="7175" max="7175" width="6.66666666666667" style="7" customWidth="true"/>
    <col min="7176" max="7176" width="18.2166666666667" style="7" customWidth="true"/>
    <col min="7177" max="7424" width="10" style="7"/>
    <col min="7425" max="7426" width="6" style="7" customWidth="true"/>
    <col min="7427" max="7427" width="7.10833333333333" style="7" customWidth="true"/>
    <col min="7428" max="7428" width="5.44166666666667" style="7" customWidth="true"/>
    <col min="7429" max="7429" width="38.8916666666667" style="7" customWidth="true"/>
    <col min="7430" max="7430" width="60.1083333333333" style="7" customWidth="true"/>
    <col min="7431" max="7431" width="6.66666666666667" style="7" customWidth="true"/>
    <col min="7432" max="7432" width="18.2166666666667" style="7" customWidth="true"/>
    <col min="7433" max="7680" width="10" style="7"/>
    <col min="7681" max="7682" width="6" style="7" customWidth="true"/>
    <col min="7683" max="7683" width="7.10833333333333" style="7" customWidth="true"/>
    <col min="7684" max="7684" width="5.44166666666667" style="7" customWidth="true"/>
    <col min="7685" max="7685" width="38.8916666666667" style="7" customWidth="true"/>
    <col min="7686" max="7686" width="60.1083333333333" style="7" customWidth="true"/>
    <col min="7687" max="7687" width="6.66666666666667" style="7" customWidth="true"/>
    <col min="7688" max="7688" width="18.2166666666667" style="7" customWidth="true"/>
    <col min="7689" max="7936" width="10" style="7"/>
    <col min="7937" max="7938" width="6" style="7" customWidth="true"/>
    <col min="7939" max="7939" width="7.10833333333333" style="7" customWidth="true"/>
    <col min="7940" max="7940" width="5.44166666666667" style="7" customWidth="true"/>
    <col min="7941" max="7941" width="38.8916666666667" style="7" customWidth="true"/>
    <col min="7942" max="7942" width="60.1083333333333" style="7" customWidth="true"/>
    <col min="7943" max="7943" width="6.66666666666667" style="7" customWidth="true"/>
    <col min="7944" max="7944" width="18.2166666666667" style="7" customWidth="true"/>
    <col min="7945" max="8192" width="10" style="7"/>
    <col min="8193" max="8194" width="6" style="7" customWidth="true"/>
    <col min="8195" max="8195" width="7.10833333333333" style="7" customWidth="true"/>
    <col min="8196" max="8196" width="5.44166666666667" style="7" customWidth="true"/>
    <col min="8197" max="8197" width="38.8916666666667" style="7" customWidth="true"/>
    <col min="8198" max="8198" width="60.1083333333333" style="7" customWidth="true"/>
    <col min="8199" max="8199" width="6.66666666666667" style="7" customWidth="true"/>
    <col min="8200" max="8200" width="18.2166666666667" style="7" customWidth="true"/>
    <col min="8201" max="8448" width="10" style="7"/>
    <col min="8449" max="8450" width="6" style="7" customWidth="true"/>
    <col min="8451" max="8451" width="7.10833333333333" style="7" customWidth="true"/>
    <col min="8452" max="8452" width="5.44166666666667" style="7" customWidth="true"/>
    <col min="8453" max="8453" width="38.8916666666667" style="7" customWidth="true"/>
    <col min="8454" max="8454" width="60.1083333333333" style="7" customWidth="true"/>
    <col min="8455" max="8455" width="6.66666666666667" style="7" customWidth="true"/>
    <col min="8456" max="8456" width="18.2166666666667" style="7" customWidth="true"/>
    <col min="8457" max="8704" width="10" style="7"/>
    <col min="8705" max="8706" width="6" style="7" customWidth="true"/>
    <col min="8707" max="8707" width="7.10833333333333" style="7" customWidth="true"/>
    <col min="8708" max="8708" width="5.44166666666667" style="7" customWidth="true"/>
    <col min="8709" max="8709" width="38.8916666666667" style="7" customWidth="true"/>
    <col min="8710" max="8710" width="60.1083333333333" style="7" customWidth="true"/>
    <col min="8711" max="8711" width="6.66666666666667" style="7" customWidth="true"/>
    <col min="8712" max="8712" width="18.2166666666667" style="7" customWidth="true"/>
    <col min="8713" max="8960" width="10" style="7"/>
    <col min="8961" max="8962" width="6" style="7" customWidth="true"/>
    <col min="8963" max="8963" width="7.10833333333333" style="7" customWidth="true"/>
    <col min="8964" max="8964" width="5.44166666666667" style="7" customWidth="true"/>
    <col min="8965" max="8965" width="38.8916666666667" style="7" customWidth="true"/>
    <col min="8966" max="8966" width="60.1083333333333" style="7" customWidth="true"/>
    <col min="8967" max="8967" width="6.66666666666667" style="7" customWidth="true"/>
    <col min="8968" max="8968" width="18.2166666666667" style="7" customWidth="true"/>
    <col min="8969" max="9216" width="10" style="7"/>
    <col min="9217" max="9218" width="6" style="7" customWidth="true"/>
    <col min="9219" max="9219" width="7.10833333333333" style="7" customWidth="true"/>
    <col min="9220" max="9220" width="5.44166666666667" style="7" customWidth="true"/>
    <col min="9221" max="9221" width="38.8916666666667" style="7" customWidth="true"/>
    <col min="9222" max="9222" width="60.1083333333333" style="7" customWidth="true"/>
    <col min="9223" max="9223" width="6.66666666666667" style="7" customWidth="true"/>
    <col min="9224" max="9224" width="18.2166666666667" style="7" customWidth="true"/>
    <col min="9225" max="9472" width="10" style="7"/>
    <col min="9473" max="9474" width="6" style="7" customWidth="true"/>
    <col min="9475" max="9475" width="7.10833333333333" style="7" customWidth="true"/>
    <col min="9476" max="9476" width="5.44166666666667" style="7" customWidth="true"/>
    <col min="9477" max="9477" width="38.8916666666667" style="7" customWidth="true"/>
    <col min="9478" max="9478" width="60.1083333333333" style="7" customWidth="true"/>
    <col min="9479" max="9479" width="6.66666666666667" style="7" customWidth="true"/>
    <col min="9480" max="9480" width="18.2166666666667" style="7" customWidth="true"/>
    <col min="9481" max="9728" width="10" style="7"/>
    <col min="9729" max="9730" width="6" style="7" customWidth="true"/>
    <col min="9731" max="9731" width="7.10833333333333" style="7" customWidth="true"/>
    <col min="9732" max="9732" width="5.44166666666667" style="7" customWidth="true"/>
    <col min="9733" max="9733" width="38.8916666666667" style="7" customWidth="true"/>
    <col min="9734" max="9734" width="60.1083333333333" style="7" customWidth="true"/>
    <col min="9735" max="9735" width="6.66666666666667" style="7" customWidth="true"/>
    <col min="9736" max="9736" width="18.2166666666667" style="7" customWidth="true"/>
    <col min="9737" max="9984" width="10" style="7"/>
    <col min="9985" max="9986" width="6" style="7" customWidth="true"/>
    <col min="9987" max="9987" width="7.10833333333333" style="7" customWidth="true"/>
    <col min="9988" max="9988" width="5.44166666666667" style="7" customWidth="true"/>
    <col min="9989" max="9989" width="38.8916666666667" style="7" customWidth="true"/>
    <col min="9990" max="9990" width="60.1083333333333" style="7" customWidth="true"/>
    <col min="9991" max="9991" width="6.66666666666667" style="7" customWidth="true"/>
    <col min="9992" max="9992" width="18.2166666666667" style="7" customWidth="true"/>
    <col min="9993" max="10240" width="10" style="7"/>
    <col min="10241" max="10242" width="6" style="7" customWidth="true"/>
    <col min="10243" max="10243" width="7.10833333333333" style="7" customWidth="true"/>
    <col min="10244" max="10244" width="5.44166666666667" style="7" customWidth="true"/>
    <col min="10245" max="10245" width="38.8916666666667" style="7" customWidth="true"/>
    <col min="10246" max="10246" width="60.1083333333333" style="7" customWidth="true"/>
    <col min="10247" max="10247" width="6.66666666666667" style="7" customWidth="true"/>
    <col min="10248" max="10248" width="18.2166666666667" style="7" customWidth="true"/>
    <col min="10249" max="10496" width="10" style="7"/>
    <col min="10497" max="10498" width="6" style="7" customWidth="true"/>
    <col min="10499" max="10499" width="7.10833333333333" style="7" customWidth="true"/>
    <col min="10500" max="10500" width="5.44166666666667" style="7" customWidth="true"/>
    <col min="10501" max="10501" width="38.8916666666667" style="7" customWidth="true"/>
    <col min="10502" max="10502" width="60.1083333333333" style="7" customWidth="true"/>
    <col min="10503" max="10503" width="6.66666666666667" style="7" customWidth="true"/>
    <col min="10504" max="10504" width="18.2166666666667" style="7" customWidth="true"/>
    <col min="10505" max="10752" width="10" style="7"/>
    <col min="10753" max="10754" width="6" style="7" customWidth="true"/>
    <col min="10755" max="10755" width="7.10833333333333" style="7" customWidth="true"/>
    <col min="10756" max="10756" width="5.44166666666667" style="7" customWidth="true"/>
    <col min="10757" max="10757" width="38.8916666666667" style="7" customWidth="true"/>
    <col min="10758" max="10758" width="60.1083333333333" style="7" customWidth="true"/>
    <col min="10759" max="10759" width="6.66666666666667" style="7" customWidth="true"/>
    <col min="10760" max="10760" width="18.2166666666667" style="7" customWidth="true"/>
    <col min="10761" max="11008" width="10" style="7"/>
    <col min="11009" max="11010" width="6" style="7" customWidth="true"/>
    <col min="11011" max="11011" width="7.10833333333333" style="7" customWidth="true"/>
    <col min="11012" max="11012" width="5.44166666666667" style="7" customWidth="true"/>
    <col min="11013" max="11013" width="38.8916666666667" style="7" customWidth="true"/>
    <col min="11014" max="11014" width="60.1083333333333" style="7" customWidth="true"/>
    <col min="11015" max="11015" width="6.66666666666667" style="7" customWidth="true"/>
    <col min="11016" max="11016" width="18.2166666666667" style="7" customWidth="true"/>
    <col min="11017" max="11264" width="10" style="7"/>
    <col min="11265" max="11266" width="6" style="7" customWidth="true"/>
    <col min="11267" max="11267" width="7.10833333333333" style="7" customWidth="true"/>
    <col min="11268" max="11268" width="5.44166666666667" style="7" customWidth="true"/>
    <col min="11269" max="11269" width="38.8916666666667" style="7" customWidth="true"/>
    <col min="11270" max="11270" width="60.1083333333333" style="7" customWidth="true"/>
    <col min="11271" max="11271" width="6.66666666666667" style="7" customWidth="true"/>
    <col min="11272" max="11272" width="18.2166666666667" style="7" customWidth="true"/>
    <col min="11273" max="11520" width="10" style="7"/>
    <col min="11521" max="11522" width="6" style="7" customWidth="true"/>
    <col min="11523" max="11523" width="7.10833333333333" style="7" customWidth="true"/>
    <col min="11524" max="11524" width="5.44166666666667" style="7" customWidth="true"/>
    <col min="11525" max="11525" width="38.8916666666667" style="7" customWidth="true"/>
    <col min="11526" max="11526" width="60.1083333333333" style="7" customWidth="true"/>
    <col min="11527" max="11527" width="6.66666666666667" style="7" customWidth="true"/>
    <col min="11528" max="11528" width="18.2166666666667" style="7" customWidth="true"/>
    <col min="11529" max="11776" width="10" style="7"/>
    <col min="11777" max="11778" width="6" style="7" customWidth="true"/>
    <col min="11779" max="11779" width="7.10833333333333" style="7" customWidth="true"/>
    <col min="11780" max="11780" width="5.44166666666667" style="7" customWidth="true"/>
    <col min="11781" max="11781" width="38.8916666666667" style="7" customWidth="true"/>
    <col min="11782" max="11782" width="60.1083333333333" style="7" customWidth="true"/>
    <col min="11783" max="11783" width="6.66666666666667" style="7" customWidth="true"/>
    <col min="11784" max="11784" width="18.2166666666667" style="7" customWidth="true"/>
    <col min="11785" max="12032" width="10" style="7"/>
    <col min="12033" max="12034" width="6" style="7" customWidth="true"/>
    <col min="12035" max="12035" width="7.10833333333333" style="7" customWidth="true"/>
    <col min="12036" max="12036" width="5.44166666666667" style="7" customWidth="true"/>
    <col min="12037" max="12037" width="38.8916666666667" style="7" customWidth="true"/>
    <col min="12038" max="12038" width="60.1083333333333" style="7" customWidth="true"/>
    <col min="12039" max="12039" width="6.66666666666667" style="7" customWidth="true"/>
    <col min="12040" max="12040" width="18.2166666666667" style="7" customWidth="true"/>
    <col min="12041" max="12288" width="10" style="7"/>
    <col min="12289" max="12290" width="6" style="7" customWidth="true"/>
    <col min="12291" max="12291" width="7.10833333333333" style="7" customWidth="true"/>
    <col min="12292" max="12292" width="5.44166666666667" style="7" customWidth="true"/>
    <col min="12293" max="12293" width="38.8916666666667" style="7" customWidth="true"/>
    <col min="12294" max="12294" width="60.1083333333333" style="7" customWidth="true"/>
    <col min="12295" max="12295" width="6.66666666666667" style="7" customWidth="true"/>
    <col min="12296" max="12296" width="18.2166666666667" style="7" customWidth="true"/>
    <col min="12297" max="12544" width="10" style="7"/>
    <col min="12545" max="12546" width="6" style="7" customWidth="true"/>
    <col min="12547" max="12547" width="7.10833333333333" style="7" customWidth="true"/>
    <col min="12548" max="12548" width="5.44166666666667" style="7" customWidth="true"/>
    <col min="12549" max="12549" width="38.8916666666667" style="7" customWidth="true"/>
    <col min="12550" max="12550" width="60.1083333333333" style="7" customWidth="true"/>
    <col min="12551" max="12551" width="6.66666666666667" style="7" customWidth="true"/>
    <col min="12552" max="12552" width="18.2166666666667" style="7" customWidth="true"/>
    <col min="12553" max="12800" width="10" style="7"/>
    <col min="12801" max="12802" width="6" style="7" customWidth="true"/>
    <col min="12803" max="12803" width="7.10833333333333" style="7" customWidth="true"/>
    <col min="12804" max="12804" width="5.44166666666667" style="7" customWidth="true"/>
    <col min="12805" max="12805" width="38.8916666666667" style="7" customWidth="true"/>
    <col min="12806" max="12806" width="60.1083333333333" style="7" customWidth="true"/>
    <col min="12807" max="12807" width="6.66666666666667" style="7" customWidth="true"/>
    <col min="12808" max="12808" width="18.2166666666667" style="7" customWidth="true"/>
    <col min="12809" max="13056" width="10" style="7"/>
    <col min="13057" max="13058" width="6" style="7" customWidth="true"/>
    <col min="13059" max="13059" width="7.10833333333333" style="7" customWidth="true"/>
    <col min="13060" max="13060" width="5.44166666666667" style="7" customWidth="true"/>
    <col min="13061" max="13061" width="38.8916666666667" style="7" customWidth="true"/>
    <col min="13062" max="13062" width="60.1083333333333" style="7" customWidth="true"/>
    <col min="13063" max="13063" width="6.66666666666667" style="7" customWidth="true"/>
    <col min="13064" max="13064" width="18.2166666666667" style="7" customWidth="true"/>
    <col min="13065" max="13312" width="10" style="7"/>
    <col min="13313" max="13314" width="6" style="7" customWidth="true"/>
    <col min="13315" max="13315" width="7.10833333333333" style="7" customWidth="true"/>
    <col min="13316" max="13316" width="5.44166666666667" style="7" customWidth="true"/>
    <col min="13317" max="13317" width="38.8916666666667" style="7" customWidth="true"/>
    <col min="13318" max="13318" width="60.1083333333333" style="7" customWidth="true"/>
    <col min="13319" max="13319" width="6.66666666666667" style="7" customWidth="true"/>
    <col min="13320" max="13320" width="18.2166666666667" style="7" customWidth="true"/>
    <col min="13321" max="13568" width="10" style="7"/>
    <col min="13569" max="13570" width="6" style="7" customWidth="true"/>
    <col min="13571" max="13571" width="7.10833333333333" style="7" customWidth="true"/>
    <col min="13572" max="13572" width="5.44166666666667" style="7" customWidth="true"/>
    <col min="13573" max="13573" width="38.8916666666667" style="7" customWidth="true"/>
    <col min="13574" max="13574" width="60.1083333333333" style="7" customWidth="true"/>
    <col min="13575" max="13575" width="6.66666666666667" style="7" customWidth="true"/>
    <col min="13576" max="13576" width="18.2166666666667" style="7" customWidth="true"/>
    <col min="13577" max="13824" width="10" style="7"/>
    <col min="13825" max="13826" width="6" style="7" customWidth="true"/>
    <col min="13827" max="13827" width="7.10833333333333" style="7" customWidth="true"/>
    <col min="13828" max="13828" width="5.44166666666667" style="7" customWidth="true"/>
    <col min="13829" max="13829" width="38.8916666666667" style="7" customWidth="true"/>
    <col min="13830" max="13830" width="60.1083333333333" style="7" customWidth="true"/>
    <col min="13831" max="13831" width="6.66666666666667" style="7" customWidth="true"/>
    <col min="13832" max="13832" width="18.2166666666667" style="7" customWidth="true"/>
    <col min="13833" max="14080" width="10" style="7"/>
    <col min="14081" max="14082" width="6" style="7" customWidth="true"/>
    <col min="14083" max="14083" width="7.10833333333333" style="7" customWidth="true"/>
    <col min="14084" max="14084" width="5.44166666666667" style="7" customWidth="true"/>
    <col min="14085" max="14085" width="38.8916666666667" style="7" customWidth="true"/>
    <col min="14086" max="14086" width="60.1083333333333" style="7" customWidth="true"/>
    <col min="14087" max="14087" width="6.66666666666667" style="7" customWidth="true"/>
    <col min="14088" max="14088" width="18.2166666666667" style="7" customWidth="true"/>
    <col min="14089" max="14336" width="10" style="7"/>
    <col min="14337" max="14338" width="6" style="7" customWidth="true"/>
    <col min="14339" max="14339" width="7.10833333333333" style="7" customWidth="true"/>
    <col min="14340" max="14340" width="5.44166666666667" style="7" customWidth="true"/>
    <col min="14341" max="14341" width="38.8916666666667" style="7" customWidth="true"/>
    <col min="14342" max="14342" width="60.1083333333333" style="7" customWidth="true"/>
    <col min="14343" max="14343" width="6.66666666666667" style="7" customWidth="true"/>
    <col min="14344" max="14344" width="18.2166666666667" style="7" customWidth="true"/>
    <col min="14345" max="14592" width="10" style="7"/>
    <col min="14593" max="14594" width="6" style="7" customWidth="true"/>
    <col min="14595" max="14595" width="7.10833333333333" style="7" customWidth="true"/>
    <col min="14596" max="14596" width="5.44166666666667" style="7" customWidth="true"/>
    <col min="14597" max="14597" width="38.8916666666667" style="7" customWidth="true"/>
    <col min="14598" max="14598" width="60.1083333333333" style="7" customWidth="true"/>
    <col min="14599" max="14599" width="6.66666666666667" style="7" customWidth="true"/>
    <col min="14600" max="14600" width="18.2166666666667" style="7" customWidth="true"/>
    <col min="14601" max="14848" width="10" style="7"/>
    <col min="14849" max="14850" width="6" style="7" customWidth="true"/>
    <col min="14851" max="14851" width="7.10833333333333" style="7" customWidth="true"/>
    <col min="14852" max="14852" width="5.44166666666667" style="7" customWidth="true"/>
    <col min="14853" max="14853" width="38.8916666666667" style="7" customWidth="true"/>
    <col min="14854" max="14854" width="60.1083333333333" style="7" customWidth="true"/>
    <col min="14855" max="14855" width="6.66666666666667" style="7" customWidth="true"/>
    <col min="14856" max="14856" width="18.2166666666667" style="7" customWidth="true"/>
    <col min="14857" max="15104" width="10" style="7"/>
    <col min="15105" max="15106" width="6" style="7" customWidth="true"/>
    <col min="15107" max="15107" width="7.10833333333333" style="7" customWidth="true"/>
    <col min="15108" max="15108" width="5.44166666666667" style="7" customWidth="true"/>
    <col min="15109" max="15109" width="38.8916666666667" style="7" customWidth="true"/>
    <col min="15110" max="15110" width="60.1083333333333" style="7" customWidth="true"/>
    <col min="15111" max="15111" width="6.66666666666667" style="7" customWidth="true"/>
    <col min="15112" max="15112" width="18.2166666666667" style="7" customWidth="true"/>
    <col min="15113" max="15360" width="10" style="7"/>
    <col min="15361" max="15362" width="6" style="7" customWidth="true"/>
    <col min="15363" max="15363" width="7.10833333333333" style="7" customWidth="true"/>
    <col min="15364" max="15364" width="5.44166666666667" style="7" customWidth="true"/>
    <col min="15365" max="15365" width="38.8916666666667" style="7" customWidth="true"/>
    <col min="15366" max="15366" width="60.1083333333333" style="7" customWidth="true"/>
    <col min="15367" max="15367" width="6.66666666666667" style="7" customWidth="true"/>
    <col min="15368" max="15368" width="18.2166666666667" style="7" customWidth="true"/>
    <col min="15369" max="15616" width="10" style="7"/>
    <col min="15617" max="15618" width="6" style="7" customWidth="true"/>
    <col min="15619" max="15619" width="7.10833333333333" style="7" customWidth="true"/>
    <col min="15620" max="15620" width="5.44166666666667" style="7" customWidth="true"/>
    <col min="15621" max="15621" width="38.8916666666667" style="7" customWidth="true"/>
    <col min="15622" max="15622" width="60.1083333333333" style="7" customWidth="true"/>
    <col min="15623" max="15623" width="6.66666666666667" style="7" customWidth="true"/>
    <col min="15624" max="15624" width="18.2166666666667" style="7" customWidth="true"/>
    <col min="15625" max="15872" width="10" style="7"/>
    <col min="15873" max="15874" width="6" style="7" customWidth="true"/>
    <col min="15875" max="15875" width="7.10833333333333" style="7" customWidth="true"/>
    <col min="15876" max="15876" width="5.44166666666667" style="7" customWidth="true"/>
    <col min="15877" max="15877" width="38.8916666666667" style="7" customWidth="true"/>
    <col min="15878" max="15878" width="60.1083333333333" style="7" customWidth="true"/>
    <col min="15879" max="15879" width="6.66666666666667" style="7" customWidth="true"/>
    <col min="15880" max="15880" width="18.2166666666667" style="7" customWidth="true"/>
    <col min="15881" max="16128" width="10" style="7"/>
    <col min="16129" max="16130" width="6" style="7" customWidth="true"/>
    <col min="16131" max="16131" width="7.10833333333333" style="7" customWidth="true"/>
    <col min="16132" max="16132" width="5.44166666666667" style="7" customWidth="true"/>
    <col min="16133" max="16133" width="38.8916666666667" style="7" customWidth="true"/>
    <col min="16134" max="16134" width="60.1083333333333" style="7" customWidth="true"/>
    <col min="16135" max="16135" width="6.66666666666667" style="7" customWidth="true"/>
    <col min="16136" max="16136" width="18.2166666666667" style="7" customWidth="true"/>
    <col min="16137" max="16384" width="10" style="7"/>
  </cols>
  <sheetData>
    <row r="1" ht="14.25" spans="1:8">
      <c r="A1" s="8" t="s">
        <v>384</v>
      </c>
      <c r="B1" s="8"/>
      <c r="C1" s="8"/>
      <c r="D1" s="8"/>
      <c r="E1" s="8"/>
      <c r="F1" s="8"/>
      <c r="G1" s="8"/>
      <c r="H1" s="8"/>
    </row>
    <row r="2" ht="22.5" spans="1:8">
      <c r="A2" s="9" t="s">
        <v>385</v>
      </c>
      <c r="B2" s="9"/>
      <c r="C2" s="9"/>
      <c r="D2" s="9"/>
      <c r="E2" s="9"/>
      <c r="F2" s="9"/>
      <c r="G2" s="9"/>
      <c r="H2" s="9"/>
    </row>
    <row r="3" s="28" customFormat="true" ht="24" spans="1:8">
      <c r="A3" s="29" t="s">
        <v>291</v>
      </c>
      <c r="B3" s="29" t="s">
        <v>292</v>
      </c>
      <c r="C3" s="29" t="s">
        <v>4</v>
      </c>
      <c r="D3" s="30" t="s">
        <v>293</v>
      </c>
      <c r="E3" s="29" t="s">
        <v>294</v>
      </c>
      <c r="F3" s="29" t="s">
        <v>295</v>
      </c>
      <c r="G3" s="29" t="s">
        <v>18</v>
      </c>
      <c r="H3" s="29" t="s">
        <v>296</v>
      </c>
    </row>
    <row r="4" ht="72" spans="1:8">
      <c r="A4" s="31" t="s">
        <v>297</v>
      </c>
      <c r="B4" s="31" t="s">
        <v>386</v>
      </c>
      <c r="C4" s="31" t="s">
        <v>387</v>
      </c>
      <c r="D4" s="32">
        <v>2</v>
      </c>
      <c r="E4" s="34" t="s">
        <v>388</v>
      </c>
      <c r="F4" s="34" t="s">
        <v>389</v>
      </c>
      <c r="G4" s="32">
        <v>2</v>
      </c>
      <c r="H4" s="27"/>
    </row>
    <row r="5" ht="36" spans="1:8">
      <c r="A5" s="31"/>
      <c r="B5" s="31"/>
      <c r="C5" s="31" t="s">
        <v>390</v>
      </c>
      <c r="D5" s="32">
        <v>1</v>
      </c>
      <c r="E5" s="34" t="s">
        <v>391</v>
      </c>
      <c r="F5" s="34" t="s">
        <v>392</v>
      </c>
      <c r="G5" s="32">
        <v>1</v>
      </c>
      <c r="H5" s="27"/>
    </row>
    <row r="6" ht="84" spans="1:8">
      <c r="A6" s="31"/>
      <c r="B6" s="31" t="s">
        <v>393</v>
      </c>
      <c r="C6" s="31" t="s">
        <v>394</v>
      </c>
      <c r="D6" s="32">
        <v>2</v>
      </c>
      <c r="E6" s="34" t="s">
        <v>395</v>
      </c>
      <c r="F6" s="34" t="s">
        <v>396</v>
      </c>
      <c r="G6" s="32">
        <v>2</v>
      </c>
      <c r="H6" s="27"/>
    </row>
    <row r="7" ht="60" spans="1:8">
      <c r="A7" s="31"/>
      <c r="B7" s="31"/>
      <c r="C7" s="31" t="s">
        <v>308</v>
      </c>
      <c r="D7" s="33">
        <v>2</v>
      </c>
      <c r="E7" s="34" t="s">
        <v>397</v>
      </c>
      <c r="F7" s="34" t="s">
        <v>398</v>
      </c>
      <c r="G7" s="33">
        <v>2</v>
      </c>
      <c r="H7" s="37"/>
    </row>
    <row r="8" ht="84" spans="1:8">
      <c r="A8" s="31"/>
      <c r="B8" s="31" t="s">
        <v>399</v>
      </c>
      <c r="C8" s="31" t="s">
        <v>31</v>
      </c>
      <c r="D8" s="33">
        <v>1</v>
      </c>
      <c r="E8" s="34" t="s">
        <v>400</v>
      </c>
      <c r="F8" s="34" t="s">
        <v>313</v>
      </c>
      <c r="G8" s="33">
        <v>1</v>
      </c>
      <c r="H8" s="37"/>
    </row>
    <row r="9" ht="48" spans="1:8">
      <c r="A9" s="31"/>
      <c r="B9" s="31"/>
      <c r="C9" s="31" t="s">
        <v>32</v>
      </c>
      <c r="D9" s="33">
        <v>1</v>
      </c>
      <c r="E9" s="34" t="s">
        <v>314</v>
      </c>
      <c r="F9" s="34" t="s">
        <v>401</v>
      </c>
      <c r="G9" s="33">
        <v>1</v>
      </c>
      <c r="H9" s="37"/>
    </row>
    <row r="10" ht="84" spans="1:8">
      <c r="A10" s="31"/>
      <c r="B10" s="31" t="s">
        <v>402</v>
      </c>
      <c r="C10" s="31" t="s">
        <v>317</v>
      </c>
      <c r="D10" s="33">
        <v>2</v>
      </c>
      <c r="E10" s="34" t="s">
        <v>403</v>
      </c>
      <c r="F10" s="34" t="s">
        <v>404</v>
      </c>
      <c r="G10" s="33">
        <v>2</v>
      </c>
      <c r="H10" s="37"/>
    </row>
    <row r="11" ht="36" spans="1:8">
      <c r="A11" s="31"/>
      <c r="B11" s="31"/>
      <c r="C11" s="34" t="s">
        <v>35</v>
      </c>
      <c r="D11" s="34">
        <v>2</v>
      </c>
      <c r="E11" s="34" t="s">
        <v>320</v>
      </c>
      <c r="F11" s="34" t="s">
        <v>405</v>
      </c>
      <c r="G11" s="33">
        <v>2</v>
      </c>
      <c r="H11" s="33"/>
    </row>
    <row r="12" ht="48" spans="1:8">
      <c r="A12" s="31" t="s">
        <v>322</v>
      </c>
      <c r="B12" s="31" t="s">
        <v>406</v>
      </c>
      <c r="C12" s="31" t="s">
        <v>38</v>
      </c>
      <c r="D12" s="33">
        <v>4</v>
      </c>
      <c r="E12" s="34" t="s">
        <v>407</v>
      </c>
      <c r="F12" s="34" t="s">
        <v>324</v>
      </c>
      <c r="G12" s="33">
        <v>4</v>
      </c>
      <c r="H12" s="33"/>
    </row>
    <row r="13" ht="48" spans="1:8">
      <c r="A13" s="31"/>
      <c r="B13" s="31"/>
      <c r="C13" s="31" t="s">
        <v>39</v>
      </c>
      <c r="D13" s="33">
        <v>2</v>
      </c>
      <c r="E13" s="34" t="s">
        <v>408</v>
      </c>
      <c r="F13" s="34" t="s">
        <v>409</v>
      </c>
      <c r="G13" s="33">
        <v>2</v>
      </c>
      <c r="H13" s="33"/>
    </row>
    <row r="14" ht="24" spans="1:8">
      <c r="A14" s="31"/>
      <c r="B14" s="31"/>
      <c r="C14" s="31" t="s">
        <v>40</v>
      </c>
      <c r="D14" s="33">
        <v>4</v>
      </c>
      <c r="E14" s="34" t="s">
        <v>327</v>
      </c>
      <c r="F14" s="34" t="s">
        <v>328</v>
      </c>
      <c r="G14" s="38">
        <f>4*0.9413</f>
        <v>3.7652</v>
      </c>
      <c r="H14" s="34" t="s">
        <v>410</v>
      </c>
    </row>
    <row r="15" ht="96" spans="1:8">
      <c r="A15" s="31"/>
      <c r="B15" s="31"/>
      <c r="C15" s="31" t="s">
        <v>41</v>
      </c>
      <c r="D15" s="33">
        <v>4</v>
      </c>
      <c r="E15" s="34" t="s">
        <v>411</v>
      </c>
      <c r="F15" s="34" t="s">
        <v>412</v>
      </c>
      <c r="G15" s="33">
        <v>4</v>
      </c>
      <c r="H15" s="34"/>
    </row>
    <row r="16" ht="48" spans="1:8">
      <c r="A16" s="31"/>
      <c r="B16" s="31" t="s">
        <v>413</v>
      </c>
      <c r="C16" s="31" t="s">
        <v>43</v>
      </c>
      <c r="D16" s="33">
        <v>3</v>
      </c>
      <c r="E16" s="34" t="s">
        <v>414</v>
      </c>
      <c r="F16" s="34" t="s">
        <v>334</v>
      </c>
      <c r="G16" s="33">
        <v>3</v>
      </c>
      <c r="H16" s="34"/>
    </row>
    <row r="17" ht="84" spans="1:8">
      <c r="A17" s="31"/>
      <c r="B17" s="31"/>
      <c r="C17" s="31" t="s">
        <v>44</v>
      </c>
      <c r="D17" s="33">
        <v>5</v>
      </c>
      <c r="E17" s="34" t="s">
        <v>335</v>
      </c>
      <c r="F17" s="34" t="s">
        <v>336</v>
      </c>
      <c r="G17" s="33">
        <v>5</v>
      </c>
      <c r="H17" s="34"/>
    </row>
    <row r="18" ht="60" spans="1:8">
      <c r="A18" s="31"/>
      <c r="B18" s="31"/>
      <c r="C18" s="31" t="s">
        <v>119</v>
      </c>
      <c r="D18" s="33">
        <v>2</v>
      </c>
      <c r="E18" s="34" t="s">
        <v>415</v>
      </c>
      <c r="F18" s="34" t="s">
        <v>416</v>
      </c>
      <c r="G18" s="33">
        <v>2</v>
      </c>
      <c r="H18" s="39"/>
    </row>
    <row r="19" ht="60" spans="1:8">
      <c r="A19" s="31"/>
      <c r="B19" s="31"/>
      <c r="C19" s="31" t="s">
        <v>46</v>
      </c>
      <c r="D19" s="33">
        <v>4</v>
      </c>
      <c r="E19" s="34" t="s">
        <v>417</v>
      </c>
      <c r="F19" s="34" t="s">
        <v>418</v>
      </c>
      <c r="G19" s="33">
        <v>4</v>
      </c>
      <c r="H19" s="34"/>
    </row>
    <row r="20" ht="24" spans="1:8">
      <c r="A20" s="31"/>
      <c r="B20" s="31" t="s">
        <v>419</v>
      </c>
      <c r="C20" s="31" t="s">
        <v>47</v>
      </c>
      <c r="D20" s="33">
        <v>4</v>
      </c>
      <c r="E20" s="34" t="s">
        <v>420</v>
      </c>
      <c r="F20" s="34" t="s">
        <v>421</v>
      </c>
      <c r="G20" s="33">
        <v>3.5</v>
      </c>
      <c r="H20" s="34" t="s">
        <v>342</v>
      </c>
    </row>
    <row r="21" ht="36" spans="1:8">
      <c r="A21" s="31" t="s">
        <v>343</v>
      </c>
      <c r="B21" s="31" t="s">
        <v>422</v>
      </c>
      <c r="C21" s="31" t="s">
        <v>423</v>
      </c>
      <c r="D21" s="33">
        <v>5</v>
      </c>
      <c r="E21" s="31" t="s">
        <v>424</v>
      </c>
      <c r="F21" s="34" t="s">
        <v>347</v>
      </c>
      <c r="G21" s="32">
        <v>5</v>
      </c>
      <c r="H21" s="34"/>
    </row>
    <row r="22" ht="36" spans="1:8">
      <c r="A22" s="31"/>
      <c r="B22" s="31"/>
      <c r="C22" s="31" t="s">
        <v>425</v>
      </c>
      <c r="D22" s="33">
        <v>5</v>
      </c>
      <c r="E22" s="31"/>
      <c r="F22" s="34" t="s">
        <v>426</v>
      </c>
      <c r="G22" s="33">
        <v>5</v>
      </c>
      <c r="H22" s="34"/>
    </row>
    <row r="23" ht="222" customHeight="true" spans="1:8">
      <c r="A23" s="31"/>
      <c r="B23" s="31" t="s">
        <v>427</v>
      </c>
      <c r="C23" s="31" t="s">
        <v>52</v>
      </c>
      <c r="D23" s="33">
        <v>8</v>
      </c>
      <c r="E23" s="31" t="s">
        <v>428</v>
      </c>
      <c r="F23" s="34" t="s">
        <v>429</v>
      </c>
      <c r="G23" s="33">
        <v>8</v>
      </c>
      <c r="H23" s="39"/>
    </row>
    <row r="24" ht="36" spans="1:8">
      <c r="A24" s="31"/>
      <c r="B24" s="31" t="s">
        <v>430</v>
      </c>
      <c r="C24" s="31" t="s">
        <v>54</v>
      </c>
      <c r="D24" s="33">
        <v>6</v>
      </c>
      <c r="E24" s="34" t="s">
        <v>354</v>
      </c>
      <c r="F24" s="34" t="s">
        <v>431</v>
      </c>
      <c r="G24" s="33">
        <v>6</v>
      </c>
      <c r="H24" s="39"/>
    </row>
    <row r="25" ht="36" spans="1:8">
      <c r="A25" s="31"/>
      <c r="B25" s="31" t="s">
        <v>432</v>
      </c>
      <c r="C25" s="31" t="s">
        <v>56</v>
      </c>
      <c r="D25" s="33">
        <v>6</v>
      </c>
      <c r="E25" s="34" t="s">
        <v>357</v>
      </c>
      <c r="F25" s="34" t="s">
        <v>433</v>
      </c>
      <c r="G25" s="33">
        <v>6</v>
      </c>
      <c r="H25" s="31"/>
    </row>
    <row r="26" ht="36" spans="1:8">
      <c r="A26" s="31" t="s">
        <v>434</v>
      </c>
      <c r="B26" s="31" t="s">
        <v>435</v>
      </c>
      <c r="C26" s="31" t="s">
        <v>361</v>
      </c>
      <c r="D26" s="31">
        <v>6</v>
      </c>
      <c r="E26" s="31" t="s">
        <v>362</v>
      </c>
      <c r="F26" s="31" t="s">
        <v>363</v>
      </c>
      <c r="G26" s="31">
        <v>6</v>
      </c>
      <c r="H26" s="39"/>
    </row>
    <row r="27" ht="24" spans="1:8">
      <c r="A27" s="31"/>
      <c r="B27" s="31"/>
      <c r="C27" s="31" t="s">
        <v>364</v>
      </c>
      <c r="D27" s="31">
        <v>6</v>
      </c>
      <c r="E27" s="31" t="s">
        <v>365</v>
      </c>
      <c r="F27" s="31" t="s">
        <v>366</v>
      </c>
      <c r="G27" s="31">
        <v>6</v>
      </c>
      <c r="H27" s="39"/>
    </row>
    <row r="28" ht="36" spans="1:8">
      <c r="A28" s="31"/>
      <c r="B28" s="31"/>
      <c r="C28" s="31" t="s">
        <v>367</v>
      </c>
      <c r="D28" s="31">
        <v>4</v>
      </c>
      <c r="E28" s="31" t="s">
        <v>368</v>
      </c>
      <c r="F28" s="31" t="s">
        <v>369</v>
      </c>
      <c r="G28" s="31">
        <v>4</v>
      </c>
      <c r="H28" s="39"/>
    </row>
    <row r="29" ht="36" spans="1:8">
      <c r="A29" s="31"/>
      <c r="B29" s="31"/>
      <c r="C29" s="31" t="s">
        <v>436</v>
      </c>
      <c r="D29" s="31">
        <v>4</v>
      </c>
      <c r="E29" s="31" t="s">
        <v>437</v>
      </c>
      <c r="F29" s="31" t="s">
        <v>438</v>
      </c>
      <c r="G29" s="31">
        <v>4</v>
      </c>
      <c r="H29" s="39"/>
    </row>
    <row r="30" ht="60" spans="1:8">
      <c r="A30" s="31"/>
      <c r="B30" s="31"/>
      <c r="C30" s="31" t="s">
        <v>439</v>
      </c>
      <c r="D30" s="31">
        <v>5</v>
      </c>
      <c r="E30" s="31" t="s">
        <v>375</v>
      </c>
      <c r="F30" s="31" t="s">
        <v>260</v>
      </c>
      <c r="G30" s="31">
        <v>5</v>
      </c>
      <c r="H30" s="39"/>
    </row>
    <row r="31" spans="1:8">
      <c r="A31" s="35" t="s">
        <v>376</v>
      </c>
      <c r="B31" s="35"/>
      <c r="C31" s="35"/>
      <c r="D31" s="36">
        <f>SUM(D4:D30)</f>
        <v>100</v>
      </c>
      <c r="E31" s="40"/>
      <c r="F31" s="27"/>
      <c r="G31" s="41">
        <f>SUM(G4:G30)</f>
        <v>99.2652</v>
      </c>
      <c r="H31" s="27"/>
    </row>
  </sheetData>
  <mergeCells count="16">
    <mergeCell ref="A1:H1"/>
    <mergeCell ref="A2:H2"/>
    <mergeCell ref="A31:C31"/>
    <mergeCell ref="A4:A11"/>
    <mergeCell ref="A12:A20"/>
    <mergeCell ref="A21:A25"/>
    <mergeCell ref="A26:A30"/>
    <mergeCell ref="B4:B5"/>
    <mergeCell ref="B6:B7"/>
    <mergeCell ref="B8:B9"/>
    <mergeCell ref="B10:B11"/>
    <mergeCell ref="B12:B15"/>
    <mergeCell ref="B16:B19"/>
    <mergeCell ref="B21:B22"/>
    <mergeCell ref="B26:B30"/>
    <mergeCell ref="E21:E22"/>
  </mergeCells>
  <pageMargins left="0.700694444444445" right="0.700694444444445" top="0.751388888888889" bottom="0.751388888888889" header="0.298611111111111" footer="0.298611111111111"/>
  <pageSetup paperSize="9" scale="8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view="pageBreakPreview" zoomScaleNormal="100" zoomScaleSheetLayoutView="100" topLeftCell="A7" workbookViewId="0">
      <selection activeCell="F16" sqref="F16"/>
    </sheetView>
  </sheetViews>
  <sheetFormatPr defaultColWidth="10" defaultRowHeight="12"/>
  <cols>
    <col min="1" max="1" width="7.21666666666667" style="3" customWidth="true"/>
    <col min="2" max="3" width="7.21666666666667" style="4" customWidth="true"/>
    <col min="4" max="4" width="5.55833333333333" style="5" customWidth="true"/>
    <col min="5" max="5" width="42.8916666666667" style="3" customWidth="true"/>
    <col min="6" max="6" width="67.1083333333333" style="6" customWidth="true"/>
    <col min="7" max="7" width="7.21666666666667" style="6" customWidth="true"/>
    <col min="8" max="8" width="14" style="6" customWidth="true"/>
    <col min="9" max="256" width="10" style="7"/>
    <col min="257" max="259" width="7.21666666666667" style="7" customWidth="true"/>
    <col min="260" max="260" width="5.55833333333333" style="7" customWidth="true"/>
    <col min="261" max="261" width="42.8916666666667" style="7" customWidth="true"/>
    <col min="262" max="262" width="67.1083333333333" style="7" customWidth="true"/>
    <col min="263" max="263" width="5.66666666666667" style="7" customWidth="true"/>
    <col min="264" max="264" width="14" style="7" customWidth="true"/>
    <col min="265" max="512" width="10" style="7"/>
    <col min="513" max="515" width="7.21666666666667" style="7" customWidth="true"/>
    <col min="516" max="516" width="5.55833333333333" style="7" customWidth="true"/>
    <col min="517" max="517" width="42.8916666666667" style="7" customWidth="true"/>
    <col min="518" max="518" width="67.1083333333333" style="7" customWidth="true"/>
    <col min="519" max="519" width="5.66666666666667" style="7" customWidth="true"/>
    <col min="520" max="520" width="14" style="7" customWidth="true"/>
    <col min="521" max="768" width="10" style="7"/>
    <col min="769" max="771" width="7.21666666666667" style="7" customWidth="true"/>
    <col min="772" max="772" width="5.55833333333333" style="7" customWidth="true"/>
    <col min="773" max="773" width="42.8916666666667" style="7" customWidth="true"/>
    <col min="774" max="774" width="67.1083333333333" style="7" customWidth="true"/>
    <col min="775" max="775" width="5.66666666666667" style="7" customWidth="true"/>
    <col min="776" max="776" width="14" style="7" customWidth="true"/>
    <col min="777" max="1024" width="10" style="7"/>
    <col min="1025" max="1027" width="7.21666666666667" style="7" customWidth="true"/>
    <col min="1028" max="1028" width="5.55833333333333" style="7" customWidth="true"/>
    <col min="1029" max="1029" width="42.8916666666667" style="7" customWidth="true"/>
    <col min="1030" max="1030" width="67.1083333333333" style="7" customWidth="true"/>
    <col min="1031" max="1031" width="5.66666666666667" style="7" customWidth="true"/>
    <col min="1032" max="1032" width="14" style="7" customWidth="true"/>
    <col min="1033" max="1280" width="10" style="7"/>
    <col min="1281" max="1283" width="7.21666666666667" style="7" customWidth="true"/>
    <col min="1284" max="1284" width="5.55833333333333" style="7" customWidth="true"/>
    <col min="1285" max="1285" width="42.8916666666667" style="7" customWidth="true"/>
    <col min="1286" max="1286" width="67.1083333333333" style="7" customWidth="true"/>
    <col min="1287" max="1287" width="5.66666666666667" style="7" customWidth="true"/>
    <col min="1288" max="1288" width="14" style="7" customWidth="true"/>
    <col min="1289" max="1536" width="10" style="7"/>
    <col min="1537" max="1539" width="7.21666666666667" style="7" customWidth="true"/>
    <col min="1540" max="1540" width="5.55833333333333" style="7" customWidth="true"/>
    <col min="1541" max="1541" width="42.8916666666667" style="7" customWidth="true"/>
    <col min="1542" max="1542" width="67.1083333333333" style="7" customWidth="true"/>
    <col min="1543" max="1543" width="5.66666666666667" style="7" customWidth="true"/>
    <col min="1544" max="1544" width="14" style="7" customWidth="true"/>
    <col min="1545" max="1792" width="10" style="7"/>
    <col min="1793" max="1795" width="7.21666666666667" style="7" customWidth="true"/>
    <col min="1796" max="1796" width="5.55833333333333" style="7" customWidth="true"/>
    <col min="1797" max="1797" width="42.8916666666667" style="7" customWidth="true"/>
    <col min="1798" max="1798" width="67.1083333333333" style="7" customWidth="true"/>
    <col min="1799" max="1799" width="5.66666666666667" style="7" customWidth="true"/>
    <col min="1800" max="1800" width="14" style="7" customWidth="true"/>
    <col min="1801" max="2048" width="10" style="7"/>
    <col min="2049" max="2051" width="7.21666666666667" style="7" customWidth="true"/>
    <col min="2052" max="2052" width="5.55833333333333" style="7" customWidth="true"/>
    <col min="2053" max="2053" width="42.8916666666667" style="7" customWidth="true"/>
    <col min="2054" max="2054" width="67.1083333333333" style="7" customWidth="true"/>
    <col min="2055" max="2055" width="5.66666666666667" style="7" customWidth="true"/>
    <col min="2056" max="2056" width="14" style="7" customWidth="true"/>
    <col min="2057" max="2304" width="10" style="7"/>
    <col min="2305" max="2307" width="7.21666666666667" style="7" customWidth="true"/>
    <col min="2308" max="2308" width="5.55833333333333" style="7" customWidth="true"/>
    <col min="2309" max="2309" width="42.8916666666667" style="7" customWidth="true"/>
    <col min="2310" max="2310" width="67.1083333333333" style="7" customWidth="true"/>
    <col min="2311" max="2311" width="5.66666666666667" style="7" customWidth="true"/>
    <col min="2312" max="2312" width="14" style="7" customWidth="true"/>
    <col min="2313" max="2560" width="10" style="7"/>
    <col min="2561" max="2563" width="7.21666666666667" style="7" customWidth="true"/>
    <col min="2564" max="2564" width="5.55833333333333" style="7" customWidth="true"/>
    <col min="2565" max="2565" width="42.8916666666667" style="7" customWidth="true"/>
    <col min="2566" max="2566" width="67.1083333333333" style="7" customWidth="true"/>
    <col min="2567" max="2567" width="5.66666666666667" style="7" customWidth="true"/>
    <col min="2568" max="2568" width="14" style="7" customWidth="true"/>
    <col min="2569" max="2816" width="10" style="7"/>
    <col min="2817" max="2819" width="7.21666666666667" style="7" customWidth="true"/>
    <col min="2820" max="2820" width="5.55833333333333" style="7" customWidth="true"/>
    <col min="2821" max="2821" width="42.8916666666667" style="7" customWidth="true"/>
    <col min="2822" max="2822" width="67.1083333333333" style="7" customWidth="true"/>
    <col min="2823" max="2823" width="5.66666666666667" style="7" customWidth="true"/>
    <col min="2824" max="2824" width="14" style="7" customWidth="true"/>
    <col min="2825" max="3072" width="10" style="7"/>
    <col min="3073" max="3075" width="7.21666666666667" style="7" customWidth="true"/>
    <col min="3076" max="3076" width="5.55833333333333" style="7" customWidth="true"/>
    <col min="3077" max="3077" width="42.8916666666667" style="7" customWidth="true"/>
    <col min="3078" max="3078" width="67.1083333333333" style="7" customWidth="true"/>
    <col min="3079" max="3079" width="5.66666666666667" style="7" customWidth="true"/>
    <col min="3080" max="3080" width="14" style="7" customWidth="true"/>
    <col min="3081" max="3328" width="10" style="7"/>
    <col min="3329" max="3331" width="7.21666666666667" style="7" customWidth="true"/>
    <col min="3332" max="3332" width="5.55833333333333" style="7" customWidth="true"/>
    <col min="3333" max="3333" width="42.8916666666667" style="7" customWidth="true"/>
    <col min="3334" max="3334" width="67.1083333333333" style="7" customWidth="true"/>
    <col min="3335" max="3335" width="5.66666666666667" style="7" customWidth="true"/>
    <col min="3336" max="3336" width="14" style="7" customWidth="true"/>
    <col min="3337" max="3584" width="10" style="7"/>
    <col min="3585" max="3587" width="7.21666666666667" style="7" customWidth="true"/>
    <col min="3588" max="3588" width="5.55833333333333" style="7" customWidth="true"/>
    <col min="3589" max="3589" width="42.8916666666667" style="7" customWidth="true"/>
    <col min="3590" max="3590" width="67.1083333333333" style="7" customWidth="true"/>
    <col min="3591" max="3591" width="5.66666666666667" style="7" customWidth="true"/>
    <col min="3592" max="3592" width="14" style="7" customWidth="true"/>
    <col min="3593" max="3840" width="10" style="7"/>
    <col min="3841" max="3843" width="7.21666666666667" style="7" customWidth="true"/>
    <col min="3844" max="3844" width="5.55833333333333" style="7" customWidth="true"/>
    <col min="3845" max="3845" width="42.8916666666667" style="7" customWidth="true"/>
    <col min="3846" max="3846" width="67.1083333333333" style="7" customWidth="true"/>
    <col min="3847" max="3847" width="5.66666666666667" style="7" customWidth="true"/>
    <col min="3848" max="3848" width="14" style="7" customWidth="true"/>
    <col min="3849" max="4096" width="10" style="7"/>
    <col min="4097" max="4099" width="7.21666666666667" style="7" customWidth="true"/>
    <col min="4100" max="4100" width="5.55833333333333" style="7" customWidth="true"/>
    <col min="4101" max="4101" width="42.8916666666667" style="7" customWidth="true"/>
    <col min="4102" max="4102" width="67.1083333333333" style="7" customWidth="true"/>
    <col min="4103" max="4103" width="5.66666666666667" style="7" customWidth="true"/>
    <col min="4104" max="4104" width="14" style="7" customWidth="true"/>
    <col min="4105" max="4352" width="10" style="7"/>
    <col min="4353" max="4355" width="7.21666666666667" style="7" customWidth="true"/>
    <col min="4356" max="4356" width="5.55833333333333" style="7" customWidth="true"/>
    <col min="4357" max="4357" width="42.8916666666667" style="7" customWidth="true"/>
    <col min="4358" max="4358" width="67.1083333333333" style="7" customWidth="true"/>
    <col min="4359" max="4359" width="5.66666666666667" style="7" customWidth="true"/>
    <col min="4360" max="4360" width="14" style="7" customWidth="true"/>
    <col min="4361" max="4608" width="10" style="7"/>
    <col min="4609" max="4611" width="7.21666666666667" style="7" customWidth="true"/>
    <col min="4612" max="4612" width="5.55833333333333" style="7" customWidth="true"/>
    <col min="4613" max="4613" width="42.8916666666667" style="7" customWidth="true"/>
    <col min="4614" max="4614" width="67.1083333333333" style="7" customWidth="true"/>
    <col min="4615" max="4615" width="5.66666666666667" style="7" customWidth="true"/>
    <col min="4616" max="4616" width="14" style="7" customWidth="true"/>
    <col min="4617" max="4864" width="10" style="7"/>
    <col min="4865" max="4867" width="7.21666666666667" style="7" customWidth="true"/>
    <col min="4868" max="4868" width="5.55833333333333" style="7" customWidth="true"/>
    <col min="4869" max="4869" width="42.8916666666667" style="7" customWidth="true"/>
    <col min="4870" max="4870" width="67.1083333333333" style="7" customWidth="true"/>
    <col min="4871" max="4871" width="5.66666666666667" style="7" customWidth="true"/>
    <col min="4872" max="4872" width="14" style="7" customWidth="true"/>
    <col min="4873" max="5120" width="10" style="7"/>
    <col min="5121" max="5123" width="7.21666666666667" style="7" customWidth="true"/>
    <col min="5124" max="5124" width="5.55833333333333" style="7" customWidth="true"/>
    <col min="5125" max="5125" width="42.8916666666667" style="7" customWidth="true"/>
    <col min="5126" max="5126" width="67.1083333333333" style="7" customWidth="true"/>
    <col min="5127" max="5127" width="5.66666666666667" style="7" customWidth="true"/>
    <col min="5128" max="5128" width="14" style="7" customWidth="true"/>
    <col min="5129" max="5376" width="10" style="7"/>
    <col min="5377" max="5379" width="7.21666666666667" style="7" customWidth="true"/>
    <col min="5380" max="5380" width="5.55833333333333" style="7" customWidth="true"/>
    <col min="5381" max="5381" width="42.8916666666667" style="7" customWidth="true"/>
    <col min="5382" max="5382" width="67.1083333333333" style="7" customWidth="true"/>
    <col min="5383" max="5383" width="5.66666666666667" style="7" customWidth="true"/>
    <col min="5384" max="5384" width="14" style="7" customWidth="true"/>
    <col min="5385" max="5632" width="10" style="7"/>
    <col min="5633" max="5635" width="7.21666666666667" style="7" customWidth="true"/>
    <col min="5636" max="5636" width="5.55833333333333" style="7" customWidth="true"/>
    <col min="5637" max="5637" width="42.8916666666667" style="7" customWidth="true"/>
    <col min="5638" max="5638" width="67.1083333333333" style="7" customWidth="true"/>
    <col min="5639" max="5639" width="5.66666666666667" style="7" customWidth="true"/>
    <col min="5640" max="5640" width="14" style="7" customWidth="true"/>
    <col min="5641" max="5888" width="10" style="7"/>
    <col min="5889" max="5891" width="7.21666666666667" style="7" customWidth="true"/>
    <col min="5892" max="5892" width="5.55833333333333" style="7" customWidth="true"/>
    <col min="5893" max="5893" width="42.8916666666667" style="7" customWidth="true"/>
    <col min="5894" max="5894" width="67.1083333333333" style="7" customWidth="true"/>
    <col min="5895" max="5895" width="5.66666666666667" style="7" customWidth="true"/>
    <col min="5896" max="5896" width="14" style="7" customWidth="true"/>
    <col min="5897" max="6144" width="10" style="7"/>
    <col min="6145" max="6147" width="7.21666666666667" style="7" customWidth="true"/>
    <col min="6148" max="6148" width="5.55833333333333" style="7" customWidth="true"/>
    <col min="6149" max="6149" width="42.8916666666667" style="7" customWidth="true"/>
    <col min="6150" max="6150" width="67.1083333333333" style="7" customWidth="true"/>
    <col min="6151" max="6151" width="5.66666666666667" style="7" customWidth="true"/>
    <col min="6152" max="6152" width="14" style="7" customWidth="true"/>
    <col min="6153" max="6400" width="10" style="7"/>
    <col min="6401" max="6403" width="7.21666666666667" style="7" customWidth="true"/>
    <col min="6404" max="6404" width="5.55833333333333" style="7" customWidth="true"/>
    <col min="6405" max="6405" width="42.8916666666667" style="7" customWidth="true"/>
    <col min="6406" max="6406" width="67.1083333333333" style="7" customWidth="true"/>
    <col min="6407" max="6407" width="5.66666666666667" style="7" customWidth="true"/>
    <col min="6408" max="6408" width="14" style="7" customWidth="true"/>
    <col min="6409" max="6656" width="10" style="7"/>
    <col min="6657" max="6659" width="7.21666666666667" style="7" customWidth="true"/>
    <col min="6660" max="6660" width="5.55833333333333" style="7" customWidth="true"/>
    <col min="6661" max="6661" width="42.8916666666667" style="7" customWidth="true"/>
    <col min="6662" max="6662" width="67.1083333333333" style="7" customWidth="true"/>
    <col min="6663" max="6663" width="5.66666666666667" style="7" customWidth="true"/>
    <col min="6664" max="6664" width="14" style="7" customWidth="true"/>
    <col min="6665" max="6912" width="10" style="7"/>
    <col min="6913" max="6915" width="7.21666666666667" style="7" customWidth="true"/>
    <col min="6916" max="6916" width="5.55833333333333" style="7" customWidth="true"/>
    <col min="6917" max="6917" width="42.8916666666667" style="7" customWidth="true"/>
    <col min="6918" max="6918" width="67.1083333333333" style="7" customWidth="true"/>
    <col min="6919" max="6919" width="5.66666666666667" style="7" customWidth="true"/>
    <col min="6920" max="6920" width="14" style="7" customWidth="true"/>
    <col min="6921" max="7168" width="10" style="7"/>
    <col min="7169" max="7171" width="7.21666666666667" style="7" customWidth="true"/>
    <col min="7172" max="7172" width="5.55833333333333" style="7" customWidth="true"/>
    <col min="7173" max="7173" width="42.8916666666667" style="7" customWidth="true"/>
    <col min="7174" max="7174" width="67.1083333333333" style="7" customWidth="true"/>
    <col min="7175" max="7175" width="5.66666666666667" style="7" customWidth="true"/>
    <col min="7176" max="7176" width="14" style="7" customWidth="true"/>
    <col min="7177" max="7424" width="10" style="7"/>
    <col min="7425" max="7427" width="7.21666666666667" style="7" customWidth="true"/>
    <col min="7428" max="7428" width="5.55833333333333" style="7" customWidth="true"/>
    <col min="7429" max="7429" width="42.8916666666667" style="7" customWidth="true"/>
    <col min="7430" max="7430" width="67.1083333333333" style="7" customWidth="true"/>
    <col min="7431" max="7431" width="5.66666666666667" style="7" customWidth="true"/>
    <col min="7432" max="7432" width="14" style="7" customWidth="true"/>
    <col min="7433" max="7680" width="10" style="7"/>
    <col min="7681" max="7683" width="7.21666666666667" style="7" customWidth="true"/>
    <col min="7684" max="7684" width="5.55833333333333" style="7" customWidth="true"/>
    <col min="7685" max="7685" width="42.8916666666667" style="7" customWidth="true"/>
    <col min="7686" max="7686" width="67.1083333333333" style="7" customWidth="true"/>
    <col min="7687" max="7687" width="5.66666666666667" style="7" customWidth="true"/>
    <col min="7688" max="7688" width="14" style="7" customWidth="true"/>
    <col min="7689" max="7936" width="10" style="7"/>
    <col min="7937" max="7939" width="7.21666666666667" style="7" customWidth="true"/>
    <col min="7940" max="7940" width="5.55833333333333" style="7" customWidth="true"/>
    <col min="7941" max="7941" width="42.8916666666667" style="7" customWidth="true"/>
    <col min="7942" max="7942" width="67.1083333333333" style="7" customWidth="true"/>
    <col min="7943" max="7943" width="5.66666666666667" style="7" customWidth="true"/>
    <col min="7944" max="7944" width="14" style="7" customWidth="true"/>
    <col min="7945" max="8192" width="10" style="7"/>
    <col min="8193" max="8195" width="7.21666666666667" style="7" customWidth="true"/>
    <col min="8196" max="8196" width="5.55833333333333" style="7" customWidth="true"/>
    <col min="8197" max="8197" width="42.8916666666667" style="7" customWidth="true"/>
    <col min="8198" max="8198" width="67.1083333333333" style="7" customWidth="true"/>
    <col min="8199" max="8199" width="5.66666666666667" style="7" customWidth="true"/>
    <col min="8200" max="8200" width="14" style="7" customWidth="true"/>
    <col min="8201" max="8448" width="10" style="7"/>
    <col min="8449" max="8451" width="7.21666666666667" style="7" customWidth="true"/>
    <col min="8452" max="8452" width="5.55833333333333" style="7" customWidth="true"/>
    <col min="8453" max="8453" width="42.8916666666667" style="7" customWidth="true"/>
    <col min="8454" max="8454" width="67.1083333333333" style="7" customWidth="true"/>
    <col min="8455" max="8455" width="5.66666666666667" style="7" customWidth="true"/>
    <col min="8456" max="8456" width="14" style="7" customWidth="true"/>
    <col min="8457" max="8704" width="10" style="7"/>
    <col min="8705" max="8707" width="7.21666666666667" style="7" customWidth="true"/>
    <col min="8708" max="8708" width="5.55833333333333" style="7" customWidth="true"/>
    <col min="8709" max="8709" width="42.8916666666667" style="7" customWidth="true"/>
    <col min="8710" max="8710" width="67.1083333333333" style="7" customWidth="true"/>
    <col min="8711" max="8711" width="5.66666666666667" style="7" customWidth="true"/>
    <col min="8712" max="8712" width="14" style="7" customWidth="true"/>
    <col min="8713" max="8960" width="10" style="7"/>
    <col min="8961" max="8963" width="7.21666666666667" style="7" customWidth="true"/>
    <col min="8964" max="8964" width="5.55833333333333" style="7" customWidth="true"/>
    <col min="8965" max="8965" width="42.8916666666667" style="7" customWidth="true"/>
    <col min="8966" max="8966" width="67.1083333333333" style="7" customWidth="true"/>
    <col min="8967" max="8967" width="5.66666666666667" style="7" customWidth="true"/>
    <col min="8968" max="8968" width="14" style="7" customWidth="true"/>
    <col min="8969" max="9216" width="10" style="7"/>
    <col min="9217" max="9219" width="7.21666666666667" style="7" customWidth="true"/>
    <col min="9220" max="9220" width="5.55833333333333" style="7" customWidth="true"/>
    <col min="9221" max="9221" width="42.8916666666667" style="7" customWidth="true"/>
    <col min="9222" max="9222" width="67.1083333333333" style="7" customWidth="true"/>
    <col min="9223" max="9223" width="5.66666666666667" style="7" customWidth="true"/>
    <col min="9224" max="9224" width="14" style="7" customWidth="true"/>
    <col min="9225" max="9472" width="10" style="7"/>
    <col min="9473" max="9475" width="7.21666666666667" style="7" customWidth="true"/>
    <col min="9476" max="9476" width="5.55833333333333" style="7" customWidth="true"/>
    <col min="9477" max="9477" width="42.8916666666667" style="7" customWidth="true"/>
    <col min="9478" max="9478" width="67.1083333333333" style="7" customWidth="true"/>
    <col min="9479" max="9479" width="5.66666666666667" style="7" customWidth="true"/>
    <col min="9480" max="9480" width="14" style="7" customWidth="true"/>
    <col min="9481" max="9728" width="10" style="7"/>
    <col min="9729" max="9731" width="7.21666666666667" style="7" customWidth="true"/>
    <col min="9732" max="9732" width="5.55833333333333" style="7" customWidth="true"/>
    <col min="9733" max="9733" width="42.8916666666667" style="7" customWidth="true"/>
    <col min="9734" max="9734" width="67.1083333333333" style="7" customWidth="true"/>
    <col min="9735" max="9735" width="5.66666666666667" style="7" customWidth="true"/>
    <col min="9736" max="9736" width="14" style="7" customWidth="true"/>
    <col min="9737" max="9984" width="10" style="7"/>
    <col min="9985" max="9987" width="7.21666666666667" style="7" customWidth="true"/>
    <col min="9988" max="9988" width="5.55833333333333" style="7" customWidth="true"/>
    <col min="9989" max="9989" width="42.8916666666667" style="7" customWidth="true"/>
    <col min="9990" max="9990" width="67.1083333333333" style="7" customWidth="true"/>
    <col min="9991" max="9991" width="5.66666666666667" style="7" customWidth="true"/>
    <col min="9992" max="9992" width="14" style="7" customWidth="true"/>
    <col min="9993" max="10240" width="10" style="7"/>
    <col min="10241" max="10243" width="7.21666666666667" style="7" customWidth="true"/>
    <col min="10244" max="10244" width="5.55833333333333" style="7" customWidth="true"/>
    <col min="10245" max="10245" width="42.8916666666667" style="7" customWidth="true"/>
    <col min="10246" max="10246" width="67.1083333333333" style="7" customWidth="true"/>
    <col min="10247" max="10247" width="5.66666666666667" style="7" customWidth="true"/>
    <col min="10248" max="10248" width="14" style="7" customWidth="true"/>
    <col min="10249" max="10496" width="10" style="7"/>
    <col min="10497" max="10499" width="7.21666666666667" style="7" customWidth="true"/>
    <col min="10500" max="10500" width="5.55833333333333" style="7" customWidth="true"/>
    <col min="10501" max="10501" width="42.8916666666667" style="7" customWidth="true"/>
    <col min="10502" max="10502" width="67.1083333333333" style="7" customWidth="true"/>
    <col min="10503" max="10503" width="5.66666666666667" style="7" customWidth="true"/>
    <col min="10504" max="10504" width="14" style="7" customWidth="true"/>
    <col min="10505" max="10752" width="10" style="7"/>
    <col min="10753" max="10755" width="7.21666666666667" style="7" customWidth="true"/>
    <col min="10756" max="10756" width="5.55833333333333" style="7" customWidth="true"/>
    <col min="10757" max="10757" width="42.8916666666667" style="7" customWidth="true"/>
    <col min="10758" max="10758" width="67.1083333333333" style="7" customWidth="true"/>
    <col min="10759" max="10759" width="5.66666666666667" style="7" customWidth="true"/>
    <col min="10760" max="10760" width="14" style="7" customWidth="true"/>
    <col min="10761" max="11008" width="10" style="7"/>
    <col min="11009" max="11011" width="7.21666666666667" style="7" customWidth="true"/>
    <col min="11012" max="11012" width="5.55833333333333" style="7" customWidth="true"/>
    <col min="11013" max="11013" width="42.8916666666667" style="7" customWidth="true"/>
    <col min="11014" max="11014" width="67.1083333333333" style="7" customWidth="true"/>
    <col min="11015" max="11015" width="5.66666666666667" style="7" customWidth="true"/>
    <col min="11016" max="11016" width="14" style="7" customWidth="true"/>
    <col min="11017" max="11264" width="10" style="7"/>
    <col min="11265" max="11267" width="7.21666666666667" style="7" customWidth="true"/>
    <col min="11268" max="11268" width="5.55833333333333" style="7" customWidth="true"/>
    <col min="11269" max="11269" width="42.8916666666667" style="7" customWidth="true"/>
    <col min="11270" max="11270" width="67.1083333333333" style="7" customWidth="true"/>
    <col min="11271" max="11271" width="5.66666666666667" style="7" customWidth="true"/>
    <col min="11272" max="11272" width="14" style="7" customWidth="true"/>
    <col min="11273" max="11520" width="10" style="7"/>
    <col min="11521" max="11523" width="7.21666666666667" style="7" customWidth="true"/>
    <col min="11524" max="11524" width="5.55833333333333" style="7" customWidth="true"/>
    <col min="11525" max="11525" width="42.8916666666667" style="7" customWidth="true"/>
    <col min="11526" max="11526" width="67.1083333333333" style="7" customWidth="true"/>
    <col min="11527" max="11527" width="5.66666666666667" style="7" customWidth="true"/>
    <col min="11528" max="11528" width="14" style="7" customWidth="true"/>
    <col min="11529" max="11776" width="10" style="7"/>
    <col min="11777" max="11779" width="7.21666666666667" style="7" customWidth="true"/>
    <col min="11780" max="11780" width="5.55833333333333" style="7" customWidth="true"/>
    <col min="11781" max="11781" width="42.8916666666667" style="7" customWidth="true"/>
    <col min="11782" max="11782" width="67.1083333333333" style="7" customWidth="true"/>
    <col min="11783" max="11783" width="5.66666666666667" style="7" customWidth="true"/>
    <col min="11784" max="11784" width="14" style="7" customWidth="true"/>
    <col min="11785" max="12032" width="10" style="7"/>
    <col min="12033" max="12035" width="7.21666666666667" style="7" customWidth="true"/>
    <col min="12036" max="12036" width="5.55833333333333" style="7" customWidth="true"/>
    <col min="12037" max="12037" width="42.8916666666667" style="7" customWidth="true"/>
    <col min="12038" max="12038" width="67.1083333333333" style="7" customWidth="true"/>
    <col min="12039" max="12039" width="5.66666666666667" style="7" customWidth="true"/>
    <col min="12040" max="12040" width="14" style="7" customWidth="true"/>
    <col min="12041" max="12288" width="10" style="7"/>
    <col min="12289" max="12291" width="7.21666666666667" style="7" customWidth="true"/>
    <col min="12292" max="12292" width="5.55833333333333" style="7" customWidth="true"/>
    <col min="12293" max="12293" width="42.8916666666667" style="7" customWidth="true"/>
    <col min="12294" max="12294" width="67.1083333333333" style="7" customWidth="true"/>
    <col min="12295" max="12295" width="5.66666666666667" style="7" customWidth="true"/>
    <col min="12296" max="12296" width="14" style="7" customWidth="true"/>
    <col min="12297" max="12544" width="10" style="7"/>
    <col min="12545" max="12547" width="7.21666666666667" style="7" customWidth="true"/>
    <col min="12548" max="12548" width="5.55833333333333" style="7" customWidth="true"/>
    <col min="12549" max="12549" width="42.8916666666667" style="7" customWidth="true"/>
    <col min="12550" max="12550" width="67.1083333333333" style="7" customWidth="true"/>
    <col min="12551" max="12551" width="5.66666666666667" style="7" customWidth="true"/>
    <col min="12552" max="12552" width="14" style="7" customWidth="true"/>
    <col min="12553" max="12800" width="10" style="7"/>
    <col min="12801" max="12803" width="7.21666666666667" style="7" customWidth="true"/>
    <col min="12804" max="12804" width="5.55833333333333" style="7" customWidth="true"/>
    <col min="12805" max="12805" width="42.8916666666667" style="7" customWidth="true"/>
    <col min="12806" max="12806" width="67.1083333333333" style="7" customWidth="true"/>
    <col min="12807" max="12807" width="5.66666666666667" style="7" customWidth="true"/>
    <col min="12808" max="12808" width="14" style="7" customWidth="true"/>
    <col min="12809" max="13056" width="10" style="7"/>
    <col min="13057" max="13059" width="7.21666666666667" style="7" customWidth="true"/>
    <col min="13060" max="13060" width="5.55833333333333" style="7" customWidth="true"/>
    <col min="13061" max="13061" width="42.8916666666667" style="7" customWidth="true"/>
    <col min="13062" max="13062" width="67.1083333333333" style="7" customWidth="true"/>
    <col min="13063" max="13063" width="5.66666666666667" style="7" customWidth="true"/>
    <col min="13064" max="13064" width="14" style="7" customWidth="true"/>
    <col min="13065" max="13312" width="10" style="7"/>
    <col min="13313" max="13315" width="7.21666666666667" style="7" customWidth="true"/>
    <col min="13316" max="13316" width="5.55833333333333" style="7" customWidth="true"/>
    <col min="13317" max="13317" width="42.8916666666667" style="7" customWidth="true"/>
    <col min="13318" max="13318" width="67.1083333333333" style="7" customWidth="true"/>
    <col min="13319" max="13319" width="5.66666666666667" style="7" customWidth="true"/>
    <col min="13320" max="13320" width="14" style="7" customWidth="true"/>
    <col min="13321" max="13568" width="10" style="7"/>
    <col min="13569" max="13571" width="7.21666666666667" style="7" customWidth="true"/>
    <col min="13572" max="13572" width="5.55833333333333" style="7" customWidth="true"/>
    <col min="13573" max="13573" width="42.8916666666667" style="7" customWidth="true"/>
    <col min="13574" max="13574" width="67.1083333333333" style="7" customWidth="true"/>
    <col min="13575" max="13575" width="5.66666666666667" style="7" customWidth="true"/>
    <col min="13576" max="13576" width="14" style="7" customWidth="true"/>
    <col min="13577" max="13824" width="10" style="7"/>
    <col min="13825" max="13827" width="7.21666666666667" style="7" customWidth="true"/>
    <col min="13828" max="13828" width="5.55833333333333" style="7" customWidth="true"/>
    <col min="13829" max="13829" width="42.8916666666667" style="7" customWidth="true"/>
    <col min="13830" max="13830" width="67.1083333333333" style="7" customWidth="true"/>
    <col min="13831" max="13831" width="5.66666666666667" style="7" customWidth="true"/>
    <col min="13832" max="13832" width="14" style="7" customWidth="true"/>
    <col min="13833" max="14080" width="10" style="7"/>
    <col min="14081" max="14083" width="7.21666666666667" style="7" customWidth="true"/>
    <col min="14084" max="14084" width="5.55833333333333" style="7" customWidth="true"/>
    <col min="14085" max="14085" width="42.8916666666667" style="7" customWidth="true"/>
    <col min="14086" max="14086" width="67.1083333333333" style="7" customWidth="true"/>
    <col min="14087" max="14087" width="5.66666666666667" style="7" customWidth="true"/>
    <col min="14088" max="14088" width="14" style="7" customWidth="true"/>
    <col min="14089" max="14336" width="10" style="7"/>
    <col min="14337" max="14339" width="7.21666666666667" style="7" customWidth="true"/>
    <col min="14340" max="14340" width="5.55833333333333" style="7" customWidth="true"/>
    <col min="14341" max="14341" width="42.8916666666667" style="7" customWidth="true"/>
    <col min="14342" max="14342" width="67.1083333333333" style="7" customWidth="true"/>
    <col min="14343" max="14343" width="5.66666666666667" style="7" customWidth="true"/>
    <col min="14344" max="14344" width="14" style="7" customWidth="true"/>
    <col min="14345" max="14592" width="10" style="7"/>
    <col min="14593" max="14595" width="7.21666666666667" style="7" customWidth="true"/>
    <col min="14596" max="14596" width="5.55833333333333" style="7" customWidth="true"/>
    <col min="14597" max="14597" width="42.8916666666667" style="7" customWidth="true"/>
    <col min="14598" max="14598" width="67.1083333333333" style="7" customWidth="true"/>
    <col min="14599" max="14599" width="5.66666666666667" style="7" customWidth="true"/>
    <col min="14600" max="14600" width="14" style="7" customWidth="true"/>
    <col min="14601" max="14848" width="10" style="7"/>
    <col min="14849" max="14851" width="7.21666666666667" style="7" customWidth="true"/>
    <col min="14852" max="14852" width="5.55833333333333" style="7" customWidth="true"/>
    <col min="14853" max="14853" width="42.8916666666667" style="7" customWidth="true"/>
    <col min="14854" max="14854" width="67.1083333333333" style="7" customWidth="true"/>
    <col min="14855" max="14855" width="5.66666666666667" style="7" customWidth="true"/>
    <col min="14856" max="14856" width="14" style="7" customWidth="true"/>
    <col min="14857" max="15104" width="10" style="7"/>
    <col min="15105" max="15107" width="7.21666666666667" style="7" customWidth="true"/>
    <col min="15108" max="15108" width="5.55833333333333" style="7" customWidth="true"/>
    <col min="15109" max="15109" width="42.8916666666667" style="7" customWidth="true"/>
    <col min="15110" max="15110" width="67.1083333333333" style="7" customWidth="true"/>
    <col min="15111" max="15111" width="5.66666666666667" style="7" customWidth="true"/>
    <col min="15112" max="15112" width="14" style="7" customWidth="true"/>
    <col min="15113" max="15360" width="10" style="7"/>
    <col min="15361" max="15363" width="7.21666666666667" style="7" customWidth="true"/>
    <col min="15364" max="15364" width="5.55833333333333" style="7" customWidth="true"/>
    <col min="15365" max="15365" width="42.8916666666667" style="7" customWidth="true"/>
    <col min="15366" max="15366" width="67.1083333333333" style="7" customWidth="true"/>
    <col min="15367" max="15367" width="5.66666666666667" style="7" customWidth="true"/>
    <col min="15368" max="15368" width="14" style="7" customWidth="true"/>
    <col min="15369" max="15616" width="10" style="7"/>
    <col min="15617" max="15619" width="7.21666666666667" style="7" customWidth="true"/>
    <col min="15620" max="15620" width="5.55833333333333" style="7" customWidth="true"/>
    <col min="15621" max="15621" width="42.8916666666667" style="7" customWidth="true"/>
    <col min="15622" max="15622" width="67.1083333333333" style="7" customWidth="true"/>
    <col min="15623" max="15623" width="5.66666666666667" style="7" customWidth="true"/>
    <col min="15624" max="15624" width="14" style="7" customWidth="true"/>
    <col min="15625" max="15872" width="10" style="7"/>
    <col min="15873" max="15875" width="7.21666666666667" style="7" customWidth="true"/>
    <col min="15876" max="15876" width="5.55833333333333" style="7" customWidth="true"/>
    <col min="15877" max="15877" width="42.8916666666667" style="7" customWidth="true"/>
    <col min="15878" max="15878" width="67.1083333333333" style="7" customWidth="true"/>
    <col min="15879" max="15879" width="5.66666666666667" style="7" customWidth="true"/>
    <col min="15880" max="15880" width="14" style="7" customWidth="true"/>
    <col min="15881" max="16128" width="10" style="7"/>
    <col min="16129" max="16131" width="7.21666666666667" style="7" customWidth="true"/>
    <col min="16132" max="16132" width="5.55833333333333" style="7" customWidth="true"/>
    <col min="16133" max="16133" width="42.8916666666667" style="7" customWidth="true"/>
    <col min="16134" max="16134" width="67.1083333333333" style="7" customWidth="true"/>
    <col min="16135" max="16135" width="5.66666666666667" style="7" customWidth="true"/>
    <col min="16136" max="16136" width="14" style="7" customWidth="true"/>
    <col min="16137" max="16384" width="10" style="7"/>
  </cols>
  <sheetData>
    <row r="1" ht="14.25" spans="1:8">
      <c r="A1" s="8" t="s">
        <v>440</v>
      </c>
      <c r="B1" s="8"/>
      <c r="C1" s="8"/>
      <c r="D1" s="8"/>
      <c r="E1" s="8"/>
      <c r="F1" s="8"/>
      <c r="G1" s="8"/>
      <c r="H1" s="8"/>
    </row>
    <row r="2" ht="22.5" spans="1:8">
      <c r="A2" s="9" t="s">
        <v>441</v>
      </c>
      <c r="B2" s="9"/>
      <c r="C2" s="9"/>
      <c r="D2" s="9"/>
      <c r="E2" s="9"/>
      <c r="F2" s="9"/>
      <c r="G2" s="9"/>
      <c r="H2" s="9"/>
    </row>
    <row r="3" s="1" customFormat="true" ht="28.5" spans="1:8">
      <c r="A3" s="10" t="s">
        <v>291</v>
      </c>
      <c r="B3" s="10" t="s">
        <v>292</v>
      </c>
      <c r="C3" s="10" t="s">
        <v>4</v>
      </c>
      <c r="D3" s="11" t="s">
        <v>293</v>
      </c>
      <c r="E3" s="10" t="s">
        <v>294</v>
      </c>
      <c r="F3" s="10" t="s">
        <v>295</v>
      </c>
      <c r="G3" s="10" t="s">
        <v>18</v>
      </c>
      <c r="H3" s="10" t="s">
        <v>296</v>
      </c>
    </row>
    <row r="4" s="2" customFormat="true" ht="60" spans="1:8">
      <c r="A4" s="12" t="s">
        <v>297</v>
      </c>
      <c r="B4" s="12" t="s">
        <v>298</v>
      </c>
      <c r="C4" s="12" t="s">
        <v>299</v>
      </c>
      <c r="D4" s="13">
        <v>2</v>
      </c>
      <c r="E4" s="19" t="s">
        <v>300</v>
      </c>
      <c r="F4" s="19" t="s">
        <v>442</v>
      </c>
      <c r="G4" s="13">
        <v>2</v>
      </c>
      <c r="H4" s="20"/>
    </row>
    <row r="5" s="2" customFormat="true" ht="36" spans="1:8">
      <c r="A5" s="12"/>
      <c r="B5" s="12"/>
      <c r="C5" s="12" t="s">
        <v>302</v>
      </c>
      <c r="D5" s="13">
        <v>1</v>
      </c>
      <c r="E5" s="19" t="s">
        <v>76</v>
      </c>
      <c r="F5" s="19" t="s">
        <v>443</v>
      </c>
      <c r="G5" s="13">
        <v>1</v>
      </c>
      <c r="H5" s="20"/>
    </row>
    <row r="6" s="2" customFormat="true" ht="84" spans="1:8">
      <c r="A6" s="12"/>
      <c r="B6" s="12" t="s">
        <v>304</v>
      </c>
      <c r="C6" s="12" t="s">
        <v>305</v>
      </c>
      <c r="D6" s="13">
        <v>2</v>
      </c>
      <c r="E6" s="19" t="s">
        <v>306</v>
      </c>
      <c r="F6" s="19" t="s">
        <v>307</v>
      </c>
      <c r="G6" s="13">
        <v>2</v>
      </c>
      <c r="H6" s="20"/>
    </row>
    <row r="7" s="2" customFormat="true" ht="60" spans="1:8">
      <c r="A7" s="12"/>
      <c r="B7" s="12"/>
      <c r="C7" s="12" t="s">
        <v>308</v>
      </c>
      <c r="D7" s="14">
        <v>2</v>
      </c>
      <c r="E7" s="19" t="s">
        <v>309</v>
      </c>
      <c r="F7" s="19" t="s">
        <v>310</v>
      </c>
      <c r="G7" s="14">
        <v>2</v>
      </c>
      <c r="H7" s="21"/>
    </row>
    <row r="8" s="2" customFormat="true" ht="60" spans="1:8">
      <c r="A8" s="12"/>
      <c r="B8" s="12" t="s">
        <v>311</v>
      </c>
      <c r="C8" s="12" t="s">
        <v>31</v>
      </c>
      <c r="D8" s="14">
        <v>1</v>
      </c>
      <c r="E8" s="19" t="s">
        <v>312</v>
      </c>
      <c r="F8" s="19" t="s">
        <v>313</v>
      </c>
      <c r="G8" s="14">
        <v>1</v>
      </c>
      <c r="H8" s="21"/>
    </row>
    <row r="9" s="2" customFormat="true" ht="48" spans="1:8">
      <c r="A9" s="12"/>
      <c r="B9" s="12"/>
      <c r="C9" s="12" t="s">
        <v>32</v>
      </c>
      <c r="D9" s="14">
        <v>1</v>
      </c>
      <c r="E9" s="19" t="s">
        <v>314</v>
      </c>
      <c r="F9" s="19" t="s">
        <v>315</v>
      </c>
      <c r="G9" s="14">
        <v>1</v>
      </c>
      <c r="H9" s="21"/>
    </row>
    <row r="10" s="2" customFormat="true" ht="84" spans="1:8">
      <c r="A10" s="12"/>
      <c r="B10" s="12" t="s">
        <v>444</v>
      </c>
      <c r="C10" s="12" t="s">
        <v>317</v>
      </c>
      <c r="D10" s="14">
        <v>2</v>
      </c>
      <c r="E10" s="19" t="s">
        <v>318</v>
      </c>
      <c r="F10" s="19" t="s">
        <v>319</v>
      </c>
      <c r="G10" s="14">
        <v>2</v>
      </c>
      <c r="H10" s="21"/>
    </row>
    <row r="11" s="2" customFormat="true" ht="36" spans="1:8">
      <c r="A11" s="12"/>
      <c r="B11" s="12"/>
      <c r="C11" s="12" t="s">
        <v>35</v>
      </c>
      <c r="D11" s="12">
        <v>2</v>
      </c>
      <c r="E11" s="19" t="s">
        <v>320</v>
      </c>
      <c r="F11" s="19" t="s">
        <v>321</v>
      </c>
      <c r="G11" s="14">
        <v>2</v>
      </c>
      <c r="H11" s="12"/>
    </row>
    <row r="12" s="2" customFormat="true" ht="36" spans="1:8">
      <c r="A12" s="12" t="s">
        <v>322</v>
      </c>
      <c r="B12" s="12" t="s">
        <v>323</v>
      </c>
      <c r="C12" s="12" t="s">
        <v>38</v>
      </c>
      <c r="D12" s="14">
        <v>4</v>
      </c>
      <c r="E12" s="19" t="s">
        <v>101</v>
      </c>
      <c r="F12" s="19" t="s">
        <v>324</v>
      </c>
      <c r="G12" s="14">
        <v>4</v>
      </c>
      <c r="H12" s="14"/>
    </row>
    <row r="13" s="2" customFormat="true" ht="36" spans="1:8">
      <c r="A13" s="12"/>
      <c r="B13" s="12"/>
      <c r="C13" s="12" t="s">
        <v>39</v>
      </c>
      <c r="D13" s="14">
        <v>2</v>
      </c>
      <c r="E13" s="19" t="s">
        <v>325</v>
      </c>
      <c r="F13" s="19" t="s">
        <v>326</v>
      </c>
      <c r="G13" s="14">
        <v>2</v>
      </c>
      <c r="H13" s="14"/>
    </row>
    <row r="14" s="2" customFormat="true" ht="24" spans="1:8">
      <c r="A14" s="12"/>
      <c r="B14" s="12"/>
      <c r="C14" s="12" t="s">
        <v>40</v>
      </c>
      <c r="D14" s="14">
        <v>4</v>
      </c>
      <c r="E14" s="19" t="s">
        <v>327</v>
      </c>
      <c r="F14" s="19" t="s">
        <v>328</v>
      </c>
      <c r="G14" s="22">
        <f>4*0.5114</f>
        <v>2.0456</v>
      </c>
      <c r="H14" s="12" t="s">
        <v>445</v>
      </c>
    </row>
    <row r="15" s="2" customFormat="true" ht="96" spans="1:8">
      <c r="A15" s="12"/>
      <c r="B15" s="12"/>
      <c r="C15" s="12" t="s">
        <v>41</v>
      </c>
      <c r="D15" s="14">
        <v>4</v>
      </c>
      <c r="E15" s="19" t="s">
        <v>330</v>
      </c>
      <c r="F15" s="19" t="s">
        <v>331</v>
      </c>
      <c r="G15" s="14">
        <v>4</v>
      </c>
      <c r="H15" s="12"/>
    </row>
    <row r="16" s="2" customFormat="true" ht="36" spans="1:8">
      <c r="A16" s="12"/>
      <c r="B16" s="12" t="s">
        <v>332</v>
      </c>
      <c r="C16" s="12" t="s">
        <v>43</v>
      </c>
      <c r="D16" s="14">
        <v>3</v>
      </c>
      <c r="E16" s="19" t="s">
        <v>333</v>
      </c>
      <c r="F16" s="19" t="s">
        <v>334</v>
      </c>
      <c r="G16" s="14">
        <v>3</v>
      </c>
      <c r="H16" s="23"/>
    </row>
    <row r="17" s="2" customFormat="true" ht="84" spans="1:8">
      <c r="A17" s="12"/>
      <c r="B17" s="12"/>
      <c r="C17" s="12" t="s">
        <v>44</v>
      </c>
      <c r="D17" s="14">
        <v>5</v>
      </c>
      <c r="E17" s="19" t="s">
        <v>335</v>
      </c>
      <c r="F17" s="19" t="s">
        <v>336</v>
      </c>
      <c r="G17" s="14">
        <v>5</v>
      </c>
      <c r="H17" s="12"/>
    </row>
    <row r="18" s="2" customFormat="true" ht="60" spans="1:8">
      <c r="A18" s="12"/>
      <c r="B18" s="12"/>
      <c r="C18" s="12" t="s">
        <v>119</v>
      </c>
      <c r="D18" s="14">
        <v>2</v>
      </c>
      <c r="E18" s="19" t="s">
        <v>337</v>
      </c>
      <c r="F18" s="19" t="s">
        <v>338</v>
      </c>
      <c r="G18" s="14">
        <v>2</v>
      </c>
      <c r="H18" s="24"/>
    </row>
    <row r="19" s="2" customFormat="true" ht="48" spans="1:8">
      <c r="A19" s="12"/>
      <c r="B19" s="12"/>
      <c r="C19" s="12" t="s">
        <v>46</v>
      </c>
      <c r="D19" s="14">
        <v>4</v>
      </c>
      <c r="E19" s="19" t="s">
        <v>123</v>
      </c>
      <c r="F19" s="19" t="s">
        <v>339</v>
      </c>
      <c r="G19" s="14">
        <v>4</v>
      </c>
      <c r="H19" s="24"/>
    </row>
    <row r="20" s="2" customFormat="true" ht="60" spans="1:8">
      <c r="A20" s="12"/>
      <c r="B20" s="12"/>
      <c r="C20" s="12" t="s">
        <v>47</v>
      </c>
      <c r="D20" s="14">
        <v>4</v>
      </c>
      <c r="E20" s="19" t="s">
        <v>340</v>
      </c>
      <c r="F20" s="19" t="s">
        <v>341</v>
      </c>
      <c r="G20" s="14">
        <v>3</v>
      </c>
      <c r="H20" s="24" t="s">
        <v>446</v>
      </c>
    </row>
    <row r="21" s="2" customFormat="true" ht="24" spans="1:8">
      <c r="A21" s="12" t="s">
        <v>343</v>
      </c>
      <c r="B21" s="12" t="s">
        <v>344</v>
      </c>
      <c r="C21" s="12" t="s">
        <v>447</v>
      </c>
      <c r="D21" s="14">
        <v>5</v>
      </c>
      <c r="E21" s="19" t="s">
        <v>346</v>
      </c>
      <c r="F21" s="15" t="s">
        <v>448</v>
      </c>
      <c r="G21" s="14">
        <v>5</v>
      </c>
      <c r="H21" s="24"/>
    </row>
    <row r="22" s="2" customFormat="true" ht="24" spans="1:8">
      <c r="A22" s="12"/>
      <c r="B22" s="12"/>
      <c r="C22" s="12" t="s">
        <v>449</v>
      </c>
      <c r="D22" s="14">
        <v>5</v>
      </c>
      <c r="E22" s="19"/>
      <c r="F22" s="15" t="s">
        <v>450</v>
      </c>
      <c r="G22" s="14">
        <v>5</v>
      </c>
      <c r="H22" s="24"/>
    </row>
    <row r="23" s="2" customFormat="true" ht="211.2" customHeight="true" spans="1:8">
      <c r="A23" s="12"/>
      <c r="B23" s="12" t="s">
        <v>350</v>
      </c>
      <c r="C23" s="12" t="s">
        <v>52</v>
      </c>
      <c r="D23" s="14">
        <v>8</v>
      </c>
      <c r="E23" s="12" t="s">
        <v>351</v>
      </c>
      <c r="F23" s="19" t="s">
        <v>352</v>
      </c>
      <c r="G23" s="14">
        <v>8</v>
      </c>
      <c r="H23" s="23"/>
    </row>
    <row r="24" s="2" customFormat="true" ht="36" spans="1:8">
      <c r="A24" s="12"/>
      <c r="B24" s="12" t="s">
        <v>353</v>
      </c>
      <c r="C24" s="12" t="s">
        <v>54</v>
      </c>
      <c r="D24" s="14">
        <v>6</v>
      </c>
      <c r="E24" s="19" t="s">
        <v>354</v>
      </c>
      <c r="F24" s="19" t="s">
        <v>355</v>
      </c>
      <c r="G24" s="14">
        <v>6</v>
      </c>
      <c r="H24" s="12"/>
    </row>
    <row r="25" s="2" customFormat="true" ht="36" spans="1:8">
      <c r="A25" s="12"/>
      <c r="B25" s="12" t="s">
        <v>356</v>
      </c>
      <c r="C25" s="12" t="s">
        <v>56</v>
      </c>
      <c r="D25" s="14">
        <v>6</v>
      </c>
      <c r="E25" s="19" t="s">
        <v>357</v>
      </c>
      <c r="F25" s="19" t="s">
        <v>358</v>
      </c>
      <c r="G25" s="14">
        <v>6</v>
      </c>
      <c r="H25" s="23"/>
    </row>
    <row r="26" s="2" customFormat="true" ht="24" spans="1:8">
      <c r="A26" s="12"/>
      <c r="B26" s="12" t="s">
        <v>451</v>
      </c>
      <c r="C26" s="15" t="s">
        <v>361</v>
      </c>
      <c r="D26" s="14">
        <v>6</v>
      </c>
      <c r="E26" s="19" t="s">
        <v>362</v>
      </c>
      <c r="F26" s="19" t="s">
        <v>363</v>
      </c>
      <c r="G26" s="14">
        <v>6</v>
      </c>
      <c r="H26" s="23"/>
    </row>
    <row r="27" s="2" customFormat="true" spans="1:8">
      <c r="A27" s="12"/>
      <c r="B27" s="12"/>
      <c r="C27" s="15" t="s">
        <v>364</v>
      </c>
      <c r="D27" s="14">
        <v>6</v>
      </c>
      <c r="E27" s="19" t="s">
        <v>365</v>
      </c>
      <c r="F27" s="19" t="s">
        <v>366</v>
      </c>
      <c r="G27" s="14">
        <v>6</v>
      </c>
      <c r="H27" s="23"/>
    </row>
    <row r="28" s="2" customFormat="true" ht="24" spans="1:8">
      <c r="A28" s="12"/>
      <c r="B28" s="12"/>
      <c r="C28" s="15" t="s">
        <v>367</v>
      </c>
      <c r="D28" s="14">
        <v>4</v>
      </c>
      <c r="E28" s="19" t="s">
        <v>368</v>
      </c>
      <c r="F28" s="19" t="s">
        <v>369</v>
      </c>
      <c r="G28" s="14">
        <v>4</v>
      </c>
      <c r="H28" s="23"/>
    </row>
    <row r="29" s="2" customFormat="true" ht="36" spans="1:8">
      <c r="A29" s="12" t="s">
        <v>359</v>
      </c>
      <c r="B29" s="12"/>
      <c r="C29" s="15" t="s">
        <v>436</v>
      </c>
      <c r="D29" s="14">
        <v>4</v>
      </c>
      <c r="E29" s="19" t="s">
        <v>437</v>
      </c>
      <c r="F29" s="19" t="s">
        <v>438</v>
      </c>
      <c r="G29" s="14">
        <v>4</v>
      </c>
      <c r="H29" s="24"/>
    </row>
    <row r="30" s="2" customFormat="true" ht="36" spans="1:8">
      <c r="A30" s="12"/>
      <c r="B30" s="12"/>
      <c r="C30" s="12" t="s">
        <v>452</v>
      </c>
      <c r="D30" s="14">
        <v>5</v>
      </c>
      <c r="E30" s="19" t="s">
        <v>375</v>
      </c>
      <c r="F30" s="19" t="s">
        <v>260</v>
      </c>
      <c r="G30" s="14">
        <v>5</v>
      </c>
      <c r="H30" s="23"/>
    </row>
    <row r="31" spans="1:9">
      <c r="A31" s="16" t="s">
        <v>376</v>
      </c>
      <c r="B31" s="17"/>
      <c r="C31" s="18"/>
      <c r="D31" s="13">
        <f>SUM(D4:D30)</f>
        <v>100</v>
      </c>
      <c r="E31" s="25"/>
      <c r="F31" s="25"/>
      <c r="G31" s="26">
        <f>SUM(G4:G30)</f>
        <v>97.0456</v>
      </c>
      <c r="H31" s="27"/>
      <c r="I31" s="2"/>
    </row>
  </sheetData>
  <mergeCells count="16">
    <mergeCell ref="A1:H1"/>
    <mergeCell ref="A2:H2"/>
    <mergeCell ref="A31:C31"/>
    <mergeCell ref="A4:A11"/>
    <mergeCell ref="A12:A20"/>
    <mergeCell ref="A21:A25"/>
    <mergeCell ref="A29:A30"/>
    <mergeCell ref="B4:B5"/>
    <mergeCell ref="B6:B7"/>
    <mergeCell ref="B8:B9"/>
    <mergeCell ref="B10:B11"/>
    <mergeCell ref="B12:B15"/>
    <mergeCell ref="B16:B20"/>
    <mergeCell ref="B21:B22"/>
    <mergeCell ref="B26:B30"/>
    <mergeCell ref="E21:E22"/>
  </mergeCells>
  <pageMargins left="0.700694444444445" right="0.700694444444445" top="0.751388888888889" bottom="0.751388888888889" header="0.298611111111111" footer="0.298611111111111"/>
  <pageSetup paperSize="9" scale="8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7"/>
  <sheetViews>
    <sheetView view="pageBreakPreview" zoomScaleNormal="70" zoomScaleSheetLayoutView="100" topLeftCell="A4" workbookViewId="0">
      <selection activeCell="F6" sqref="F6"/>
    </sheetView>
  </sheetViews>
  <sheetFormatPr defaultColWidth="8.89166666666667" defaultRowHeight="18.75" outlineLevelCol="7"/>
  <cols>
    <col min="1" max="1" width="8.44166666666667" style="121" customWidth="true"/>
    <col min="2" max="2" width="7.66666666666667" style="121" customWidth="true"/>
    <col min="3" max="3" width="9.21666666666667" style="121" customWidth="true"/>
    <col min="4" max="4" width="6.33333333333333" style="121" customWidth="true"/>
    <col min="5" max="5" width="49.2166666666667" style="121" customWidth="true"/>
    <col min="6" max="6" width="65.1083333333333" style="121" customWidth="true"/>
    <col min="7" max="7" width="7.89166666666667" style="122" customWidth="true"/>
    <col min="8" max="8" width="23.3333333333333" style="123" customWidth="true"/>
    <col min="9" max="16384" width="8.89166666666667" style="121"/>
  </cols>
  <sheetData>
    <row r="1" ht="20.4" customHeight="true" spans="1:2">
      <c r="A1" s="124" t="s">
        <v>62</v>
      </c>
      <c r="B1" s="124"/>
    </row>
    <row r="2" ht="22.5" spans="1:8">
      <c r="A2" s="79" t="s">
        <v>63</v>
      </c>
      <c r="B2" s="125"/>
      <c r="C2" s="125"/>
      <c r="D2" s="125"/>
      <c r="E2" s="125"/>
      <c r="F2" s="125"/>
      <c r="G2" s="125"/>
      <c r="H2" s="125"/>
    </row>
    <row r="3" ht="24" spans="1:8">
      <c r="A3" s="126" t="s">
        <v>64</v>
      </c>
      <c r="B3" s="126" t="s">
        <v>65</v>
      </c>
      <c r="C3" s="126" t="s">
        <v>66</v>
      </c>
      <c r="D3" s="126" t="s">
        <v>67</v>
      </c>
      <c r="E3" s="126" t="s">
        <v>68</v>
      </c>
      <c r="F3" s="126" t="s">
        <v>69</v>
      </c>
      <c r="G3" s="126" t="s">
        <v>70</v>
      </c>
      <c r="H3" s="126" t="s">
        <v>71</v>
      </c>
    </row>
    <row r="4" ht="91.8" customHeight="true" spans="1:8">
      <c r="A4" s="127" t="s">
        <v>23</v>
      </c>
      <c r="B4" s="127" t="s">
        <v>24</v>
      </c>
      <c r="C4" s="127" t="s">
        <v>25</v>
      </c>
      <c r="D4" s="128">
        <v>2</v>
      </c>
      <c r="E4" s="132" t="s">
        <v>72</v>
      </c>
      <c r="F4" s="132" t="s">
        <v>73</v>
      </c>
      <c r="G4" s="169">
        <v>0</v>
      </c>
      <c r="H4" s="135" t="s">
        <v>74</v>
      </c>
    </row>
    <row r="5" ht="64.8" customHeight="true" spans="1:8">
      <c r="A5" s="127"/>
      <c r="B5" s="129"/>
      <c r="C5" s="126" t="s">
        <v>75</v>
      </c>
      <c r="D5" s="128">
        <v>1</v>
      </c>
      <c r="E5" s="132" t="s">
        <v>76</v>
      </c>
      <c r="F5" s="132" t="s">
        <v>77</v>
      </c>
      <c r="G5" s="169">
        <v>1</v>
      </c>
      <c r="H5" s="135" t="s">
        <v>78</v>
      </c>
    </row>
    <row r="6" ht="119.4" customHeight="true" spans="1:8">
      <c r="A6" s="127"/>
      <c r="B6" s="127" t="s">
        <v>27</v>
      </c>
      <c r="C6" s="127" t="s">
        <v>79</v>
      </c>
      <c r="D6" s="128">
        <v>2</v>
      </c>
      <c r="E6" s="132" t="s">
        <v>80</v>
      </c>
      <c r="F6" s="132" t="s">
        <v>81</v>
      </c>
      <c r="G6" s="169">
        <v>2</v>
      </c>
      <c r="H6" s="135" t="s">
        <v>82</v>
      </c>
    </row>
    <row r="7" ht="57.6" customHeight="true" spans="1:8">
      <c r="A7" s="127"/>
      <c r="B7" s="127"/>
      <c r="C7" s="126" t="s">
        <v>83</v>
      </c>
      <c r="D7" s="128">
        <v>2</v>
      </c>
      <c r="E7" s="132" t="s">
        <v>84</v>
      </c>
      <c r="F7" s="135" t="s">
        <v>85</v>
      </c>
      <c r="G7" s="169">
        <v>2</v>
      </c>
      <c r="H7" s="135" t="s">
        <v>78</v>
      </c>
    </row>
    <row r="8" ht="60" spans="1:8">
      <c r="A8" s="127"/>
      <c r="B8" s="127" t="s">
        <v>30</v>
      </c>
      <c r="C8" s="126" t="s">
        <v>86</v>
      </c>
      <c r="D8" s="128">
        <v>1</v>
      </c>
      <c r="E8" s="132" t="s">
        <v>87</v>
      </c>
      <c r="F8" s="135" t="s">
        <v>88</v>
      </c>
      <c r="G8" s="169">
        <v>1</v>
      </c>
      <c r="H8" s="170" t="s">
        <v>89</v>
      </c>
    </row>
    <row r="9" ht="60.6" customHeight="true" spans="1:8">
      <c r="A9" s="127"/>
      <c r="B9" s="129"/>
      <c r="C9" s="126" t="s">
        <v>90</v>
      </c>
      <c r="D9" s="128">
        <v>1</v>
      </c>
      <c r="E9" s="132" t="s">
        <v>91</v>
      </c>
      <c r="F9" s="132" t="s">
        <v>92</v>
      </c>
      <c r="G9" s="169">
        <v>1</v>
      </c>
      <c r="H9" s="170" t="s">
        <v>93</v>
      </c>
    </row>
    <row r="10" ht="99" customHeight="true" spans="1:8">
      <c r="A10" s="127"/>
      <c r="B10" s="127" t="s">
        <v>33</v>
      </c>
      <c r="C10" s="126" t="s">
        <v>94</v>
      </c>
      <c r="D10" s="128">
        <v>2</v>
      </c>
      <c r="E10" s="135" t="s">
        <v>95</v>
      </c>
      <c r="F10" s="132" t="s">
        <v>96</v>
      </c>
      <c r="G10" s="169">
        <v>2</v>
      </c>
      <c r="H10" s="135" t="s">
        <v>78</v>
      </c>
    </row>
    <row r="11" ht="43.2" customHeight="true" spans="1:8">
      <c r="A11" s="127"/>
      <c r="B11" s="127" t="s">
        <v>33</v>
      </c>
      <c r="C11" s="126" t="s">
        <v>97</v>
      </c>
      <c r="D11" s="128">
        <v>2</v>
      </c>
      <c r="E11" s="132" t="s">
        <v>98</v>
      </c>
      <c r="F11" s="132" t="s">
        <v>99</v>
      </c>
      <c r="G11" s="169">
        <v>2</v>
      </c>
      <c r="H11" s="170" t="s">
        <v>100</v>
      </c>
    </row>
    <row r="12" ht="63" customHeight="true" spans="1:8">
      <c r="A12" s="127" t="s">
        <v>36</v>
      </c>
      <c r="B12" s="127" t="s">
        <v>37</v>
      </c>
      <c r="C12" s="127" t="s">
        <v>38</v>
      </c>
      <c r="D12" s="128">
        <v>4</v>
      </c>
      <c r="E12" s="132" t="s">
        <v>101</v>
      </c>
      <c r="F12" s="135" t="s">
        <v>102</v>
      </c>
      <c r="G12" s="169">
        <v>3.6284</v>
      </c>
      <c r="H12" s="170" t="s">
        <v>103</v>
      </c>
    </row>
    <row r="13" ht="43.8" customHeight="true" spans="1:8">
      <c r="A13" s="126"/>
      <c r="B13" s="129"/>
      <c r="C13" s="127" t="s">
        <v>39</v>
      </c>
      <c r="D13" s="128">
        <v>2</v>
      </c>
      <c r="E13" s="132" t="s">
        <v>104</v>
      </c>
      <c r="F13" s="135" t="s">
        <v>105</v>
      </c>
      <c r="G13" s="169">
        <v>1.5</v>
      </c>
      <c r="H13" s="170" t="s">
        <v>106</v>
      </c>
    </row>
    <row r="14" ht="48" spans="1:8">
      <c r="A14" s="126"/>
      <c r="B14" s="129"/>
      <c r="C14" s="127" t="s">
        <v>40</v>
      </c>
      <c r="D14" s="128">
        <v>4</v>
      </c>
      <c r="E14" s="135" t="s">
        <v>107</v>
      </c>
      <c r="F14" s="135" t="s">
        <v>108</v>
      </c>
      <c r="G14" s="169">
        <v>2.908</v>
      </c>
      <c r="H14" s="170" t="s">
        <v>109</v>
      </c>
    </row>
    <row r="15" ht="84" spans="1:8">
      <c r="A15" s="126"/>
      <c r="B15" s="129"/>
      <c r="C15" s="127" t="s">
        <v>41</v>
      </c>
      <c r="D15" s="128">
        <v>4</v>
      </c>
      <c r="E15" s="132" t="s">
        <v>110</v>
      </c>
      <c r="F15" s="132" t="s">
        <v>111</v>
      </c>
      <c r="G15" s="169">
        <v>1</v>
      </c>
      <c r="H15" s="170" t="s">
        <v>112</v>
      </c>
    </row>
    <row r="16" ht="59.4" customHeight="true" spans="1:8">
      <c r="A16" s="126"/>
      <c r="B16" s="127" t="s">
        <v>42</v>
      </c>
      <c r="C16" s="126" t="s">
        <v>113</v>
      </c>
      <c r="D16" s="128">
        <v>3</v>
      </c>
      <c r="E16" s="132" t="s">
        <v>114</v>
      </c>
      <c r="F16" s="132" t="s">
        <v>115</v>
      </c>
      <c r="G16" s="169">
        <v>3</v>
      </c>
      <c r="H16" s="135" t="s">
        <v>78</v>
      </c>
    </row>
    <row r="17" ht="87" customHeight="true" spans="1:8">
      <c r="A17" s="126"/>
      <c r="B17" s="129"/>
      <c r="C17" s="127" t="s">
        <v>44</v>
      </c>
      <c r="D17" s="128">
        <v>5</v>
      </c>
      <c r="E17" s="132" t="s">
        <v>116</v>
      </c>
      <c r="F17" s="132" t="s">
        <v>117</v>
      </c>
      <c r="G17" s="169">
        <v>4.5</v>
      </c>
      <c r="H17" s="135" t="s">
        <v>118</v>
      </c>
    </row>
    <row r="18" ht="97.2" customHeight="true" spans="1:8">
      <c r="A18" s="126"/>
      <c r="B18" s="129"/>
      <c r="C18" s="127" t="s">
        <v>119</v>
      </c>
      <c r="D18" s="128">
        <v>2</v>
      </c>
      <c r="E18" s="132" t="s">
        <v>120</v>
      </c>
      <c r="F18" s="132" t="s">
        <v>121</v>
      </c>
      <c r="G18" s="169">
        <v>1</v>
      </c>
      <c r="H18" s="135" t="s">
        <v>122</v>
      </c>
    </row>
    <row r="19" ht="76.8" customHeight="true" spans="1:8">
      <c r="A19" s="126"/>
      <c r="B19" s="129"/>
      <c r="C19" s="127" t="s">
        <v>46</v>
      </c>
      <c r="D19" s="128">
        <v>4</v>
      </c>
      <c r="E19" s="132" t="s">
        <v>123</v>
      </c>
      <c r="F19" s="135" t="s">
        <v>124</v>
      </c>
      <c r="G19" s="169">
        <v>2</v>
      </c>
      <c r="H19" s="135" t="s">
        <v>125</v>
      </c>
    </row>
    <row r="20" ht="37.2" customHeight="true" spans="1:8">
      <c r="A20" s="126"/>
      <c r="B20" s="126" t="s">
        <v>126</v>
      </c>
      <c r="C20" s="126" t="s">
        <v>127</v>
      </c>
      <c r="D20" s="128">
        <v>4</v>
      </c>
      <c r="E20" s="132" t="s">
        <v>128</v>
      </c>
      <c r="F20" s="135" t="s">
        <v>129</v>
      </c>
      <c r="G20" s="169">
        <v>4</v>
      </c>
      <c r="H20" s="135" t="s">
        <v>130</v>
      </c>
    </row>
    <row r="21" ht="159.6" customHeight="true" spans="1:8">
      <c r="A21" s="127" t="s">
        <v>48</v>
      </c>
      <c r="B21" s="127" t="s">
        <v>131</v>
      </c>
      <c r="C21" s="127" t="s">
        <v>50</v>
      </c>
      <c r="D21" s="128">
        <v>10</v>
      </c>
      <c r="E21" s="132" t="s">
        <v>132</v>
      </c>
      <c r="F21" s="132" t="s">
        <v>133</v>
      </c>
      <c r="G21" s="169">
        <v>8.79</v>
      </c>
      <c r="H21" s="135" t="s">
        <v>134</v>
      </c>
    </row>
    <row r="22" ht="231" customHeight="true" spans="1:8">
      <c r="A22" s="126" t="s">
        <v>135</v>
      </c>
      <c r="B22" s="127" t="s">
        <v>136</v>
      </c>
      <c r="C22" s="126" t="s">
        <v>137</v>
      </c>
      <c r="D22" s="128">
        <v>8</v>
      </c>
      <c r="E22" s="135" t="s">
        <v>138</v>
      </c>
      <c r="F22" s="132" t="s">
        <v>139</v>
      </c>
      <c r="G22" s="169">
        <v>8</v>
      </c>
      <c r="H22" s="135" t="s">
        <v>78</v>
      </c>
    </row>
    <row r="23" ht="69" customHeight="true" spans="1:8">
      <c r="A23" s="126"/>
      <c r="B23" s="127" t="s">
        <v>140</v>
      </c>
      <c r="C23" s="127" t="s">
        <v>54</v>
      </c>
      <c r="D23" s="128">
        <v>6</v>
      </c>
      <c r="E23" s="132" t="s">
        <v>141</v>
      </c>
      <c r="F23" s="132" t="s">
        <v>142</v>
      </c>
      <c r="G23" s="169">
        <v>4.4316</v>
      </c>
      <c r="H23" s="135" t="s">
        <v>143</v>
      </c>
    </row>
    <row r="24" ht="43.8" customHeight="true" spans="1:8">
      <c r="A24" s="126"/>
      <c r="B24" s="127" t="s">
        <v>144</v>
      </c>
      <c r="C24" s="126" t="s">
        <v>145</v>
      </c>
      <c r="D24" s="128">
        <v>6</v>
      </c>
      <c r="E24" s="132" t="s">
        <v>146</v>
      </c>
      <c r="F24" s="132" t="s">
        <v>147</v>
      </c>
      <c r="G24" s="169">
        <v>6</v>
      </c>
      <c r="H24" s="135" t="s">
        <v>78</v>
      </c>
    </row>
    <row r="25" ht="51.6" customHeight="true" spans="1:8">
      <c r="A25" s="127" t="s">
        <v>57</v>
      </c>
      <c r="B25" s="127" t="s">
        <v>58</v>
      </c>
      <c r="C25" s="127" t="s">
        <v>59</v>
      </c>
      <c r="D25" s="128">
        <v>20</v>
      </c>
      <c r="E25" s="132" t="s">
        <v>148</v>
      </c>
      <c r="F25" s="135" t="s">
        <v>149</v>
      </c>
      <c r="G25" s="169">
        <v>19.0010398325581</v>
      </c>
      <c r="H25" s="135" t="s">
        <v>150</v>
      </c>
    </row>
    <row r="26" ht="55.8" customHeight="true" spans="1:8">
      <c r="A26" s="129"/>
      <c r="B26" s="129"/>
      <c r="C26" s="126" t="s">
        <v>151</v>
      </c>
      <c r="D26" s="128">
        <v>5</v>
      </c>
      <c r="E26" s="135" t="s">
        <v>152</v>
      </c>
      <c r="F26" s="132" t="s">
        <v>153</v>
      </c>
      <c r="G26" s="169">
        <v>5</v>
      </c>
      <c r="H26" s="135" t="s">
        <v>154</v>
      </c>
    </row>
    <row r="27" ht="14.25" spans="1:8">
      <c r="A27" s="130" t="s">
        <v>61</v>
      </c>
      <c r="B27" s="131"/>
      <c r="C27" s="131"/>
      <c r="D27" s="128">
        <f t="shared" ref="D27:G27" si="0">SUM(D4:D26)</f>
        <v>100</v>
      </c>
      <c r="E27" s="128">
        <f t="shared" si="0"/>
        <v>0</v>
      </c>
      <c r="F27" s="128">
        <f t="shared" si="0"/>
        <v>0</v>
      </c>
      <c r="G27" s="171">
        <f t="shared" si="0"/>
        <v>85.7590398325581</v>
      </c>
      <c r="H27" s="135"/>
    </row>
  </sheetData>
  <mergeCells count="13">
    <mergeCell ref="A1:B1"/>
    <mergeCell ref="A2:H2"/>
    <mergeCell ref="A27:C27"/>
    <mergeCell ref="A4:A11"/>
    <mergeCell ref="A12:A20"/>
    <mergeCell ref="A22:A24"/>
    <mergeCell ref="A25:A26"/>
    <mergeCell ref="B4:B5"/>
    <mergeCell ref="B6:B7"/>
    <mergeCell ref="B8:B9"/>
    <mergeCell ref="B12:B15"/>
    <mergeCell ref="B16:B19"/>
    <mergeCell ref="B25:B26"/>
  </mergeCells>
  <pageMargins left="0.700694444444445" right="0.700694444444445" top="0.751388888888889" bottom="0.751388888888889" header="0.298611111111111" footer="0.298611111111111"/>
  <pageSetup paperSize="9" scale="5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view="pageBreakPreview" zoomScaleNormal="100" zoomScaleSheetLayoutView="100" topLeftCell="E1" workbookViewId="0">
      <selection activeCell="F6" sqref="F6"/>
    </sheetView>
  </sheetViews>
  <sheetFormatPr defaultColWidth="8.89166666666667" defaultRowHeight="18.75" outlineLevelCol="7"/>
  <cols>
    <col min="1" max="1" width="8.44166666666667" style="121" customWidth="true"/>
    <col min="2" max="2" width="7.66666666666667" style="121" customWidth="true"/>
    <col min="3" max="3" width="9.21666666666667" style="121" customWidth="true"/>
    <col min="4" max="4" width="6.33333333333333" style="121" customWidth="true"/>
    <col min="5" max="5" width="49.2166666666667" style="121" customWidth="true"/>
    <col min="6" max="6" width="65.1083333333333" style="121" customWidth="true"/>
    <col min="7" max="7" width="7.89166666666667" style="122" customWidth="true"/>
    <col min="8" max="8" width="23.3333333333333" style="123" customWidth="true"/>
    <col min="9" max="16384" width="8.89166666666667" style="121"/>
  </cols>
  <sheetData>
    <row r="1" ht="20.4" customHeight="true" spans="1:2">
      <c r="A1" s="124" t="s">
        <v>155</v>
      </c>
      <c r="B1" s="124"/>
    </row>
    <row r="2" ht="22.5" spans="1:8">
      <c r="A2" s="79" t="s">
        <v>156</v>
      </c>
      <c r="B2" s="125"/>
      <c r="C2" s="125"/>
      <c r="D2" s="125"/>
      <c r="E2" s="125"/>
      <c r="F2" s="125"/>
      <c r="G2" s="125"/>
      <c r="H2" s="125"/>
    </row>
    <row r="3" ht="24" spans="1:8">
      <c r="A3" s="126" t="s">
        <v>64</v>
      </c>
      <c r="B3" s="126" t="s">
        <v>65</v>
      </c>
      <c r="C3" s="126" t="s">
        <v>66</v>
      </c>
      <c r="D3" s="126" t="s">
        <v>67</v>
      </c>
      <c r="E3" s="126" t="s">
        <v>68</v>
      </c>
      <c r="F3" s="126" t="s">
        <v>69</v>
      </c>
      <c r="G3" s="126" t="s">
        <v>70</v>
      </c>
      <c r="H3" s="126" t="s">
        <v>71</v>
      </c>
    </row>
    <row r="4" ht="91.8" customHeight="true" spans="1:8">
      <c r="A4" s="127" t="s">
        <v>23</v>
      </c>
      <c r="B4" s="127" t="s">
        <v>24</v>
      </c>
      <c r="C4" s="127" t="s">
        <v>25</v>
      </c>
      <c r="D4" s="128">
        <v>2</v>
      </c>
      <c r="E4" s="132" t="s">
        <v>72</v>
      </c>
      <c r="F4" s="132" t="s">
        <v>73</v>
      </c>
      <c r="G4" s="164">
        <v>2</v>
      </c>
      <c r="H4" s="164"/>
    </row>
    <row r="5" ht="64.8" customHeight="true" spans="1:8">
      <c r="A5" s="127"/>
      <c r="B5" s="129"/>
      <c r="C5" s="126" t="s">
        <v>75</v>
      </c>
      <c r="D5" s="128">
        <v>1</v>
      </c>
      <c r="E5" s="132" t="s">
        <v>76</v>
      </c>
      <c r="F5" s="132" t="s">
        <v>77</v>
      </c>
      <c r="G5" s="164">
        <v>1</v>
      </c>
      <c r="H5" s="164"/>
    </row>
    <row r="6" ht="119.4" customHeight="true" spans="1:8">
      <c r="A6" s="127"/>
      <c r="B6" s="127" t="s">
        <v>27</v>
      </c>
      <c r="C6" s="126" t="s">
        <v>157</v>
      </c>
      <c r="D6" s="128">
        <v>2</v>
      </c>
      <c r="E6" s="132" t="s">
        <v>80</v>
      </c>
      <c r="F6" s="132" t="s">
        <v>81</v>
      </c>
      <c r="G6" s="164">
        <v>2</v>
      </c>
      <c r="H6" s="164"/>
    </row>
    <row r="7" ht="57.6" customHeight="true" spans="1:8">
      <c r="A7" s="127"/>
      <c r="B7" s="127"/>
      <c r="C7" s="126" t="s">
        <v>83</v>
      </c>
      <c r="D7" s="128">
        <v>2</v>
      </c>
      <c r="E7" s="132" t="s">
        <v>84</v>
      </c>
      <c r="F7" s="135" t="s">
        <v>85</v>
      </c>
      <c r="G7" s="164">
        <v>2</v>
      </c>
      <c r="H7" s="164"/>
    </row>
    <row r="8" ht="60" spans="1:8">
      <c r="A8" s="127"/>
      <c r="B8" s="127" t="s">
        <v>30</v>
      </c>
      <c r="C8" s="126" t="s">
        <v>86</v>
      </c>
      <c r="D8" s="128">
        <v>1</v>
      </c>
      <c r="E8" s="132" t="s">
        <v>87</v>
      </c>
      <c r="F8" s="135" t="s">
        <v>88</v>
      </c>
      <c r="G8" s="164">
        <v>1</v>
      </c>
      <c r="H8" s="164"/>
    </row>
    <row r="9" ht="60.6" customHeight="true" spans="1:8">
      <c r="A9" s="127"/>
      <c r="B9" s="129"/>
      <c r="C9" s="126" t="s">
        <v>90</v>
      </c>
      <c r="D9" s="128">
        <v>1</v>
      </c>
      <c r="E9" s="132" t="s">
        <v>91</v>
      </c>
      <c r="F9" s="135" t="s">
        <v>158</v>
      </c>
      <c r="G9" s="164">
        <v>0.8</v>
      </c>
      <c r="H9" s="164" t="s">
        <v>159</v>
      </c>
    </row>
    <row r="10" ht="99" customHeight="true" spans="1:8">
      <c r="A10" s="127"/>
      <c r="B10" s="127" t="s">
        <v>33</v>
      </c>
      <c r="C10" s="126" t="s">
        <v>94</v>
      </c>
      <c r="D10" s="128">
        <v>2</v>
      </c>
      <c r="E10" s="135" t="s">
        <v>95</v>
      </c>
      <c r="F10" s="132" t="s">
        <v>96</v>
      </c>
      <c r="G10" s="164">
        <v>2</v>
      </c>
      <c r="H10" s="164"/>
    </row>
    <row r="11" ht="43.2" customHeight="true" spans="1:8">
      <c r="A11" s="127"/>
      <c r="B11" s="127" t="s">
        <v>33</v>
      </c>
      <c r="C11" s="126" t="s">
        <v>97</v>
      </c>
      <c r="D11" s="128">
        <v>2</v>
      </c>
      <c r="E11" s="132" t="s">
        <v>98</v>
      </c>
      <c r="F11" s="132" t="s">
        <v>99</v>
      </c>
      <c r="G11" s="165">
        <v>2</v>
      </c>
      <c r="H11" s="166"/>
    </row>
    <row r="12" ht="63" customHeight="true" spans="1:8">
      <c r="A12" s="127" t="s">
        <v>36</v>
      </c>
      <c r="B12" s="127" t="s">
        <v>37</v>
      </c>
      <c r="C12" s="127" t="s">
        <v>38</v>
      </c>
      <c r="D12" s="128">
        <v>4</v>
      </c>
      <c r="E12" s="132" t="s">
        <v>101</v>
      </c>
      <c r="F12" s="135" t="s">
        <v>102</v>
      </c>
      <c r="G12" s="164">
        <v>2.67</v>
      </c>
      <c r="H12" s="164" t="s">
        <v>160</v>
      </c>
    </row>
    <row r="13" ht="43.8" customHeight="true" spans="1:8">
      <c r="A13" s="126"/>
      <c r="B13" s="129"/>
      <c r="C13" s="127" t="s">
        <v>39</v>
      </c>
      <c r="D13" s="128">
        <v>2</v>
      </c>
      <c r="E13" s="132" t="s">
        <v>104</v>
      </c>
      <c r="F13" s="135" t="s">
        <v>105</v>
      </c>
      <c r="G13" s="165">
        <v>1.5</v>
      </c>
      <c r="H13" s="166" t="s">
        <v>161</v>
      </c>
    </row>
    <row r="14" ht="36" spans="1:8">
      <c r="A14" s="126"/>
      <c r="B14" s="129"/>
      <c r="C14" s="127" t="s">
        <v>40</v>
      </c>
      <c r="D14" s="128">
        <v>4</v>
      </c>
      <c r="E14" s="135" t="s">
        <v>107</v>
      </c>
      <c r="F14" s="135" t="s">
        <v>108</v>
      </c>
      <c r="G14" s="167">
        <f>4*69.61%</f>
        <v>2.7844</v>
      </c>
      <c r="H14" s="166" t="s">
        <v>162</v>
      </c>
    </row>
    <row r="15" ht="84" spans="1:8">
      <c r="A15" s="126"/>
      <c r="B15" s="129"/>
      <c r="C15" s="127" t="s">
        <v>41</v>
      </c>
      <c r="D15" s="128">
        <v>4</v>
      </c>
      <c r="E15" s="132" t="s">
        <v>110</v>
      </c>
      <c r="F15" s="132" t="s">
        <v>111</v>
      </c>
      <c r="G15" s="164">
        <v>0</v>
      </c>
      <c r="H15" s="164" t="s">
        <v>163</v>
      </c>
    </row>
    <row r="16" ht="59.4" customHeight="true" spans="1:8">
      <c r="A16" s="126"/>
      <c r="B16" s="127" t="s">
        <v>42</v>
      </c>
      <c r="C16" s="126" t="s">
        <v>113</v>
      </c>
      <c r="D16" s="128">
        <v>3</v>
      </c>
      <c r="E16" s="132" t="s">
        <v>114</v>
      </c>
      <c r="F16" s="132" t="s">
        <v>115</v>
      </c>
      <c r="G16" s="165">
        <v>3</v>
      </c>
      <c r="H16" s="166"/>
    </row>
    <row r="17" ht="87" customHeight="true" spans="1:8">
      <c r="A17" s="126"/>
      <c r="B17" s="129"/>
      <c r="C17" s="127" t="s">
        <v>44</v>
      </c>
      <c r="D17" s="128">
        <v>5</v>
      </c>
      <c r="E17" s="132" t="s">
        <v>116</v>
      </c>
      <c r="F17" s="132" t="s">
        <v>117</v>
      </c>
      <c r="G17" s="165">
        <v>3</v>
      </c>
      <c r="H17" s="166" t="s">
        <v>164</v>
      </c>
    </row>
    <row r="18" ht="97.2" customHeight="true" spans="1:8">
      <c r="A18" s="126"/>
      <c r="B18" s="129"/>
      <c r="C18" s="127" t="s">
        <v>119</v>
      </c>
      <c r="D18" s="128">
        <v>2</v>
      </c>
      <c r="E18" s="132" t="s">
        <v>120</v>
      </c>
      <c r="F18" s="132" t="s">
        <v>121</v>
      </c>
      <c r="G18" s="168">
        <v>0.86</v>
      </c>
      <c r="H18" s="166" t="s">
        <v>165</v>
      </c>
    </row>
    <row r="19" ht="76.8" customHeight="true" spans="1:8">
      <c r="A19" s="126"/>
      <c r="B19" s="129"/>
      <c r="C19" s="127" t="s">
        <v>46</v>
      </c>
      <c r="D19" s="128">
        <v>4</v>
      </c>
      <c r="E19" s="132" t="s">
        <v>123</v>
      </c>
      <c r="F19" s="135" t="s">
        <v>124</v>
      </c>
      <c r="G19" s="165">
        <v>3.29</v>
      </c>
      <c r="H19" s="166" t="s">
        <v>166</v>
      </c>
    </row>
    <row r="20" ht="37.2" customHeight="true" spans="1:8">
      <c r="A20" s="126"/>
      <c r="B20" s="126" t="s">
        <v>126</v>
      </c>
      <c r="C20" s="126" t="s">
        <v>127</v>
      </c>
      <c r="D20" s="128">
        <v>4</v>
      </c>
      <c r="E20" s="132" t="s">
        <v>128</v>
      </c>
      <c r="F20" s="135" t="s">
        <v>129</v>
      </c>
      <c r="G20" s="164">
        <v>3.44</v>
      </c>
      <c r="H20" s="164" t="s">
        <v>167</v>
      </c>
    </row>
    <row r="21" ht="159.6" customHeight="true" spans="1:8">
      <c r="A21" s="127" t="s">
        <v>48</v>
      </c>
      <c r="B21" s="127" t="s">
        <v>131</v>
      </c>
      <c r="C21" s="127" t="s">
        <v>50</v>
      </c>
      <c r="D21" s="128">
        <v>10</v>
      </c>
      <c r="E21" s="132" t="s">
        <v>132</v>
      </c>
      <c r="F21" s="132" t="s">
        <v>133</v>
      </c>
      <c r="G21" s="167">
        <f>34.85/40*10</f>
        <v>8.7125</v>
      </c>
      <c r="H21" s="166" t="s">
        <v>168</v>
      </c>
    </row>
    <row r="22" ht="231" customHeight="true" spans="1:8">
      <c r="A22" s="126" t="s">
        <v>135</v>
      </c>
      <c r="B22" s="127" t="s">
        <v>136</v>
      </c>
      <c r="C22" s="126" t="s">
        <v>137</v>
      </c>
      <c r="D22" s="128">
        <v>8</v>
      </c>
      <c r="E22" s="135" t="s">
        <v>138</v>
      </c>
      <c r="F22" s="132" t="s">
        <v>139</v>
      </c>
      <c r="G22" s="165">
        <v>8</v>
      </c>
      <c r="H22" s="166"/>
    </row>
    <row r="23" ht="69" customHeight="true" spans="1:8">
      <c r="A23" s="126"/>
      <c r="B23" s="127" t="s">
        <v>140</v>
      </c>
      <c r="C23" s="127" t="s">
        <v>54</v>
      </c>
      <c r="D23" s="128">
        <v>6</v>
      </c>
      <c r="E23" s="132" t="s">
        <v>141</v>
      </c>
      <c r="F23" s="132" t="s">
        <v>142</v>
      </c>
      <c r="G23" s="164">
        <v>5</v>
      </c>
      <c r="H23" s="164" t="s">
        <v>169</v>
      </c>
    </row>
    <row r="24" ht="43.8" customHeight="true" spans="1:8">
      <c r="A24" s="126"/>
      <c r="B24" s="127" t="s">
        <v>144</v>
      </c>
      <c r="C24" s="126" t="s">
        <v>145</v>
      </c>
      <c r="D24" s="128">
        <v>6</v>
      </c>
      <c r="E24" s="132" t="s">
        <v>146</v>
      </c>
      <c r="F24" s="132" t="s">
        <v>147</v>
      </c>
      <c r="G24" s="165">
        <v>6</v>
      </c>
      <c r="H24" s="166"/>
    </row>
    <row r="25" ht="51.6" customHeight="true" spans="1:8">
      <c r="A25" s="127" t="s">
        <v>57</v>
      </c>
      <c r="B25" s="127" t="s">
        <v>58</v>
      </c>
      <c r="C25" s="127" t="s">
        <v>59</v>
      </c>
      <c r="D25" s="128">
        <v>20</v>
      </c>
      <c r="E25" s="132" t="s">
        <v>148</v>
      </c>
      <c r="F25" s="135" t="s">
        <v>149</v>
      </c>
      <c r="G25" s="165">
        <v>18</v>
      </c>
      <c r="H25" s="166" t="s">
        <v>170</v>
      </c>
    </row>
    <row r="26" ht="55.8" customHeight="true" spans="1:8">
      <c r="A26" s="129"/>
      <c r="B26" s="129"/>
      <c r="C26" s="126" t="s">
        <v>151</v>
      </c>
      <c r="D26" s="128">
        <v>5</v>
      </c>
      <c r="E26" s="135" t="s">
        <v>152</v>
      </c>
      <c r="F26" s="132" t="s">
        <v>153</v>
      </c>
      <c r="G26" s="165">
        <v>5</v>
      </c>
      <c r="H26" s="166" t="s">
        <v>171</v>
      </c>
    </row>
    <row r="27" ht="14.25" spans="1:8">
      <c r="A27" s="130" t="s">
        <v>61</v>
      </c>
      <c r="B27" s="131"/>
      <c r="C27" s="131"/>
      <c r="D27" s="128">
        <f t="shared" ref="D27:G27" si="0">SUM(D4:D26)</f>
        <v>100</v>
      </c>
      <c r="E27" s="128">
        <f t="shared" si="0"/>
        <v>0</v>
      </c>
      <c r="F27" s="128">
        <f t="shared" si="0"/>
        <v>0</v>
      </c>
      <c r="G27" s="168">
        <f t="shared" si="0"/>
        <v>84.0569</v>
      </c>
      <c r="H27" s="166"/>
    </row>
    <row r="33" ht="13.8" customHeight="true"/>
    <row r="37" ht="13.8" customHeight="true"/>
    <row r="43" ht="13.8" customHeight="true"/>
    <row r="47" ht="13.8" customHeight="true"/>
  </sheetData>
  <mergeCells count="13">
    <mergeCell ref="A1:B1"/>
    <mergeCell ref="A2:H2"/>
    <mergeCell ref="A27:C27"/>
    <mergeCell ref="A4:A11"/>
    <mergeCell ref="A12:A20"/>
    <mergeCell ref="A22:A24"/>
    <mergeCell ref="A25:A26"/>
    <mergeCell ref="B4:B5"/>
    <mergeCell ref="B6:B7"/>
    <mergeCell ref="B8:B9"/>
    <mergeCell ref="B12:B15"/>
    <mergeCell ref="B16:B19"/>
    <mergeCell ref="B25:B26"/>
  </mergeCells>
  <pageMargins left="0.700694444444445" right="0.700694444444445" top="0.751388888888889" bottom="0.751388888888889" header="0.298611111111111" footer="0.298611111111111"/>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view="pageBreakPreview" zoomScaleNormal="100" zoomScaleSheetLayoutView="100" topLeftCell="E1" workbookViewId="0">
      <selection activeCell="F4" sqref="F4"/>
    </sheetView>
  </sheetViews>
  <sheetFormatPr defaultColWidth="8.89166666666667" defaultRowHeight="18.75" outlineLevelCol="7"/>
  <cols>
    <col min="1" max="1" width="8.44166666666667" style="121" customWidth="true"/>
    <col min="2" max="2" width="7.66666666666667" style="121" customWidth="true"/>
    <col min="3" max="3" width="9.21666666666667" style="121" customWidth="true"/>
    <col min="4" max="4" width="6.33333333333333" style="121" customWidth="true"/>
    <col min="5" max="5" width="49.2166666666667" style="121" customWidth="true"/>
    <col min="6" max="6" width="65.1083333333333" style="121" customWidth="true"/>
    <col min="7" max="7" width="7.89166666666667" style="122" customWidth="true"/>
    <col min="8" max="8" width="23.3333333333333" style="123" customWidth="true"/>
    <col min="9" max="16384" width="8.89166666666667" style="121"/>
  </cols>
  <sheetData>
    <row r="1" ht="20.4" customHeight="true" spans="1:2">
      <c r="A1" s="124" t="s">
        <v>172</v>
      </c>
      <c r="B1" s="124"/>
    </row>
    <row r="2" ht="22.5" spans="1:8">
      <c r="A2" s="79" t="s">
        <v>173</v>
      </c>
      <c r="B2" s="125"/>
      <c r="C2" s="125"/>
      <c r="D2" s="125"/>
      <c r="E2" s="125"/>
      <c r="F2" s="125"/>
      <c r="G2" s="125"/>
      <c r="H2" s="125"/>
    </row>
    <row r="3" ht="24" spans="1:8">
      <c r="A3" s="126" t="s">
        <v>64</v>
      </c>
      <c r="B3" s="126" t="s">
        <v>65</v>
      </c>
      <c r="C3" s="126" t="s">
        <v>66</v>
      </c>
      <c r="D3" s="126" t="s">
        <v>67</v>
      </c>
      <c r="E3" s="126" t="s">
        <v>68</v>
      </c>
      <c r="F3" s="126" t="s">
        <v>69</v>
      </c>
      <c r="G3" s="126" t="s">
        <v>70</v>
      </c>
      <c r="H3" s="126" t="s">
        <v>71</v>
      </c>
    </row>
    <row r="4" ht="91.8" customHeight="true" spans="1:8">
      <c r="A4" s="127" t="s">
        <v>23</v>
      </c>
      <c r="B4" s="127" t="s">
        <v>24</v>
      </c>
      <c r="C4" s="127" t="s">
        <v>25</v>
      </c>
      <c r="D4" s="128">
        <v>2</v>
      </c>
      <c r="E4" s="132" t="s">
        <v>72</v>
      </c>
      <c r="F4" s="132" t="s">
        <v>73</v>
      </c>
      <c r="G4" s="133">
        <v>1</v>
      </c>
      <c r="H4" s="134" t="s">
        <v>174</v>
      </c>
    </row>
    <row r="5" ht="64.8" customHeight="true" spans="1:8">
      <c r="A5" s="127"/>
      <c r="B5" s="129"/>
      <c r="C5" s="126" t="s">
        <v>75</v>
      </c>
      <c r="D5" s="128">
        <v>1</v>
      </c>
      <c r="E5" s="132" t="s">
        <v>76</v>
      </c>
      <c r="F5" s="132" t="s">
        <v>77</v>
      </c>
      <c r="G5" s="133">
        <v>1</v>
      </c>
      <c r="H5" s="134" t="s">
        <v>175</v>
      </c>
    </row>
    <row r="6" ht="119.4" customHeight="true" spans="1:8">
      <c r="A6" s="127"/>
      <c r="B6" s="127" t="s">
        <v>27</v>
      </c>
      <c r="C6" s="126" t="s">
        <v>157</v>
      </c>
      <c r="D6" s="128">
        <v>2</v>
      </c>
      <c r="E6" s="132" t="s">
        <v>80</v>
      </c>
      <c r="F6" s="132" t="s">
        <v>81</v>
      </c>
      <c r="G6" s="133">
        <v>2</v>
      </c>
      <c r="H6" s="134" t="s">
        <v>82</v>
      </c>
    </row>
    <row r="7" ht="57.6" customHeight="true" spans="1:8">
      <c r="A7" s="127"/>
      <c r="B7" s="127"/>
      <c r="C7" s="126" t="s">
        <v>83</v>
      </c>
      <c r="D7" s="128">
        <v>2</v>
      </c>
      <c r="E7" s="132" t="s">
        <v>84</v>
      </c>
      <c r="F7" s="135" t="s">
        <v>85</v>
      </c>
      <c r="G7" s="133">
        <v>2</v>
      </c>
      <c r="H7" s="134" t="s">
        <v>176</v>
      </c>
    </row>
    <row r="8" ht="63.75" spans="1:8">
      <c r="A8" s="127"/>
      <c r="B8" s="127" t="s">
        <v>30</v>
      </c>
      <c r="C8" s="126" t="s">
        <v>86</v>
      </c>
      <c r="D8" s="128">
        <v>1</v>
      </c>
      <c r="E8" s="132" t="s">
        <v>87</v>
      </c>
      <c r="F8" s="135" t="s">
        <v>88</v>
      </c>
      <c r="G8" s="133">
        <v>1</v>
      </c>
      <c r="H8" s="134" t="s">
        <v>177</v>
      </c>
    </row>
    <row r="9" ht="60.6" customHeight="true" spans="1:8">
      <c r="A9" s="127"/>
      <c r="B9" s="129"/>
      <c r="C9" s="126" t="s">
        <v>90</v>
      </c>
      <c r="D9" s="128">
        <v>1</v>
      </c>
      <c r="E9" s="132" t="s">
        <v>91</v>
      </c>
      <c r="F9" s="135" t="s">
        <v>158</v>
      </c>
      <c r="G9" s="133">
        <v>1</v>
      </c>
      <c r="H9" s="134" t="s">
        <v>93</v>
      </c>
    </row>
    <row r="10" ht="99" customHeight="true" spans="1:8">
      <c r="A10" s="127"/>
      <c r="B10" s="127" t="s">
        <v>33</v>
      </c>
      <c r="C10" s="126" t="s">
        <v>94</v>
      </c>
      <c r="D10" s="128">
        <v>2</v>
      </c>
      <c r="E10" s="135" t="s">
        <v>95</v>
      </c>
      <c r="F10" s="132" t="s">
        <v>96</v>
      </c>
      <c r="G10" s="133">
        <v>1</v>
      </c>
      <c r="H10" s="134" t="s">
        <v>178</v>
      </c>
    </row>
    <row r="11" ht="43.2" customHeight="true" spans="1:8">
      <c r="A11" s="127"/>
      <c r="B11" s="127" t="s">
        <v>33</v>
      </c>
      <c r="C11" s="126" t="s">
        <v>97</v>
      </c>
      <c r="D11" s="128">
        <v>2</v>
      </c>
      <c r="E11" s="132" t="s">
        <v>98</v>
      </c>
      <c r="F11" s="132" t="s">
        <v>99</v>
      </c>
      <c r="G11" s="133">
        <v>2</v>
      </c>
      <c r="H11" s="134" t="s">
        <v>179</v>
      </c>
    </row>
    <row r="12" ht="63" customHeight="true" spans="1:8">
      <c r="A12" s="127" t="s">
        <v>36</v>
      </c>
      <c r="B12" s="127" t="s">
        <v>37</v>
      </c>
      <c r="C12" s="127" t="s">
        <v>38</v>
      </c>
      <c r="D12" s="128">
        <v>4</v>
      </c>
      <c r="E12" s="132" t="s">
        <v>101</v>
      </c>
      <c r="F12" s="135" t="s">
        <v>102</v>
      </c>
      <c r="G12" s="133">
        <v>2</v>
      </c>
      <c r="H12" s="134" t="s">
        <v>180</v>
      </c>
    </row>
    <row r="13" ht="43.8" customHeight="true" spans="1:8">
      <c r="A13" s="126"/>
      <c r="B13" s="129"/>
      <c r="C13" s="127" t="s">
        <v>39</v>
      </c>
      <c r="D13" s="128">
        <v>2</v>
      </c>
      <c r="E13" s="132" t="s">
        <v>104</v>
      </c>
      <c r="F13" s="135" t="s">
        <v>105</v>
      </c>
      <c r="G13" s="133">
        <v>1</v>
      </c>
      <c r="H13" s="120" t="s">
        <v>181</v>
      </c>
    </row>
    <row r="14" ht="36" spans="1:8">
      <c r="A14" s="126"/>
      <c r="B14" s="129"/>
      <c r="C14" s="127" t="s">
        <v>40</v>
      </c>
      <c r="D14" s="128">
        <v>4</v>
      </c>
      <c r="E14" s="135" t="s">
        <v>107</v>
      </c>
      <c r="F14" s="135" t="s">
        <v>108</v>
      </c>
      <c r="G14" s="136">
        <f>4*0.6249</f>
        <v>2.4996</v>
      </c>
      <c r="H14" s="134" t="s">
        <v>182</v>
      </c>
    </row>
    <row r="15" ht="84" spans="1:8">
      <c r="A15" s="126"/>
      <c r="B15" s="129"/>
      <c r="C15" s="127" t="s">
        <v>41</v>
      </c>
      <c r="D15" s="128">
        <v>4</v>
      </c>
      <c r="E15" s="132" t="s">
        <v>110</v>
      </c>
      <c r="F15" s="132" t="s">
        <v>111</v>
      </c>
      <c r="G15" s="133">
        <v>3</v>
      </c>
      <c r="H15" s="134" t="s">
        <v>183</v>
      </c>
    </row>
    <row r="16" ht="59.4" customHeight="true" spans="1:8">
      <c r="A16" s="126"/>
      <c r="B16" s="127" t="s">
        <v>42</v>
      </c>
      <c r="C16" s="126" t="s">
        <v>113</v>
      </c>
      <c r="D16" s="128">
        <v>3</v>
      </c>
      <c r="E16" s="132" t="s">
        <v>114</v>
      </c>
      <c r="F16" s="132" t="s">
        <v>115</v>
      </c>
      <c r="G16" s="133">
        <v>3</v>
      </c>
      <c r="H16" s="134" t="s">
        <v>184</v>
      </c>
    </row>
    <row r="17" ht="87" customHeight="true" spans="1:8">
      <c r="A17" s="126"/>
      <c r="B17" s="129"/>
      <c r="C17" s="127" t="s">
        <v>44</v>
      </c>
      <c r="D17" s="128">
        <v>5</v>
      </c>
      <c r="E17" s="132" t="s">
        <v>116</v>
      </c>
      <c r="F17" s="132" t="s">
        <v>117</v>
      </c>
      <c r="G17" s="133">
        <v>5</v>
      </c>
      <c r="H17" s="134" t="s">
        <v>185</v>
      </c>
    </row>
    <row r="18" ht="97.2" customHeight="true" spans="1:8">
      <c r="A18" s="126"/>
      <c r="B18" s="129"/>
      <c r="C18" s="127" t="s">
        <v>119</v>
      </c>
      <c r="D18" s="128">
        <v>2</v>
      </c>
      <c r="E18" s="132" t="s">
        <v>120</v>
      </c>
      <c r="F18" s="132" t="s">
        <v>121</v>
      </c>
      <c r="G18" s="133">
        <v>2</v>
      </c>
      <c r="H18" s="134" t="s">
        <v>186</v>
      </c>
    </row>
    <row r="19" ht="76.8" customHeight="true" spans="1:8">
      <c r="A19" s="126"/>
      <c r="B19" s="129"/>
      <c r="C19" s="127" t="s">
        <v>46</v>
      </c>
      <c r="D19" s="128">
        <v>4</v>
      </c>
      <c r="E19" s="132" t="s">
        <v>123</v>
      </c>
      <c r="F19" s="135" t="s">
        <v>124</v>
      </c>
      <c r="G19" s="133">
        <v>3</v>
      </c>
      <c r="H19" s="134" t="s">
        <v>187</v>
      </c>
    </row>
    <row r="20" ht="37.2" customHeight="true" spans="1:8">
      <c r="A20" s="126"/>
      <c r="B20" s="126" t="s">
        <v>126</v>
      </c>
      <c r="C20" s="126" t="s">
        <v>127</v>
      </c>
      <c r="D20" s="128">
        <v>4</v>
      </c>
      <c r="E20" s="132" t="s">
        <v>128</v>
      </c>
      <c r="F20" s="135" t="s">
        <v>129</v>
      </c>
      <c r="G20" s="133">
        <v>3.77</v>
      </c>
      <c r="H20" s="120" t="s">
        <v>188</v>
      </c>
    </row>
    <row r="21" ht="159.6" customHeight="true" spans="1:8">
      <c r="A21" s="127" t="s">
        <v>48</v>
      </c>
      <c r="B21" s="127" t="s">
        <v>131</v>
      </c>
      <c r="C21" s="127" t="s">
        <v>50</v>
      </c>
      <c r="D21" s="128">
        <v>10</v>
      </c>
      <c r="E21" s="132" t="s">
        <v>132</v>
      </c>
      <c r="F21" s="132" t="s">
        <v>133</v>
      </c>
      <c r="G21" s="133">
        <v>7</v>
      </c>
      <c r="H21" s="134" t="s">
        <v>189</v>
      </c>
    </row>
    <row r="22" ht="231" customHeight="true" spans="1:8">
      <c r="A22" s="126" t="s">
        <v>135</v>
      </c>
      <c r="B22" s="127" t="s">
        <v>136</v>
      </c>
      <c r="C22" s="126" t="s">
        <v>137</v>
      </c>
      <c r="D22" s="128">
        <v>8</v>
      </c>
      <c r="E22" s="135" t="s">
        <v>138</v>
      </c>
      <c r="F22" s="132" t="s">
        <v>139</v>
      </c>
      <c r="G22" s="133">
        <v>8</v>
      </c>
      <c r="H22" s="134" t="s">
        <v>190</v>
      </c>
    </row>
    <row r="23" ht="69" customHeight="true" spans="1:8">
      <c r="A23" s="126"/>
      <c r="B23" s="127" t="s">
        <v>140</v>
      </c>
      <c r="C23" s="127" t="s">
        <v>54</v>
      </c>
      <c r="D23" s="128">
        <v>6</v>
      </c>
      <c r="E23" s="132" t="s">
        <v>141</v>
      </c>
      <c r="F23" s="132" t="s">
        <v>142</v>
      </c>
      <c r="G23" s="133">
        <v>6</v>
      </c>
      <c r="H23" s="134" t="s">
        <v>191</v>
      </c>
    </row>
    <row r="24" ht="43.8" customHeight="true" spans="1:8">
      <c r="A24" s="126"/>
      <c r="B24" s="127" t="s">
        <v>144</v>
      </c>
      <c r="C24" s="126" t="s">
        <v>145</v>
      </c>
      <c r="D24" s="128">
        <v>6</v>
      </c>
      <c r="E24" s="132" t="s">
        <v>146</v>
      </c>
      <c r="F24" s="132" t="s">
        <v>147</v>
      </c>
      <c r="G24" s="133">
        <v>6</v>
      </c>
      <c r="H24" s="134" t="s">
        <v>192</v>
      </c>
    </row>
    <row r="25" ht="51.6" customHeight="true" spans="1:8">
      <c r="A25" s="127" t="s">
        <v>57</v>
      </c>
      <c r="B25" s="127" t="s">
        <v>58</v>
      </c>
      <c r="C25" s="127" t="s">
        <v>59</v>
      </c>
      <c r="D25" s="128">
        <v>20</v>
      </c>
      <c r="E25" s="132" t="s">
        <v>148</v>
      </c>
      <c r="F25" s="135" t="s">
        <v>149</v>
      </c>
      <c r="G25" s="133">
        <v>18</v>
      </c>
      <c r="H25" s="134" t="s">
        <v>193</v>
      </c>
    </row>
    <row r="26" ht="55.8" customHeight="true" spans="1:8">
      <c r="A26" s="129"/>
      <c r="B26" s="129"/>
      <c r="C26" s="126" t="s">
        <v>151</v>
      </c>
      <c r="D26" s="128">
        <v>5</v>
      </c>
      <c r="E26" s="135" t="s">
        <v>152</v>
      </c>
      <c r="F26" s="132" t="s">
        <v>153</v>
      </c>
      <c r="G26" s="133">
        <v>5</v>
      </c>
      <c r="H26" s="163" t="s">
        <v>78</v>
      </c>
    </row>
    <row r="27" ht="13.8" customHeight="true" spans="1:8">
      <c r="A27" s="130" t="s">
        <v>61</v>
      </c>
      <c r="B27" s="131"/>
      <c r="C27" s="131"/>
      <c r="D27" s="128">
        <f>SUM(D4:D26)</f>
        <v>100</v>
      </c>
      <c r="E27" s="128">
        <f>SUM(E4:E26)</f>
        <v>0</v>
      </c>
      <c r="F27" s="128">
        <f>SUM(F4:F26)</f>
        <v>0</v>
      </c>
      <c r="G27" s="136">
        <f>SUM(G4:G26)</f>
        <v>86.2696</v>
      </c>
      <c r="H27" s="120"/>
    </row>
    <row r="28" ht="13.8" customHeight="true" spans="7:8">
      <c r="G28" s="121"/>
      <c r="H28" s="121"/>
    </row>
    <row r="29" ht="13.8" customHeight="true" spans="7:8">
      <c r="G29" s="121"/>
      <c r="H29" s="121"/>
    </row>
    <row r="30" ht="13.8" customHeight="true" spans="7:8">
      <c r="G30" s="121"/>
      <c r="H30" s="121"/>
    </row>
    <row r="31" ht="13.8" customHeight="true" spans="7:8">
      <c r="G31" s="121"/>
      <c r="H31" s="121"/>
    </row>
    <row r="32" ht="13.8" customHeight="true" spans="7:8">
      <c r="G32" s="121"/>
      <c r="H32" s="121"/>
    </row>
    <row r="33" s="121" customFormat="true" ht="13.8" customHeight="true"/>
    <row r="34" s="121" customFormat="true" ht="13.8" customHeight="true"/>
    <row r="35" s="121" customFormat="true" ht="13.8" customHeight="true"/>
    <row r="36" s="121" customFormat="true" ht="13.8" customHeight="true"/>
    <row r="37" s="121" customFormat="true" ht="13.8" customHeight="true"/>
    <row r="38" s="121" customFormat="true" ht="13.8" customHeight="true"/>
    <row r="39" s="121" customFormat="true" ht="13.8" customHeight="true"/>
    <row r="40" s="121" customFormat="true" ht="13.8" customHeight="true"/>
    <row r="41" s="121" customFormat="true" ht="13.8" customHeight="true"/>
    <row r="42" s="121" customFormat="true" ht="13.8" customHeight="true"/>
    <row r="43" s="121" customFormat="true" ht="13.8" customHeight="true"/>
    <row r="44" s="121" customFormat="true" ht="13.8" customHeight="true"/>
    <row r="45" s="121" customFormat="true" ht="13.8" customHeight="true"/>
    <row r="46" s="121" customFormat="true" ht="13.8" customHeight="true"/>
    <row r="47" s="121" customFormat="true" ht="13.8" customHeight="true"/>
    <row r="48" s="121" customFormat="true" ht="13.8" customHeight="true"/>
    <row r="49" ht="13.8" customHeight="true" spans="7:8">
      <c r="G49" s="121"/>
      <c r="H49" s="121"/>
    </row>
    <row r="50" ht="13.8" customHeight="true" spans="7:8">
      <c r="G50" s="121"/>
      <c r="H50" s="121"/>
    </row>
    <row r="51" ht="13.8" customHeight="true" spans="7:8">
      <c r="G51" s="121"/>
      <c r="H51" s="121"/>
    </row>
    <row r="52" ht="13.8" customHeight="true" spans="7:8">
      <c r="G52" s="121"/>
      <c r="H52" s="121"/>
    </row>
    <row r="53" ht="13.8" customHeight="true" spans="7:8">
      <c r="G53" s="121"/>
      <c r="H53" s="121"/>
    </row>
    <row r="54" ht="13.8" customHeight="true"/>
    <row r="55" ht="13.8" customHeight="true"/>
    <row r="56" ht="13.8" customHeight="true"/>
    <row r="57" ht="13.8" customHeight="true"/>
    <row r="59" ht="13.8" customHeight="true"/>
    <row r="60" ht="13.8" customHeight="true"/>
    <row r="61" ht="13.8" customHeight="true"/>
    <row r="62" ht="13.8" customHeight="true"/>
    <row r="63" ht="13.8" customHeight="true"/>
    <row r="64" ht="13.8" customHeight="true"/>
    <row r="65" ht="13.8" customHeight="true"/>
    <row r="66" ht="13.8" customHeight="true"/>
    <row r="67" ht="13.8" customHeight="true"/>
    <row r="68" ht="13.8" customHeight="true"/>
    <row r="69" ht="13.8" customHeight="true"/>
    <row r="70" ht="13.8" customHeight="true"/>
    <row r="71" ht="13.8" customHeight="true"/>
  </sheetData>
  <mergeCells count="13">
    <mergeCell ref="A1:B1"/>
    <mergeCell ref="A2:H2"/>
    <mergeCell ref="A27:C27"/>
    <mergeCell ref="A4:A11"/>
    <mergeCell ref="A12:A20"/>
    <mergeCell ref="A22:A24"/>
    <mergeCell ref="A25:A26"/>
    <mergeCell ref="B4:B5"/>
    <mergeCell ref="B6:B7"/>
    <mergeCell ref="B8:B9"/>
    <mergeCell ref="B12:B15"/>
    <mergeCell ref="B16:B19"/>
    <mergeCell ref="B25:B26"/>
  </mergeCells>
  <pageMargins left="0.700694444444445" right="0.700694444444445" top="0.751388888888889" bottom="0.751388888888889" header="0.298611111111111" footer="0.298611111111111"/>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view="pageBreakPreview" zoomScale="70" zoomScaleNormal="100" zoomScaleSheetLayoutView="70" workbookViewId="0">
      <selection activeCell="F22" sqref="F22"/>
    </sheetView>
  </sheetViews>
  <sheetFormatPr defaultColWidth="8.89166666666667" defaultRowHeight="14.25" outlineLevelCol="7"/>
  <cols>
    <col min="1" max="1" width="8.44166666666667" style="139" customWidth="true"/>
    <col min="2" max="2" width="7.66666666666667" style="139" customWidth="true"/>
    <col min="3" max="3" width="9.21666666666667" style="139" customWidth="true"/>
    <col min="4" max="4" width="6.33333333333333" style="139" customWidth="true"/>
    <col min="5" max="5" width="49.2166666666667" style="139" customWidth="true"/>
    <col min="6" max="6" width="65.1083333333333" style="139" customWidth="true"/>
    <col min="7" max="7" width="7.89166666666667" style="139" customWidth="true"/>
    <col min="8" max="8" width="10.8916666666667" style="139" customWidth="true"/>
    <col min="9" max="16384" width="8.89166666666667" style="139"/>
  </cols>
  <sheetData>
    <row r="1" ht="16.2" customHeight="true" spans="1:8">
      <c r="A1" s="77" t="s">
        <v>194</v>
      </c>
      <c r="B1" s="124"/>
      <c r="C1" s="124"/>
      <c r="D1" s="124"/>
      <c r="E1" s="124"/>
      <c r="F1" s="124"/>
      <c r="G1" s="124"/>
      <c r="H1" s="124"/>
    </row>
    <row r="2" ht="23.4" customHeight="true" spans="1:8">
      <c r="A2" s="79" t="s">
        <v>195</v>
      </c>
      <c r="B2" s="80"/>
      <c r="C2" s="80"/>
      <c r="D2" s="80"/>
      <c r="E2" s="80"/>
      <c r="F2" s="80"/>
      <c r="G2" s="80"/>
      <c r="H2" s="80"/>
    </row>
    <row r="3" ht="25.2" customHeight="true" spans="1:8">
      <c r="A3" s="140" t="s">
        <v>196</v>
      </c>
      <c r="B3" s="140" t="s">
        <v>197</v>
      </c>
      <c r="C3" s="140" t="s">
        <v>198</v>
      </c>
      <c r="D3" s="140" t="s">
        <v>199</v>
      </c>
      <c r="E3" s="140" t="s">
        <v>200</v>
      </c>
      <c r="F3" s="140" t="s">
        <v>201</v>
      </c>
      <c r="G3" s="140" t="s">
        <v>202</v>
      </c>
      <c r="H3" s="140" t="s">
        <v>203</v>
      </c>
    </row>
    <row r="4" ht="84" spans="1:8">
      <c r="A4" s="82" t="s">
        <v>23</v>
      </c>
      <c r="B4" s="83" t="s">
        <v>24</v>
      </c>
      <c r="C4" s="141" t="s">
        <v>204</v>
      </c>
      <c r="D4" s="85">
        <v>2</v>
      </c>
      <c r="E4" s="102" t="s">
        <v>72</v>
      </c>
      <c r="F4" s="102" t="s">
        <v>73</v>
      </c>
      <c r="G4" s="147">
        <v>1</v>
      </c>
      <c r="H4" s="102" t="s">
        <v>205</v>
      </c>
    </row>
    <row r="5" ht="52.8" customHeight="true" spans="1:8">
      <c r="A5" s="82"/>
      <c r="B5" s="142"/>
      <c r="C5" s="143" t="s">
        <v>206</v>
      </c>
      <c r="D5" s="88">
        <v>1</v>
      </c>
      <c r="E5" s="105" t="s">
        <v>76</v>
      </c>
      <c r="F5" s="105" t="s">
        <v>77</v>
      </c>
      <c r="G5" s="148">
        <v>1.00294631369521</v>
      </c>
      <c r="H5" s="149"/>
    </row>
    <row r="6" ht="118.8" customHeight="true" spans="1:8">
      <c r="A6" s="82"/>
      <c r="B6" s="89" t="s">
        <v>27</v>
      </c>
      <c r="C6" s="143" t="s">
        <v>207</v>
      </c>
      <c r="D6" s="88">
        <v>2</v>
      </c>
      <c r="E6" s="105" t="s">
        <v>80</v>
      </c>
      <c r="F6" s="105" t="s">
        <v>81</v>
      </c>
      <c r="G6" s="148">
        <v>1.88600753605348</v>
      </c>
      <c r="H6" s="149" t="s">
        <v>208</v>
      </c>
    </row>
    <row r="7" ht="52.8" customHeight="true" spans="1:8">
      <c r="A7" s="82"/>
      <c r="B7" s="83"/>
      <c r="C7" s="143" t="s">
        <v>209</v>
      </c>
      <c r="D7" s="90">
        <v>2</v>
      </c>
      <c r="E7" s="105" t="s">
        <v>84</v>
      </c>
      <c r="F7" s="150" t="s">
        <v>210</v>
      </c>
      <c r="G7" s="148">
        <v>1.3692262999668</v>
      </c>
      <c r="H7" s="149" t="s">
        <v>211</v>
      </c>
    </row>
    <row r="8" ht="66" customHeight="true" spans="1:8">
      <c r="A8" s="82"/>
      <c r="B8" s="91" t="s">
        <v>30</v>
      </c>
      <c r="C8" s="143" t="s">
        <v>212</v>
      </c>
      <c r="D8" s="90">
        <v>1</v>
      </c>
      <c r="E8" s="105" t="s">
        <v>213</v>
      </c>
      <c r="F8" s="150" t="s">
        <v>214</v>
      </c>
      <c r="G8" s="148">
        <v>0.367753143119192</v>
      </c>
      <c r="H8" s="149" t="s">
        <v>215</v>
      </c>
    </row>
    <row r="9" ht="52.8" customHeight="true" spans="1:8">
      <c r="A9" s="82"/>
      <c r="B9" s="144"/>
      <c r="C9" s="145" t="s">
        <v>216</v>
      </c>
      <c r="D9" s="94">
        <v>1</v>
      </c>
      <c r="E9" s="108" t="s">
        <v>91</v>
      </c>
      <c r="F9" s="151" t="s">
        <v>217</v>
      </c>
      <c r="G9" s="152">
        <v>0.423885252619074</v>
      </c>
      <c r="H9" s="153" t="s">
        <v>218</v>
      </c>
    </row>
    <row r="10" ht="92.4" customHeight="true" spans="1:8">
      <c r="A10" s="95" t="s">
        <v>23</v>
      </c>
      <c r="B10" s="95" t="s">
        <v>33</v>
      </c>
      <c r="C10" s="140" t="s">
        <v>219</v>
      </c>
      <c r="D10" s="96">
        <v>2</v>
      </c>
      <c r="E10" s="154" t="s">
        <v>220</v>
      </c>
      <c r="F10" s="107" t="s">
        <v>96</v>
      </c>
      <c r="G10" s="155">
        <v>1.89312641774648</v>
      </c>
      <c r="H10" s="156" t="s">
        <v>221</v>
      </c>
    </row>
    <row r="11" ht="36" spans="1:8">
      <c r="A11" s="95"/>
      <c r="B11" s="95" t="s">
        <v>33</v>
      </c>
      <c r="C11" s="140" t="s">
        <v>222</v>
      </c>
      <c r="D11" s="96">
        <v>2</v>
      </c>
      <c r="E11" s="107" t="s">
        <v>98</v>
      </c>
      <c r="F11" s="107" t="s">
        <v>99</v>
      </c>
      <c r="G11" s="155">
        <v>2</v>
      </c>
      <c r="H11" s="156"/>
    </row>
    <row r="12" ht="52.8" customHeight="true" spans="1:8">
      <c r="A12" s="97" t="s">
        <v>36</v>
      </c>
      <c r="B12" s="83" t="s">
        <v>37</v>
      </c>
      <c r="C12" s="141" t="s">
        <v>223</v>
      </c>
      <c r="D12" s="98">
        <v>4</v>
      </c>
      <c r="E12" s="102" t="s">
        <v>101</v>
      </c>
      <c r="F12" s="157" t="s">
        <v>224</v>
      </c>
      <c r="G12" s="158">
        <v>4</v>
      </c>
      <c r="H12" s="159"/>
    </row>
    <row r="13" ht="39.6" customHeight="true" spans="1:8">
      <c r="A13" s="146"/>
      <c r="B13" s="142"/>
      <c r="C13" s="143" t="s">
        <v>225</v>
      </c>
      <c r="D13" s="90">
        <v>2</v>
      </c>
      <c r="E13" s="105" t="s">
        <v>104</v>
      </c>
      <c r="F13" s="150" t="s">
        <v>226</v>
      </c>
      <c r="G13" s="148">
        <v>1.72114841138312</v>
      </c>
      <c r="H13" s="149" t="s">
        <v>227</v>
      </c>
    </row>
    <row r="14" ht="36" spans="1:8">
      <c r="A14" s="146"/>
      <c r="B14" s="142"/>
      <c r="C14" s="143" t="s">
        <v>228</v>
      </c>
      <c r="D14" s="90">
        <v>4</v>
      </c>
      <c r="E14" s="150" t="s">
        <v>229</v>
      </c>
      <c r="F14" s="150" t="s">
        <v>230</v>
      </c>
      <c r="G14" s="148">
        <f>4*0.85</f>
        <v>3.4</v>
      </c>
      <c r="H14" s="149" t="s">
        <v>231</v>
      </c>
    </row>
    <row r="15" ht="21.6" customHeight="true" spans="1:8">
      <c r="A15" s="146"/>
      <c r="B15" s="142"/>
      <c r="C15" s="143" t="s">
        <v>232</v>
      </c>
      <c r="D15" s="90">
        <v>4</v>
      </c>
      <c r="E15" s="105" t="s">
        <v>110</v>
      </c>
      <c r="F15" s="105" t="s">
        <v>111</v>
      </c>
      <c r="G15" s="148">
        <v>3.62775014579759</v>
      </c>
      <c r="H15" s="149" t="s">
        <v>233</v>
      </c>
    </row>
    <row r="16" ht="48" spans="1:8">
      <c r="A16" s="146"/>
      <c r="B16" s="91" t="s">
        <v>234</v>
      </c>
      <c r="C16" s="143" t="s">
        <v>235</v>
      </c>
      <c r="D16" s="90">
        <v>3</v>
      </c>
      <c r="E16" s="105" t="s">
        <v>114</v>
      </c>
      <c r="F16" s="105" t="s">
        <v>115</v>
      </c>
      <c r="G16" s="148">
        <v>2.52453200855281</v>
      </c>
      <c r="H16" s="149" t="s">
        <v>236</v>
      </c>
    </row>
    <row r="17" ht="84" spans="1:8">
      <c r="A17" s="146"/>
      <c r="B17" s="142"/>
      <c r="C17" s="143" t="s">
        <v>237</v>
      </c>
      <c r="D17" s="90">
        <v>5</v>
      </c>
      <c r="E17" s="105" t="s">
        <v>116</v>
      </c>
      <c r="F17" s="105" t="s">
        <v>117</v>
      </c>
      <c r="G17" s="148">
        <v>5</v>
      </c>
      <c r="H17" s="149"/>
    </row>
    <row r="18" ht="60" spans="1:8">
      <c r="A18" s="146"/>
      <c r="B18" s="142"/>
      <c r="C18" s="143" t="s">
        <v>238</v>
      </c>
      <c r="D18" s="90">
        <v>2</v>
      </c>
      <c r="E18" s="105" t="s">
        <v>120</v>
      </c>
      <c r="F18" s="105" t="s">
        <v>121</v>
      </c>
      <c r="G18" s="148">
        <v>0.732559972543174</v>
      </c>
      <c r="H18" s="149" t="s">
        <v>239</v>
      </c>
    </row>
    <row r="19" ht="135" spans="1:8">
      <c r="A19" s="146"/>
      <c r="B19" s="142"/>
      <c r="C19" s="143" t="s">
        <v>240</v>
      </c>
      <c r="D19" s="90">
        <v>4</v>
      </c>
      <c r="E19" s="105" t="s">
        <v>123</v>
      </c>
      <c r="F19" s="150" t="s">
        <v>241</v>
      </c>
      <c r="G19" s="148">
        <v>3.07220241685165</v>
      </c>
      <c r="H19" s="149" t="s">
        <v>242</v>
      </c>
    </row>
    <row r="20" ht="54" spans="1:8">
      <c r="A20" s="141"/>
      <c r="B20" s="143" t="s">
        <v>243</v>
      </c>
      <c r="C20" s="143" t="s">
        <v>244</v>
      </c>
      <c r="D20" s="90">
        <v>4</v>
      </c>
      <c r="E20" s="105" t="s">
        <v>128</v>
      </c>
      <c r="F20" s="150" t="s">
        <v>245</v>
      </c>
      <c r="G20" s="148">
        <v>3.10348410703013</v>
      </c>
      <c r="H20" s="149" t="s">
        <v>167</v>
      </c>
    </row>
    <row r="21" ht="162" spans="1:8">
      <c r="A21" s="91" t="s">
        <v>246</v>
      </c>
      <c r="B21" s="91" t="s">
        <v>131</v>
      </c>
      <c r="C21" s="143" t="s">
        <v>247</v>
      </c>
      <c r="D21" s="90">
        <v>10</v>
      </c>
      <c r="E21" s="105" t="s">
        <v>132</v>
      </c>
      <c r="F21" s="105" t="s">
        <v>133</v>
      </c>
      <c r="G21" s="148">
        <v>9.18419045476947</v>
      </c>
      <c r="H21" s="149" t="s">
        <v>248</v>
      </c>
    </row>
    <row r="22" ht="180" spans="1:8">
      <c r="A22" s="145" t="s">
        <v>249</v>
      </c>
      <c r="B22" s="91" t="s">
        <v>136</v>
      </c>
      <c r="C22" s="143" t="s">
        <v>250</v>
      </c>
      <c r="D22" s="90">
        <v>8</v>
      </c>
      <c r="E22" s="150" t="s">
        <v>251</v>
      </c>
      <c r="F22" s="105" t="s">
        <v>139</v>
      </c>
      <c r="G22" s="148">
        <v>8</v>
      </c>
      <c r="H22" s="149"/>
    </row>
    <row r="23" ht="121.5" spans="1:8">
      <c r="A23" s="146"/>
      <c r="B23" s="91" t="s">
        <v>140</v>
      </c>
      <c r="C23" s="143" t="s">
        <v>252</v>
      </c>
      <c r="D23" s="90">
        <v>6</v>
      </c>
      <c r="E23" s="105" t="s">
        <v>141</v>
      </c>
      <c r="F23" s="105" t="s">
        <v>142</v>
      </c>
      <c r="G23" s="148">
        <v>5.46800274179629</v>
      </c>
      <c r="H23" s="149" t="s">
        <v>253</v>
      </c>
    </row>
    <row r="24" ht="36" spans="1:8">
      <c r="A24" s="141"/>
      <c r="B24" s="91" t="s">
        <v>144</v>
      </c>
      <c r="C24" s="143" t="s">
        <v>254</v>
      </c>
      <c r="D24" s="90">
        <v>6</v>
      </c>
      <c r="E24" s="105" t="s">
        <v>146</v>
      </c>
      <c r="F24" s="105" t="s">
        <v>147</v>
      </c>
      <c r="G24" s="148">
        <v>6</v>
      </c>
      <c r="H24" s="149"/>
    </row>
    <row r="25" ht="36" spans="1:8">
      <c r="A25" s="91" t="s">
        <v>57</v>
      </c>
      <c r="B25" s="91" t="s">
        <v>58</v>
      </c>
      <c r="C25" s="143" t="s">
        <v>255</v>
      </c>
      <c r="D25" s="90">
        <v>20</v>
      </c>
      <c r="E25" s="105" t="s">
        <v>148</v>
      </c>
      <c r="F25" s="105" t="s">
        <v>256</v>
      </c>
      <c r="G25" s="160">
        <v>19.0010398325581</v>
      </c>
      <c r="H25" s="149" t="s">
        <v>257</v>
      </c>
    </row>
    <row r="26" ht="36" spans="1:8">
      <c r="A26" s="142"/>
      <c r="B26" s="142"/>
      <c r="C26" s="143" t="s">
        <v>258</v>
      </c>
      <c r="D26" s="90">
        <v>5</v>
      </c>
      <c r="E26" s="150" t="s">
        <v>259</v>
      </c>
      <c r="F26" s="161" t="s">
        <v>260</v>
      </c>
      <c r="G26" s="148">
        <v>5</v>
      </c>
      <c r="H26" s="149" t="s">
        <v>261</v>
      </c>
    </row>
    <row r="27" ht="16.5" spans="1:8">
      <c r="A27" s="100" t="s">
        <v>61</v>
      </c>
      <c r="B27" s="101"/>
      <c r="C27" s="101"/>
      <c r="D27" s="90">
        <f t="shared" ref="D27:G27" si="0">SUM(D4:D26)</f>
        <v>100</v>
      </c>
      <c r="E27" s="90">
        <f t="shared" si="0"/>
        <v>0</v>
      </c>
      <c r="F27" s="90">
        <f t="shared" si="0"/>
        <v>0</v>
      </c>
      <c r="G27" s="162">
        <f t="shared" si="0"/>
        <v>89.7778550544826</v>
      </c>
      <c r="H27" s="149"/>
    </row>
  </sheetData>
  <mergeCells count="14">
    <mergeCell ref="A1:H1"/>
    <mergeCell ref="A2:H2"/>
    <mergeCell ref="A27:C27"/>
    <mergeCell ref="A4:A9"/>
    <mergeCell ref="A10:A11"/>
    <mergeCell ref="A12:A20"/>
    <mergeCell ref="A22:A24"/>
    <mergeCell ref="A25:A26"/>
    <mergeCell ref="B4:B5"/>
    <mergeCell ref="B6:B7"/>
    <mergeCell ref="B8:B9"/>
    <mergeCell ref="B12:B15"/>
    <mergeCell ref="B16:B19"/>
    <mergeCell ref="B25:B26"/>
  </mergeCells>
  <pageMargins left="0.700694444444445" right="0.700694444444445" top="0.751388888888889" bottom="0.751388888888889" header="0.298611111111111" footer="0.298611111111111"/>
  <pageSetup paperSize="9" scale="5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view="pageBreakPreview" zoomScaleNormal="100" zoomScaleSheetLayoutView="100" topLeftCell="A22" workbookViewId="0">
      <selection activeCell="E22" sqref="E22"/>
    </sheetView>
  </sheetViews>
  <sheetFormatPr defaultColWidth="8.89166666666667" defaultRowHeight="18.75" outlineLevelCol="7"/>
  <cols>
    <col min="1" max="1" width="8.44166666666667" style="121" customWidth="true"/>
    <col min="2" max="2" width="7.66666666666667" style="121" customWidth="true"/>
    <col min="3" max="3" width="9.21666666666667" style="121" customWidth="true"/>
    <col min="4" max="4" width="6.33333333333333" style="121" customWidth="true"/>
    <col min="5" max="5" width="49.2166666666667" style="121" customWidth="true"/>
    <col min="6" max="6" width="65.1083333333333" style="121" customWidth="true"/>
    <col min="7" max="7" width="7.89166666666667" style="122" customWidth="true"/>
    <col min="8" max="8" width="23.3333333333333" style="123" customWidth="true"/>
    <col min="9" max="16384" width="8.89166666666667" style="121"/>
  </cols>
  <sheetData>
    <row r="1" ht="20.4" customHeight="true" spans="1:2">
      <c r="A1" s="124" t="s">
        <v>262</v>
      </c>
      <c r="B1" s="124"/>
    </row>
    <row r="2" ht="22.5" spans="1:8">
      <c r="A2" s="79" t="s">
        <v>263</v>
      </c>
      <c r="B2" s="125"/>
      <c r="C2" s="125"/>
      <c r="D2" s="125"/>
      <c r="E2" s="125"/>
      <c r="F2" s="125"/>
      <c r="G2" s="125"/>
      <c r="H2" s="125"/>
    </row>
    <row r="3" ht="24" spans="1:8">
      <c r="A3" s="126" t="s">
        <v>64</v>
      </c>
      <c r="B3" s="126" t="s">
        <v>65</v>
      </c>
      <c r="C3" s="126" t="s">
        <v>66</v>
      </c>
      <c r="D3" s="126" t="s">
        <v>67</v>
      </c>
      <c r="E3" s="126" t="s">
        <v>68</v>
      </c>
      <c r="F3" s="126" t="s">
        <v>69</v>
      </c>
      <c r="G3" s="126" t="s">
        <v>70</v>
      </c>
      <c r="H3" s="126" t="s">
        <v>71</v>
      </c>
    </row>
    <row r="4" ht="91.8" customHeight="true" spans="1:8">
      <c r="A4" s="127" t="s">
        <v>23</v>
      </c>
      <c r="B4" s="127" t="s">
        <v>24</v>
      </c>
      <c r="C4" s="127" t="s">
        <v>25</v>
      </c>
      <c r="D4" s="128">
        <v>2</v>
      </c>
      <c r="E4" s="132" t="s">
        <v>72</v>
      </c>
      <c r="F4" s="132" t="s">
        <v>73</v>
      </c>
      <c r="G4" s="133">
        <v>2</v>
      </c>
      <c r="H4" s="134"/>
    </row>
    <row r="5" ht="64.8" customHeight="true" spans="1:8">
      <c r="A5" s="127"/>
      <c r="B5" s="129"/>
      <c r="C5" s="126" t="s">
        <v>75</v>
      </c>
      <c r="D5" s="128">
        <v>1</v>
      </c>
      <c r="E5" s="132" t="s">
        <v>76</v>
      </c>
      <c r="F5" s="132" t="s">
        <v>77</v>
      </c>
      <c r="G5" s="133">
        <v>1</v>
      </c>
      <c r="H5" s="134"/>
    </row>
    <row r="6" ht="119.4" customHeight="true" spans="1:8">
      <c r="A6" s="127"/>
      <c r="B6" s="127" t="s">
        <v>27</v>
      </c>
      <c r="C6" s="126" t="s">
        <v>157</v>
      </c>
      <c r="D6" s="128">
        <v>2</v>
      </c>
      <c r="E6" s="132" t="s">
        <v>80</v>
      </c>
      <c r="F6" s="132" t="s">
        <v>81</v>
      </c>
      <c r="G6" s="133">
        <v>2</v>
      </c>
      <c r="H6" s="134"/>
    </row>
    <row r="7" ht="57.6" customHeight="true" spans="1:8">
      <c r="A7" s="127"/>
      <c r="B7" s="127"/>
      <c r="C7" s="126" t="s">
        <v>83</v>
      </c>
      <c r="D7" s="128">
        <v>2</v>
      </c>
      <c r="E7" s="132" t="s">
        <v>84</v>
      </c>
      <c r="F7" s="135" t="s">
        <v>85</v>
      </c>
      <c r="G7" s="133">
        <v>2</v>
      </c>
      <c r="H7" s="134"/>
    </row>
    <row r="8" ht="60" spans="1:8">
      <c r="A8" s="127"/>
      <c r="B8" s="127" t="s">
        <v>30</v>
      </c>
      <c r="C8" s="126" t="s">
        <v>86</v>
      </c>
      <c r="D8" s="128">
        <v>1</v>
      </c>
      <c r="E8" s="132" t="s">
        <v>87</v>
      </c>
      <c r="F8" s="135" t="s">
        <v>88</v>
      </c>
      <c r="G8" s="133">
        <v>1</v>
      </c>
      <c r="H8" s="134"/>
    </row>
    <row r="9" ht="60.6" customHeight="true" spans="1:8">
      <c r="A9" s="127"/>
      <c r="B9" s="129"/>
      <c r="C9" s="126" t="s">
        <v>90</v>
      </c>
      <c r="D9" s="128">
        <v>1</v>
      </c>
      <c r="E9" s="132" t="s">
        <v>91</v>
      </c>
      <c r="F9" s="132" t="s">
        <v>92</v>
      </c>
      <c r="G9" s="133">
        <v>0.75</v>
      </c>
      <c r="H9" s="134" t="s">
        <v>264</v>
      </c>
    </row>
    <row r="10" ht="99" customHeight="true" spans="1:8">
      <c r="A10" s="127"/>
      <c r="B10" s="127" t="s">
        <v>33</v>
      </c>
      <c r="C10" s="126" t="s">
        <v>94</v>
      </c>
      <c r="D10" s="128">
        <v>2</v>
      </c>
      <c r="E10" s="135" t="s">
        <v>95</v>
      </c>
      <c r="F10" s="132" t="s">
        <v>96</v>
      </c>
      <c r="G10" s="133">
        <v>2</v>
      </c>
      <c r="H10" s="134"/>
    </row>
    <row r="11" ht="43.2" customHeight="true" spans="1:8">
      <c r="A11" s="127"/>
      <c r="B11" s="127" t="s">
        <v>33</v>
      </c>
      <c r="C11" s="126" t="s">
        <v>97</v>
      </c>
      <c r="D11" s="128">
        <v>2</v>
      </c>
      <c r="E11" s="132" t="s">
        <v>98</v>
      </c>
      <c r="F11" s="132" t="s">
        <v>99</v>
      </c>
      <c r="G11" s="133">
        <v>2</v>
      </c>
      <c r="H11" s="134"/>
    </row>
    <row r="12" ht="63" customHeight="true" spans="1:8">
      <c r="A12" s="127" t="s">
        <v>36</v>
      </c>
      <c r="B12" s="127" t="s">
        <v>37</v>
      </c>
      <c r="C12" s="127" t="s">
        <v>38</v>
      </c>
      <c r="D12" s="128">
        <v>4</v>
      </c>
      <c r="E12" s="132" t="s">
        <v>101</v>
      </c>
      <c r="F12" s="135" t="s">
        <v>102</v>
      </c>
      <c r="G12" s="136">
        <f>4*0.6591</f>
        <v>2.6364</v>
      </c>
      <c r="H12" s="134" t="s">
        <v>265</v>
      </c>
    </row>
    <row r="13" ht="43.8" customHeight="true" spans="1:8">
      <c r="A13" s="126"/>
      <c r="B13" s="129"/>
      <c r="C13" s="127" t="s">
        <v>39</v>
      </c>
      <c r="D13" s="128">
        <v>2</v>
      </c>
      <c r="E13" s="132" t="s">
        <v>104</v>
      </c>
      <c r="F13" s="135" t="s">
        <v>105</v>
      </c>
      <c r="G13" s="133">
        <v>0</v>
      </c>
      <c r="H13" s="120" t="s">
        <v>266</v>
      </c>
    </row>
    <row r="14" ht="36" spans="1:8">
      <c r="A14" s="126"/>
      <c r="B14" s="129"/>
      <c r="C14" s="127" t="s">
        <v>40</v>
      </c>
      <c r="D14" s="128">
        <v>4</v>
      </c>
      <c r="E14" s="135" t="s">
        <v>107</v>
      </c>
      <c r="F14" s="135" t="s">
        <v>108</v>
      </c>
      <c r="G14" s="136">
        <f>4*0.8957</f>
        <v>3.5828</v>
      </c>
      <c r="H14" s="134" t="s">
        <v>267</v>
      </c>
    </row>
    <row r="15" ht="84" spans="1:8">
      <c r="A15" s="126"/>
      <c r="B15" s="129"/>
      <c r="C15" s="127" t="s">
        <v>41</v>
      </c>
      <c r="D15" s="128">
        <v>4</v>
      </c>
      <c r="E15" s="132" t="s">
        <v>110</v>
      </c>
      <c r="F15" s="132" t="s">
        <v>111</v>
      </c>
      <c r="G15" s="133">
        <v>0</v>
      </c>
      <c r="H15" s="134" t="s">
        <v>268</v>
      </c>
    </row>
    <row r="16" ht="59.4" customHeight="true" spans="1:8">
      <c r="A16" s="126"/>
      <c r="B16" s="127" t="s">
        <v>42</v>
      </c>
      <c r="C16" s="126" t="s">
        <v>113</v>
      </c>
      <c r="D16" s="128">
        <v>3</v>
      </c>
      <c r="E16" s="132" t="s">
        <v>114</v>
      </c>
      <c r="F16" s="132" t="s">
        <v>115</v>
      </c>
      <c r="G16" s="133">
        <v>3</v>
      </c>
      <c r="H16" s="134"/>
    </row>
    <row r="17" ht="87" customHeight="true" spans="1:8">
      <c r="A17" s="126"/>
      <c r="B17" s="129"/>
      <c r="C17" s="127" t="s">
        <v>44</v>
      </c>
      <c r="D17" s="128">
        <v>5</v>
      </c>
      <c r="E17" s="132" t="s">
        <v>116</v>
      </c>
      <c r="F17" s="132" t="s">
        <v>117</v>
      </c>
      <c r="G17" s="133">
        <v>5</v>
      </c>
      <c r="H17" s="134"/>
    </row>
    <row r="18" ht="97.2" customHeight="true" spans="1:8">
      <c r="A18" s="126"/>
      <c r="B18" s="129"/>
      <c r="C18" s="127" t="s">
        <v>119</v>
      </c>
      <c r="D18" s="128">
        <v>2</v>
      </c>
      <c r="E18" s="132" t="s">
        <v>120</v>
      </c>
      <c r="F18" s="132" t="s">
        <v>121</v>
      </c>
      <c r="G18" s="133">
        <v>2</v>
      </c>
      <c r="H18" s="134"/>
    </row>
    <row r="19" ht="76.8" customHeight="true" spans="1:8">
      <c r="A19" s="126"/>
      <c r="B19" s="129"/>
      <c r="C19" s="127" t="s">
        <v>46</v>
      </c>
      <c r="D19" s="128">
        <v>4</v>
      </c>
      <c r="E19" s="132" t="s">
        <v>123</v>
      </c>
      <c r="F19" s="135" t="s">
        <v>124</v>
      </c>
      <c r="G19" s="133">
        <v>0.6</v>
      </c>
      <c r="H19" s="134" t="s">
        <v>269</v>
      </c>
    </row>
    <row r="20" ht="37.2" customHeight="true" spans="1:8">
      <c r="A20" s="126"/>
      <c r="B20" s="126" t="s">
        <v>126</v>
      </c>
      <c r="C20" s="126" t="s">
        <v>127</v>
      </c>
      <c r="D20" s="128">
        <v>4</v>
      </c>
      <c r="E20" s="132" t="s">
        <v>128</v>
      </c>
      <c r="F20" s="135" t="s">
        <v>129</v>
      </c>
      <c r="G20" s="133">
        <v>3.36</v>
      </c>
      <c r="H20" s="134" t="s">
        <v>270</v>
      </c>
    </row>
    <row r="21" ht="159.6" customHeight="true" spans="1:8">
      <c r="A21" s="127" t="s">
        <v>48</v>
      </c>
      <c r="B21" s="127" t="s">
        <v>131</v>
      </c>
      <c r="C21" s="127" t="s">
        <v>50</v>
      </c>
      <c r="D21" s="128">
        <v>10</v>
      </c>
      <c r="E21" s="132" t="s">
        <v>132</v>
      </c>
      <c r="F21" s="132" t="s">
        <v>133</v>
      </c>
      <c r="G21" s="136">
        <v>6.19</v>
      </c>
      <c r="H21" s="134" t="s">
        <v>271</v>
      </c>
    </row>
    <row r="22" ht="231" customHeight="true" spans="1:8">
      <c r="A22" s="126" t="s">
        <v>135</v>
      </c>
      <c r="B22" s="127" t="s">
        <v>136</v>
      </c>
      <c r="C22" s="126" t="s">
        <v>137</v>
      </c>
      <c r="D22" s="128">
        <v>8</v>
      </c>
      <c r="E22" s="132" t="s">
        <v>272</v>
      </c>
      <c r="F22" s="132" t="s">
        <v>139</v>
      </c>
      <c r="G22" s="133">
        <v>8</v>
      </c>
      <c r="H22" s="134"/>
    </row>
    <row r="23" ht="69" customHeight="true" spans="1:8">
      <c r="A23" s="126"/>
      <c r="B23" s="127" t="s">
        <v>140</v>
      </c>
      <c r="C23" s="127" t="s">
        <v>54</v>
      </c>
      <c r="D23" s="128">
        <v>6</v>
      </c>
      <c r="E23" s="132" t="s">
        <v>141</v>
      </c>
      <c r="F23" s="132" t="s">
        <v>142</v>
      </c>
      <c r="G23" s="133">
        <v>5</v>
      </c>
      <c r="H23" s="134" t="s">
        <v>273</v>
      </c>
    </row>
    <row r="24" ht="43.8" customHeight="true" spans="1:8">
      <c r="A24" s="126"/>
      <c r="B24" s="127" t="s">
        <v>144</v>
      </c>
      <c r="C24" s="126" t="s">
        <v>145</v>
      </c>
      <c r="D24" s="128">
        <v>6</v>
      </c>
      <c r="E24" s="132" t="s">
        <v>146</v>
      </c>
      <c r="F24" s="132" t="s">
        <v>147</v>
      </c>
      <c r="G24" s="133">
        <v>6</v>
      </c>
      <c r="H24" s="134"/>
    </row>
    <row r="25" ht="51.6" customHeight="true" spans="1:8">
      <c r="A25" s="127" t="s">
        <v>57</v>
      </c>
      <c r="B25" s="127" t="s">
        <v>58</v>
      </c>
      <c r="C25" s="127" t="s">
        <v>59</v>
      </c>
      <c r="D25" s="128">
        <v>20</v>
      </c>
      <c r="E25" s="132" t="s">
        <v>148</v>
      </c>
      <c r="F25" s="135" t="s">
        <v>149</v>
      </c>
      <c r="G25" s="133">
        <v>20</v>
      </c>
      <c r="H25" s="134"/>
    </row>
    <row r="26" ht="55.8" customHeight="true" spans="1:8">
      <c r="A26" s="129"/>
      <c r="B26" s="129"/>
      <c r="C26" s="126" t="s">
        <v>151</v>
      </c>
      <c r="D26" s="128">
        <v>5</v>
      </c>
      <c r="E26" s="135" t="s">
        <v>152</v>
      </c>
      <c r="F26" s="132" t="s">
        <v>153</v>
      </c>
      <c r="G26" s="133">
        <v>5</v>
      </c>
      <c r="H26" s="120" t="s">
        <v>274</v>
      </c>
    </row>
    <row r="27" ht="13.8" customHeight="true" spans="1:8">
      <c r="A27" s="130" t="s">
        <v>61</v>
      </c>
      <c r="B27" s="131"/>
      <c r="C27" s="131"/>
      <c r="D27" s="128">
        <f>SUM(D4:D26)</f>
        <v>100</v>
      </c>
      <c r="E27" s="128">
        <f>SUM(E4:E26)</f>
        <v>0</v>
      </c>
      <c r="F27" s="128">
        <f>SUM(F4:F26)</f>
        <v>0</v>
      </c>
      <c r="G27" s="137">
        <f>SUM(G4:G26)</f>
        <v>83.1192</v>
      </c>
      <c r="H27" s="138"/>
    </row>
    <row r="28" ht="13.8" customHeight="true" spans="7:8">
      <c r="G28" s="121"/>
      <c r="H28" s="121"/>
    </row>
    <row r="29" ht="13.8" customHeight="true" spans="7:8">
      <c r="G29" s="121"/>
      <c r="H29" s="121"/>
    </row>
    <row r="30" ht="13.8" customHeight="true" spans="7:8">
      <c r="G30" s="121"/>
      <c r="H30" s="121"/>
    </row>
    <row r="31" ht="13.8" customHeight="true" spans="7:8">
      <c r="G31" s="121"/>
      <c r="H31" s="121"/>
    </row>
    <row r="32" ht="13.8" customHeight="true" spans="7:8">
      <c r="G32" s="121"/>
      <c r="H32" s="121"/>
    </row>
    <row r="33" s="121" customFormat="true" ht="13.8" customHeight="true"/>
    <row r="34" s="121" customFormat="true" ht="13.8" customHeight="true"/>
    <row r="35" s="121" customFormat="true" ht="13.8" customHeight="true"/>
    <row r="36" s="121" customFormat="true" ht="13.8" customHeight="true"/>
    <row r="37" s="121" customFormat="true" ht="13.8" customHeight="true"/>
    <row r="38" s="121" customFormat="true" ht="13.8" customHeight="true"/>
    <row r="39" s="121" customFormat="true" ht="13.8" customHeight="true"/>
    <row r="40" s="121" customFormat="true" ht="13.8" customHeight="true"/>
    <row r="41" s="121" customFormat="true" ht="13.8" customHeight="true"/>
    <row r="42" s="121" customFormat="true" ht="13.8" customHeight="true"/>
    <row r="43" s="121" customFormat="true" ht="13.8" customHeight="true"/>
    <row r="44" s="121" customFormat="true" ht="13.8" customHeight="true"/>
    <row r="45" s="121" customFormat="true" ht="13.8" customHeight="true"/>
    <row r="46" s="121" customFormat="true" ht="13.8" customHeight="true"/>
    <row r="47" s="121" customFormat="true" ht="13.8" customHeight="true"/>
    <row r="48" s="121" customFormat="true" ht="13.8" customHeight="true"/>
    <row r="49" ht="13.8" customHeight="true" spans="7:8">
      <c r="G49" s="121"/>
      <c r="H49" s="121"/>
    </row>
    <row r="50" ht="13.8" customHeight="true" spans="7:8">
      <c r="G50" s="121"/>
      <c r="H50" s="121"/>
    </row>
    <row r="51" ht="13.8" customHeight="true" spans="7:8">
      <c r="G51" s="121"/>
      <c r="H51" s="121"/>
    </row>
    <row r="52" ht="13.8" customHeight="true" spans="7:8">
      <c r="G52" s="121"/>
      <c r="H52" s="121"/>
    </row>
    <row r="53" ht="13.8" customHeight="true" spans="7:8">
      <c r="G53" s="121"/>
      <c r="H53" s="121"/>
    </row>
    <row r="54" ht="13.8" customHeight="true"/>
    <row r="55" ht="13.8" customHeight="true"/>
    <row r="56" ht="13.8" customHeight="true"/>
    <row r="57" ht="13.8" customHeight="true"/>
    <row r="59" ht="13.8" customHeight="true"/>
    <row r="60" ht="13.8" customHeight="true"/>
    <row r="61" ht="13.8" customHeight="true"/>
    <row r="62" ht="13.8" customHeight="true"/>
    <row r="63" ht="13.8" customHeight="true"/>
    <row r="64" ht="13.8" customHeight="true"/>
    <row r="65" ht="13.8" customHeight="true"/>
    <row r="66" ht="13.8" customHeight="true"/>
    <row r="67" ht="13.8" customHeight="true"/>
    <row r="68" ht="13.8" customHeight="true"/>
    <row r="69" ht="13.8" customHeight="true"/>
    <row r="70" ht="13.8" customHeight="true"/>
    <row r="71" ht="13.8" customHeight="true"/>
  </sheetData>
  <mergeCells count="13">
    <mergeCell ref="A1:B1"/>
    <mergeCell ref="A2:H2"/>
    <mergeCell ref="A27:C27"/>
    <mergeCell ref="A4:A11"/>
    <mergeCell ref="A12:A20"/>
    <mergeCell ref="A22:A24"/>
    <mergeCell ref="A25:A26"/>
    <mergeCell ref="B4:B5"/>
    <mergeCell ref="B6:B7"/>
    <mergeCell ref="B8:B9"/>
    <mergeCell ref="B12:B15"/>
    <mergeCell ref="B16:B19"/>
    <mergeCell ref="B25:B26"/>
  </mergeCells>
  <pageMargins left="0.700694444444445" right="0.700694444444445" top="0.751388888888889" bottom="0.751388888888889" header="0.298611111111111" footer="0.298611111111111"/>
  <pageSetup paperSize="9" scale="5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view="pageBreakPreview" zoomScaleNormal="100" zoomScaleSheetLayoutView="100" workbookViewId="0">
      <pane ySplit="3" topLeftCell="A4" activePane="bottomLeft" state="frozen"/>
      <selection/>
      <selection pane="bottomLeft" activeCell="E3" sqref="E3"/>
    </sheetView>
  </sheetViews>
  <sheetFormatPr defaultColWidth="10" defaultRowHeight="18.75" outlineLevelCol="7"/>
  <cols>
    <col min="1" max="1" width="8.44166666666667" style="76" customWidth="true"/>
    <col min="2" max="2" width="7.66666666666667" style="76" customWidth="true"/>
    <col min="3" max="3" width="9.21666666666667" style="76" customWidth="true"/>
    <col min="4" max="4" width="6.33333333333333" style="76" customWidth="true"/>
    <col min="5" max="5" width="49.2166666666667" style="76" customWidth="true"/>
    <col min="6" max="6" width="60" style="76" customWidth="true"/>
    <col min="7" max="7" width="7.10833333333333" style="76" customWidth="true"/>
    <col min="8" max="8" width="25" style="76" customWidth="true"/>
    <col min="9" max="16384" width="10" style="76"/>
  </cols>
  <sheetData>
    <row r="1" ht="16.2" customHeight="true" spans="1:8">
      <c r="A1" s="77" t="s">
        <v>275</v>
      </c>
      <c r="B1" s="78"/>
      <c r="C1" s="78"/>
      <c r="D1" s="78"/>
      <c r="E1" s="78"/>
      <c r="F1" s="78"/>
      <c r="G1" s="78"/>
      <c r="H1" s="78"/>
    </row>
    <row r="2" ht="22.5" spans="1:8">
      <c r="A2" s="79" t="s">
        <v>276</v>
      </c>
      <c r="B2" s="80"/>
      <c r="C2" s="80"/>
      <c r="D2" s="80"/>
      <c r="E2" s="80"/>
      <c r="F2" s="80"/>
      <c r="G2" s="80"/>
      <c r="H2" s="80"/>
    </row>
    <row r="3" ht="24" spans="1:8">
      <c r="A3" s="81" t="s">
        <v>196</v>
      </c>
      <c r="B3" s="81" t="s">
        <v>197</v>
      </c>
      <c r="C3" s="81" t="s">
        <v>198</v>
      </c>
      <c r="D3" s="81" t="s">
        <v>199</v>
      </c>
      <c r="E3" s="81" t="s">
        <v>200</v>
      </c>
      <c r="F3" s="81" t="s">
        <v>201</v>
      </c>
      <c r="G3" s="81" t="s">
        <v>202</v>
      </c>
      <c r="H3" s="81" t="s">
        <v>203</v>
      </c>
    </row>
    <row r="4" ht="84" spans="1:8">
      <c r="A4" s="82" t="s">
        <v>23</v>
      </c>
      <c r="B4" s="83" t="s">
        <v>24</v>
      </c>
      <c r="C4" s="84" t="s">
        <v>204</v>
      </c>
      <c r="D4" s="85">
        <v>2</v>
      </c>
      <c r="E4" s="102" t="s">
        <v>72</v>
      </c>
      <c r="F4" s="102" t="s">
        <v>73</v>
      </c>
      <c r="G4" s="103">
        <v>1</v>
      </c>
      <c r="H4" s="104" t="s">
        <v>277</v>
      </c>
    </row>
    <row r="5" ht="48" spans="1:8">
      <c r="A5" s="82"/>
      <c r="B5" s="86"/>
      <c r="C5" s="87" t="s">
        <v>206</v>
      </c>
      <c r="D5" s="88">
        <v>1</v>
      </c>
      <c r="E5" s="105" t="s">
        <v>76</v>
      </c>
      <c r="F5" s="105" t="s">
        <v>77</v>
      </c>
      <c r="G5" s="103">
        <v>1</v>
      </c>
      <c r="H5" s="86"/>
    </row>
    <row r="6" ht="96" spans="1:8">
      <c r="A6" s="82"/>
      <c r="B6" s="89" t="s">
        <v>27</v>
      </c>
      <c r="C6" s="87" t="s">
        <v>207</v>
      </c>
      <c r="D6" s="88">
        <v>2</v>
      </c>
      <c r="E6" s="105" t="s">
        <v>80</v>
      </c>
      <c r="F6" s="105" t="s">
        <v>81</v>
      </c>
      <c r="G6" s="103">
        <v>2</v>
      </c>
      <c r="H6" s="86"/>
    </row>
    <row r="7" ht="48" spans="1:8">
      <c r="A7" s="82"/>
      <c r="B7" s="83"/>
      <c r="C7" s="87" t="s">
        <v>209</v>
      </c>
      <c r="D7" s="90">
        <v>2</v>
      </c>
      <c r="E7" s="105" t="s">
        <v>84</v>
      </c>
      <c r="F7" s="106" t="s">
        <v>210</v>
      </c>
      <c r="G7" s="103">
        <v>2</v>
      </c>
      <c r="H7" s="86"/>
    </row>
    <row r="8" ht="60" spans="1:8">
      <c r="A8" s="82"/>
      <c r="B8" s="91" t="s">
        <v>30</v>
      </c>
      <c r="C8" s="87" t="s">
        <v>212</v>
      </c>
      <c r="D8" s="90">
        <v>1</v>
      </c>
      <c r="E8" s="105" t="s">
        <v>213</v>
      </c>
      <c r="F8" s="106" t="s">
        <v>214</v>
      </c>
      <c r="G8" s="103">
        <v>0.5</v>
      </c>
      <c r="H8" s="107" t="s">
        <v>278</v>
      </c>
    </row>
    <row r="9" ht="48" spans="1:8">
      <c r="A9" s="82"/>
      <c r="B9" s="92"/>
      <c r="C9" s="93" t="s">
        <v>216</v>
      </c>
      <c r="D9" s="94">
        <v>1</v>
      </c>
      <c r="E9" s="108" t="s">
        <v>91</v>
      </c>
      <c r="F9" s="108" t="s">
        <v>92</v>
      </c>
      <c r="G9" s="109">
        <v>0.5</v>
      </c>
      <c r="H9" s="107" t="s">
        <v>278</v>
      </c>
    </row>
    <row r="10" ht="84" spans="1:8">
      <c r="A10" s="95" t="s">
        <v>23</v>
      </c>
      <c r="B10" s="95" t="s">
        <v>33</v>
      </c>
      <c r="C10" s="81" t="s">
        <v>219</v>
      </c>
      <c r="D10" s="96">
        <v>2</v>
      </c>
      <c r="E10" s="110" t="s">
        <v>220</v>
      </c>
      <c r="F10" s="107" t="s">
        <v>96</v>
      </c>
      <c r="G10" s="109">
        <v>2</v>
      </c>
      <c r="H10" s="111"/>
    </row>
    <row r="11" ht="36" spans="1:8">
      <c r="A11" s="95"/>
      <c r="B11" s="95" t="s">
        <v>33</v>
      </c>
      <c r="C11" s="81" t="s">
        <v>222</v>
      </c>
      <c r="D11" s="96">
        <v>2</v>
      </c>
      <c r="E11" s="107" t="s">
        <v>98</v>
      </c>
      <c r="F11" s="107" t="s">
        <v>99</v>
      </c>
      <c r="G11" s="103">
        <v>2</v>
      </c>
      <c r="H11" s="111"/>
    </row>
    <row r="12" ht="48" spans="1:8">
      <c r="A12" s="97" t="s">
        <v>36</v>
      </c>
      <c r="B12" s="83" t="s">
        <v>37</v>
      </c>
      <c r="C12" s="84" t="s">
        <v>223</v>
      </c>
      <c r="D12" s="98">
        <v>4</v>
      </c>
      <c r="E12" s="102" t="s">
        <v>101</v>
      </c>
      <c r="F12" s="112" t="s">
        <v>224</v>
      </c>
      <c r="G12" s="103">
        <v>4</v>
      </c>
      <c r="H12" s="113"/>
    </row>
    <row r="13" ht="45" spans="1:8">
      <c r="A13" s="99"/>
      <c r="B13" s="86"/>
      <c r="C13" s="87" t="s">
        <v>225</v>
      </c>
      <c r="D13" s="90">
        <v>2</v>
      </c>
      <c r="E13" s="105" t="s">
        <v>104</v>
      </c>
      <c r="F13" s="106" t="s">
        <v>226</v>
      </c>
      <c r="G13" s="103">
        <v>1</v>
      </c>
      <c r="H13" s="114" t="s">
        <v>279</v>
      </c>
    </row>
    <row r="14" ht="36" spans="1:8">
      <c r="A14" s="99"/>
      <c r="B14" s="86"/>
      <c r="C14" s="87" t="s">
        <v>228</v>
      </c>
      <c r="D14" s="90">
        <v>4</v>
      </c>
      <c r="E14" s="106" t="s">
        <v>229</v>
      </c>
      <c r="F14" s="106" t="s">
        <v>230</v>
      </c>
      <c r="G14" s="115">
        <f>4*0.302</f>
        <v>1.208</v>
      </c>
      <c r="H14" s="116" t="s">
        <v>280</v>
      </c>
    </row>
    <row r="15" ht="84" spans="1:8">
      <c r="A15" s="99"/>
      <c r="B15" s="86"/>
      <c r="C15" s="91" t="s">
        <v>41</v>
      </c>
      <c r="D15" s="90">
        <v>4</v>
      </c>
      <c r="E15" s="105" t="s">
        <v>110</v>
      </c>
      <c r="F15" s="105" t="s">
        <v>111</v>
      </c>
      <c r="G15" s="103">
        <v>0</v>
      </c>
      <c r="H15" s="107" t="s">
        <v>281</v>
      </c>
    </row>
    <row r="16" ht="52.05" customHeight="true" spans="1:8">
      <c r="A16" s="99"/>
      <c r="B16" s="91" t="s">
        <v>234</v>
      </c>
      <c r="C16" s="87" t="s">
        <v>235</v>
      </c>
      <c r="D16" s="90">
        <v>3</v>
      </c>
      <c r="E16" s="105" t="s">
        <v>282</v>
      </c>
      <c r="F16" s="105" t="s">
        <v>115</v>
      </c>
      <c r="G16" s="103">
        <v>3</v>
      </c>
      <c r="H16" s="107"/>
    </row>
    <row r="17" ht="84" spans="1:8">
      <c r="A17" s="99"/>
      <c r="B17" s="86"/>
      <c r="C17" s="87" t="s">
        <v>237</v>
      </c>
      <c r="D17" s="90">
        <v>5</v>
      </c>
      <c r="E17" s="105" t="s">
        <v>116</v>
      </c>
      <c r="F17" s="105" t="s">
        <v>117</v>
      </c>
      <c r="G17" s="103">
        <v>5</v>
      </c>
      <c r="H17" s="86"/>
    </row>
    <row r="18" ht="60" spans="1:8">
      <c r="A18" s="99"/>
      <c r="B18" s="86"/>
      <c r="C18" s="87" t="s">
        <v>238</v>
      </c>
      <c r="D18" s="90">
        <v>2</v>
      </c>
      <c r="E18" s="105" t="s">
        <v>283</v>
      </c>
      <c r="F18" s="105" t="s">
        <v>121</v>
      </c>
      <c r="G18" s="103">
        <v>2</v>
      </c>
      <c r="H18" s="86"/>
    </row>
    <row r="19" ht="60" spans="1:8">
      <c r="A19" s="99"/>
      <c r="B19" s="86"/>
      <c r="C19" s="91" t="s">
        <v>46</v>
      </c>
      <c r="D19" s="90">
        <v>4</v>
      </c>
      <c r="E19" s="105" t="s">
        <v>123</v>
      </c>
      <c r="F19" s="106" t="s">
        <v>241</v>
      </c>
      <c r="G19" s="103">
        <v>3</v>
      </c>
      <c r="H19" s="117" t="s">
        <v>284</v>
      </c>
    </row>
    <row r="20" ht="24" spans="1:8">
      <c r="A20" s="84"/>
      <c r="B20" s="87" t="s">
        <v>243</v>
      </c>
      <c r="C20" s="87" t="s">
        <v>244</v>
      </c>
      <c r="D20" s="90">
        <v>4</v>
      </c>
      <c r="E20" s="105" t="s">
        <v>128</v>
      </c>
      <c r="F20" s="106" t="s">
        <v>245</v>
      </c>
      <c r="G20" s="103">
        <v>4</v>
      </c>
      <c r="H20" s="86"/>
    </row>
    <row r="21" ht="48" spans="1:8">
      <c r="A21" s="91" t="s">
        <v>246</v>
      </c>
      <c r="B21" s="91" t="s">
        <v>131</v>
      </c>
      <c r="C21" s="91" t="s">
        <v>50</v>
      </c>
      <c r="D21" s="90">
        <v>10</v>
      </c>
      <c r="E21" s="105" t="s">
        <v>132</v>
      </c>
      <c r="F21" s="105" t="s">
        <v>133</v>
      </c>
      <c r="G21" s="118">
        <f>(80.98-60)*0.25</f>
        <v>5.245</v>
      </c>
      <c r="H21" s="119" t="s">
        <v>285</v>
      </c>
    </row>
    <row r="22" ht="180" spans="1:8">
      <c r="A22" s="93" t="s">
        <v>249</v>
      </c>
      <c r="B22" s="91" t="s">
        <v>136</v>
      </c>
      <c r="C22" s="87" t="s">
        <v>250</v>
      </c>
      <c r="D22" s="90">
        <v>8</v>
      </c>
      <c r="E22" s="106" t="s">
        <v>251</v>
      </c>
      <c r="F22" s="105" t="s">
        <v>139</v>
      </c>
      <c r="G22" s="103">
        <v>8</v>
      </c>
      <c r="H22" s="86"/>
    </row>
    <row r="23" ht="48" spans="1:8">
      <c r="A23" s="99"/>
      <c r="B23" s="91" t="s">
        <v>140</v>
      </c>
      <c r="C23" s="87" t="s">
        <v>252</v>
      </c>
      <c r="D23" s="90">
        <v>6</v>
      </c>
      <c r="E23" s="105" t="s">
        <v>141</v>
      </c>
      <c r="F23" s="105" t="s">
        <v>142</v>
      </c>
      <c r="G23" s="118">
        <f>6*84.48%</f>
        <v>5.0688</v>
      </c>
      <c r="H23" s="119" t="s">
        <v>286</v>
      </c>
    </row>
    <row r="24" ht="36" spans="1:8">
      <c r="A24" s="84"/>
      <c r="B24" s="91" t="s">
        <v>144</v>
      </c>
      <c r="C24" s="87" t="s">
        <v>254</v>
      </c>
      <c r="D24" s="90">
        <v>6</v>
      </c>
      <c r="E24" s="105" t="s">
        <v>146</v>
      </c>
      <c r="F24" s="105" t="s">
        <v>147</v>
      </c>
      <c r="G24" s="103">
        <v>6</v>
      </c>
      <c r="H24" s="86"/>
    </row>
    <row r="25" ht="36" spans="1:8">
      <c r="A25" s="91" t="s">
        <v>57</v>
      </c>
      <c r="B25" s="91" t="s">
        <v>58</v>
      </c>
      <c r="C25" s="87" t="s">
        <v>255</v>
      </c>
      <c r="D25" s="90">
        <v>20</v>
      </c>
      <c r="E25" s="105" t="s">
        <v>148</v>
      </c>
      <c r="F25" s="106" t="s">
        <v>287</v>
      </c>
      <c r="G25" s="103">
        <v>19</v>
      </c>
      <c r="H25" s="119" t="s">
        <v>288</v>
      </c>
    </row>
    <row r="26" ht="38.25" spans="1:8">
      <c r="A26" s="86"/>
      <c r="B26" s="86"/>
      <c r="C26" s="87" t="s">
        <v>258</v>
      </c>
      <c r="D26" s="90">
        <v>5</v>
      </c>
      <c r="E26" s="106" t="s">
        <v>259</v>
      </c>
      <c r="F26" s="120" t="s">
        <v>260</v>
      </c>
      <c r="G26" s="103">
        <v>5</v>
      </c>
      <c r="H26" s="86"/>
    </row>
    <row r="27" ht="18" customHeight="true" spans="1:8">
      <c r="A27" s="100" t="s">
        <v>61</v>
      </c>
      <c r="B27" s="101"/>
      <c r="C27" s="101"/>
      <c r="D27" s="90">
        <f>SUM(D4:D26)</f>
        <v>100</v>
      </c>
      <c r="E27" s="86"/>
      <c r="F27" s="86"/>
      <c r="G27" s="118">
        <f>SUM(G4:G26)</f>
        <v>82.5218</v>
      </c>
      <c r="H27" s="86"/>
    </row>
  </sheetData>
  <mergeCells count="14">
    <mergeCell ref="A1:H1"/>
    <mergeCell ref="A2:H2"/>
    <mergeCell ref="A27:C27"/>
    <mergeCell ref="A4:A9"/>
    <mergeCell ref="A10:A11"/>
    <mergeCell ref="A12:A20"/>
    <mergeCell ref="A22:A24"/>
    <mergeCell ref="A25:A26"/>
    <mergeCell ref="B4:B5"/>
    <mergeCell ref="B6:B7"/>
    <mergeCell ref="B8:B9"/>
    <mergeCell ref="B12:B15"/>
    <mergeCell ref="B16:B19"/>
    <mergeCell ref="B25:B26"/>
  </mergeCells>
  <pageMargins left="0.511805555555556" right="0.393055555555556" top="0.354166666666667" bottom="0.314583333333333" header="0.314583333333333" footer="0.298611111111111"/>
  <pageSetup paperSize="9" scale="8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view="pageBreakPreview" zoomScaleNormal="80" zoomScaleSheetLayoutView="100" topLeftCell="A8" workbookViewId="0">
      <selection activeCell="F16" sqref="F16"/>
    </sheetView>
  </sheetViews>
  <sheetFormatPr defaultColWidth="10" defaultRowHeight="14.25" outlineLevelCol="7"/>
  <cols>
    <col min="1" max="1" width="6.55833333333333" style="58" customWidth="true"/>
    <col min="2" max="2" width="6.55833333333333" style="59" customWidth="true"/>
    <col min="3" max="3" width="6.55833333333333" style="60" customWidth="true"/>
    <col min="4" max="4" width="5.21666666666667" style="61" customWidth="true"/>
    <col min="5" max="5" width="51.4416666666667" style="58" customWidth="true"/>
    <col min="6" max="6" width="42" style="59" customWidth="true"/>
    <col min="7" max="7" width="7.78333333333333" style="62" customWidth="true"/>
    <col min="8" max="8" width="16.3333333333333" style="62" customWidth="true"/>
    <col min="9" max="256" width="10" style="63"/>
    <col min="257" max="259" width="6.55833333333333" style="63" customWidth="true"/>
    <col min="260" max="260" width="5.21666666666667" style="63" customWidth="true"/>
    <col min="261" max="261" width="51.4416666666667" style="63" customWidth="true"/>
    <col min="262" max="262" width="42" style="63" customWidth="true"/>
    <col min="263" max="263" width="6.55833333333333" style="63" customWidth="true"/>
    <col min="264" max="264" width="16.3333333333333" style="63" customWidth="true"/>
    <col min="265" max="512" width="10" style="63"/>
    <col min="513" max="515" width="6.55833333333333" style="63" customWidth="true"/>
    <col min="516" max="516" width="5.21666666666667" style="63" customWidth="true"/>
    <col min="517" max="517" width="51.4416666666667" style="63" customWidth="true"/>
    <col min="518" max="518" width="42" style="63" customWidth="true"/>
    <col min="519" max="519" width="6.55833333333333" style="63" customWidth="true"/>
    <col min="520" max="520" width="16.3333333333333" style="63" customWidth="true"/>
    <col min="521" max="768" width="10" style="63"/>
    <col min="769" max="771" width="6.55833333333333" style="63" customWidth="true"/>
    <col min="772" max="772" width="5.21666666666667" style="63" customWidth="true"/>
    <col min="773" max="773" width="51.4416666666667" style="63" customWidth="true"/>
    <col min="774" max="774" width="42" style="63" customWidth="true"/>
    <col min="775" max="775" width="6.55833333333333" style="63" customWidth="true"/>
    <col min="776" max="776" width="16.3333333333333" style="63" customWidth="true"/>
    <col min="777" max="1024" width="10" style="63"/>
    <col min="1025" max="1027" width="6.55833333333333" style="63" customWidth="true"/>
    <col min="1028" max="1028" width="5.21666666666667" style="63" customWidth="true"/>
    <col min="1029" max="1029" width="51.4416666666667" style="63" customWidth="true"/>
    <col min="1030" max="1030" width="42" style="63" customWidth="true"/>
    <col min="1031" max="1031" width="6.55833333333333" style="63" customWidth="true"/>
    <col min="1032" max="1032" width="16.3333333333333" style="63" customWidth="true"/>
    <col min="1033" max="1280" width="10" style="63"/>
    <col min="1281" max="1283" width="6.55833333333333" style="63" customWidth="true"/>
    <col min="1284" max="1284" width="5.21666666666667" style="63" customWidth="true"/>
    <col min="1285" max="1285" width="51.4416666666667" style="63" customWidth="true"/>
    <col min="1286" max="1286" width="42" style="63" customWidth="true"/>
    <col min="1287" max="1287" width="6.55833333333333" style="63" customWidth="true"/>
    <col min="1288" max="1288" width="16.3333333333333" style="63" customWidth="true"/>
    <col min="1289" max="1536" width="10" style="63"/>
    <col min="1537" max="1539" width="6.55833333333333" style="63" customWidth="true"/>
    <col min="1540" max="1540" width="5.21666666666667" style="63" customWidth="true"/>
    <col min="1541" max="1541" width="51.4416666666667" style="63" customWidth="true"/>
    <col min="1542" max="1542" width="42" style="63" customWidth="true"/>
    <col min="1543" max="1543" width="6.55833333333333" style="63" customWidth="true"/>
    <col min="1544" max="1544" width="16.3333333333333" style="63" customWidth="true"/>
    <col min="1545" max="1792" width="10" style="63"/>
    <col min="1793" max="1795" width="6.55833333333333" style="63" customWidth="true"/>
    <col min="1796" max="1796" width="5.21666666666667" style="63" customWidth="true"/>
    <col min="1797" max="1797" width="51.4416666666667" style="63" customWidth="true"/>
    <col min="1798" max="1798" width="42" style="63" customWidth="true"/>
    <col min="1799" max="1799" width="6.55833333333333" style="63" customWidth="true"/>
    <col min="1800" max="1800" width="16.3333333333333" style="63" customWidth="true"/>
    <col min="1801" max="2048" width="10" style="63"/>
    <col min="2049" max="2051" width="6.55833333333333" style="63" customWidth="true"/>
    <col min="2052" max="2052" width="5.21666666666667" style="63" customWidth="true"/>
    <col min="2053" max="2053" width="51.4416666666667" style="63" customWidth="true"/>
    <col min="2054" max="2054" width="42" style="63" customWidth="true"/>
    <col min="2055" max="2055" width="6.55833333333333" style="63" customWidth="true"/>
    <col min="2056" max="2056" width="16.3333333333333" style="63" customWidth="true"/>
    <col min="2057" max="2304" width="10" style="63"/>
    <col min="2305" max="2307" width="6.55833333333333" style="63" customWidth="true"/>
    <col min="2308" max="2308" width="5.21666666666667" style="63" customWidth="true"/>
    <col min="2309" max="2309" width="51.4416666666667" style="63" customWidth="true"/>
    <col min="2310" max="2310" width="42" style="63" customWidth="true"/>
    <col min="2311" max="2311" width="6.55833333333333" style="63" customWidth="true"/>
    <col min="2312" max="2312" width="16.3333333333333" style="63" customWidth="true"/>
    <col min="2313" max="2560" width="10" style="63"/>
    <col min="2561" max="2563" width="6.55833333333333" style="63" customWidth="true"/>
    <col min="2564" max="2564" width="5.21666666666667" style="63" customWidth="true"/>
    <col min="2565" max="2565" width="51.4416666666667" style="63" customWidth="true"/>
    <col min="2566" max="2566" width="42" style="63" customWidth="true"/>
    <col min="2567" max="2567" width="6.55833333333333" style="63" customWidth="true"/>
    <col min="2568" max="2568" width="16.3333333333333" style="63" customWidth="true"/>
    <col min="2569" max="2816" width="10" style="63"/>
    <col min="2817" max="2819" width="6.55833333333333" style="63" customWidth="true"/>
    <col min="2820" max="2820" width="5.21666666666667" style="63" customWidth="true"/>
    <col min="2821" max="2821" width="51.4416666666667" style="63" customWidth="true"/>
    <col min="2822" max="2822" width="42" style="63" customWidth="true"/>
    <col min="2823" max="2823" width="6.55833333333333" style="63" customWidth="true"/>
    <col min="2824" max="2824" width="16.3333333333333" style="63" customWidth="true"/>
    <col min="2825" max="3072" width="10" style="63"/>
    <col min="3073" max="3075" width="6.55833333333333" style="63" customWidth="true"/>
    <col min="3076" max="3076" width="5.21666666666667" style="63" customWidth="true"/>
    <col min="3077" max="3077" width="51.4416666666667" style="63" customWidth="true"/>
    <col min="3078" max="3078" width="42" style="63" customWidth="true"/>
    <col min="3079" max="3079" width="6.55833333333333" style="63" customWidth="true"/>
    <col min="3080" max="3080" width="16.3333333333333" style="63" customWidth="true"/>
    <col min="3081" max="3328" width="10" style="63"/>
    <col min="3329" max="3331" width="6.55833333333333" style="63" customWidth="true"/>
    <col min="3332" max="3332" width="5.21666666666667" style="63" customWidth="true"/>
    <col min="3333" max="3333" width="51.4416666666667" style="63" customWidth="true"/>
    <col min="3334" max="3334" width="42" style="63" customWidth="true"/>
    <col min="3335" max="3335" width="6.55833333333333" style="63" customWidth="true"/>
    <col min="3336" max="3336" width="16.3333333333333" style="63" customWidth="true"/>
    <col min="3337" max="3584" width="10" style="63"/>
    <col min="3585" max="3587" width="6.55833333333333" style="63" customWidth="true"/>
    <col min="3588" max="3588" width="5.21666666666667" style="63" customWidth="true"/>
    <col min="3589" max="3589" width="51.4416666666667" style="63" customWidth="true"/>
    <col min="3590" max="3590" width="42" style="63" customWidth="true"/>
    <col min="3591" max="3591" width="6.55833333333333" style="63" customWidth="true"/>
    <col min="3592" max="3592" width="16.3333333333333" style="63" customWidth="true"/>
    <col min="3593" max="3840" width="10" style="63"/>
    <col min="3841" max="3843" width="6.55833333333333" style="63" customWidth="true"/>
    <col min="3844" max="3844" width="5.21666666666667" style="63" customWidth="true"/>
    <col min="3845" max="3845" width="51.4416666666667" style="63" customWidth="true"/>
    <col min="3846" max="3846" width="42" style="63" customWidth="true"/>
    <col min="3847" max="3847" width="6.55833333333333" style="63" customWidth="true"/>
    <col min="3848" max="3848" width="16.3333333333333" style="63" customWidth="true"/>
    <col min="3849" max="4096" width="10" style="63"/>
    <col min="4097" max="4099" width="6.55833333333333" style="63" customWidth="true"/>
    <col min="4100" max="4100" width="5.21666666666667" style="63" customWidth="true"/>
    <col min="4101" max="4101" width="51.4416666666667" style="63" customWidth="true"/>
    <col min="4102" max="4102" width="42" style="63" customWidth="true"/>
    <col min="4103" max="4103" width="6.55833333333333" style="63" customWidth="true"/>
    <col min="4104" max="4104" width="16.3333333333333" style="63" customWidth="true"/>
    <col min="4105" max="4352" width="10" style="63"/>
    <col min="4353" max="4355" width="6.55833333333333" style="63" customWidth="true"/>
    <col min="4356" max="4356" width="5.21666666666667" style="63" customWidth="true"/>
    <col min="4357" max="4357" width="51.4416666666667" style="63" customWidth="true"/>
    <col min="4358" max="4358" width="42" style="63" customWidth="true"/>
    <col min="4359" max="4359" width="6.55833333333333" style="63" customWidth="true"/>
    <col min="4360" max="4360" width="16.3333333333333" style="63" customWidth="true"/>
    <col min="4361" max="4608" width="10" style="63"/>
    <col min="4609" max="4611" width="6.55833333333333" style="63" customWidth="true"/>
    <col min="4612" max="4612" width="5.21666666666667" style="63" customWidth="true"/>
    <col min="4613" max="4613" width="51.4416666666667" style="63" customWidth="true"/>
    <col min="4614" max="4614" width="42" style="63" customWidth="true"/>
    <col min="4615" max="4615" width="6.55833333333333" style="63" customWidth="true"/>
    <col min="4616" max="4616" width="16.3333333333333" style="63" customWidth="true"/>
    <col min="4617" max="4864" width="10" style="63"/>
    <col min="4865" max="4867" width="6.55833333333333" style="63" customWidth="true"/>
    <col min="4868" max="4868" width="5.21666666666667" style="63" customWidth="true"/>
    <col min="4869" max="4869" width="51.4416666666667" style="63" customWidth="true"/>
    <col min="4870" max="4870" width="42" style="63" customWidth="true"/>
    <col min="4871" max="4871" width="6.55833333333333" style="63" customWidth="true"/>
    <col min="4872" max="4872" width="16.3333333333333" style="63" customWidth="true"/>
    <col min="4873" max="5120" width="10" style="63"/>
    <col min="5121" max="5123" width="6.55833333333333" style="63" customWidth="true"/>
    <col min="5124" max="5124" width="5.21666666666667" style="63" customWidth="true"/>
    <col min="5125" max="5125" width="51.4416666666667" style="63" customWidth="true"/>
    <col min="5126" max="5126" width="42" style="63" customWidth="true"/>
    <col min="5127" max="5127" width="6.55833333333333" style="63" customWidth="true"/>
    <col min="5128" max="5128" width="16.3333333333333" style="63" customWidth="true"/>
    <col min="5129" max="5376" width="10" style="63"/>
    <col min="5377" max="5379" width="6.55833333333333" style="63" customWidth="true"/>
    <col min="5380" max="5380" width="5.21666666666667" style="63" customWidth="true"/>
    <col min="5381" max="5381" width="51.4416666666667" style="63" customWidth="true"/>
    <col min="5382" max="5382" width="42" style="63" customWidth="true"/>
    <col min="5383" max="5383" width="6.55833333333333" style="63" customWidth="true"/>
    <col min="5384" max="5384" width="16.3333333333333" style="63" customWidth="true"/>
    <col min="5385" max="5632" width="10" style="63"/>
    <col min="5633" max="5635" width="6.55833333333333" style="63" customWidth="true"/>
    <col min="5636" max="5636" width="5.21666666666667" style="63" customWidth="true"/>
    <col min="5637" max="5637" width="51.4416666666667" style="63" customWidth="true"/>
    <col min="5638" max="5638" width="42" style="63" customWidth="true"/>
    <col min="5639" max="5639" width="6.55833333333333" style="63" customWidth="true"/>
    <col min="5640" max="5640" width="16.3333333333333" style="63" customWidth="true"/>
    <col min="5641" max="5888" width="10" style="63"/>
    <col min="5889" max="5891" width="6.55833333333333" style="63" customWidth="true"/>
    <col min="5892" max="5892" width="5.21666666666667" style="63" customWidth="true"/>
    <col min="5893" max="5893" width="51.4416666666667" style="63" customWidth="true"/>
    <col min="5894" max="5894" width="42" style="63" customWidth="true"/>
    <col min="5895" max="5895" width="6.55833333333333" style="63" customWidth="true"/>
    <col min="5896" max="5896" width="16.3333333333333" style="63" customWidth="true"/>
    <col min="5897" max="6144" width="10" style="63"/>
    <col min="6145" max="6147" width="6.55833333333333" style="63" customWidth="true"/>
    <col min="6148" max="6148" width="5.21666666666667" style="63" customWidth="true"/>
    <col min="6149" max="6149" width="51.4416666666667" style="63" customWidth="true"/>
    <col min="6150" max="6150" width="42" style="63" customWidth="true"/>
    <col min="6151" max="6151" width="6.55833333333333" style="63" customWidth="true"/>
    <col min="6152" max="6152" width="16.3333333333333" style="63" customWidth="true"/>
    <col min="6153" max="6400" width="10" style="63"/>
    <col min="6401" max="6403" width="6.55833333333333" style="63" customWidth="true"/>
    <col min="6404" max="6404" width="5.21666666666667" style="63" customWidth="true"/>
    <col min="6405" max="6405" width="51.4416666666667" style="63" customWidth="true"/>
    <col min="6406" max="6406" width="42" style="63" customWidth="true"/>
    <col min="6407" max="6407" width="6.55833333333333" style="63" customWidth="true"/>
    <col min="6408" max="6408" width="16.3333333333333" style="63" customWidth="true"/>
    <col min="6409" max="6656" width="10" style="63"/>
    <col min="6657" max="6659" width="6.55833333333333" style="63" customWidth="true"/>
    <col min="6660" max="6660" width="5.21666666666667" style="63" customWidth="true"/>
    <col min="6661" max="6661" width="51.4416666666667" style="63" customWidth="true"/>
    <col min="6662" max="6662" width="42" style="63" customWidth="true"/>
    <col min="6663" max="6663" width="6.55833333333333" style="63" customWidth="true"/>
    <col min="6664" max="6664" width="16.3333333333333" style="63" customWidth="true"/>
    <col min="6665" max="6912" width="10" style="63"/>
    <col min="6913" max="6915" width="6.55833333333333" style="63" customWidth="true"/>
    <col min="6916" max="6916" width="5.21666666666667" style="63" customWidth="true"/>
    <col min="6917" max="6917" width="51.4416666666667" style="63" customWidth="true"/>
    <col min="6918" max="6918" width="42" style="63" customWidth="true"/>
    <col min="6919" max="6919" width="6.55833333333333" style="63" customWidth="true"/>
    <col min="6920" max="6920" width="16.3333333333333" style="63" customWidth="true"/>
    <col min="6921" max="7168" width="10" style="63"/>
    <col min="7169" max="7171" width="6.55833333333333" style="63" customWidth="true"/>
    <col min="7172" max="7172" width="5.21666666666667" style="63" customWidth="true"/>
    <col min="7173" max="7173" width="51.4416666666667" style="63" customWidth="true"/>
    <col min="7174" max="7174" width="42" style="63" customWidth="true"/>
    <col min="7175" max="7175" width="6.55833333333333" style="63" customWidth="true"/>
    <col min="7176" max="7176" width="16.3333333333333" style="63" customWidth="true"/>
    <col min="7177" max="7424" width="10" style="63"/>
    <col min="7425" max="7427" width="6.55833333333333" style="63" customWidth="true"/>
    <col min="7428" max="7428" width="5.21666666666667" style="63" customWidth="true"/>
    <col min="7429" max="7429" width="51.4416666666667" style="63" customWidth="true"/>
    <col min="7430" max="7430" width="42" style="63" customWidth="true"/>
    <col min="7431" max="7431" width="6.55833333333333" style="63" customWidth="true"/>
    <col min="7432" max="7432" width="16.3333333333333" style="63" customWidth="true"/>
    <col min="7433" max="7680" width="10" style="63"/>
    <col min="7681" max="7683" width="6.55833333333333" style="63" customWidth="true"/>
    <col min="7684" max="7684" width="5.21666666666667" style="63" customWidth="true"/>
    <col min="7685" max="7685" width="51.4416666666667" style="63" customWidth="true"/>
    <col min="7686" max="7686" width="42" style="63" customWidth="true"/>
    <col min="7687" max="7687" width="6.55833333333333" style="63" customWidth="true"/>
    <col min="7688" max="7688" width="16.3333333333333" style="63" customWidth="true"/>
    <col min="7689" max="7936" width="10" style="63"/>
    <col min="7937" max="7939" width="6.55833333333333" style="63" customWidth="true"/>
    <col min="7940" max="7940" width="5.21666666666667" style="63" customWidth="true"/>
    <col min="7941" max="7941" width="51.4416666666667" style="63" customWidth="true"/>
    <col min="7942" max="7942" width="42" style="63" customWidth="true"/>
    <col min="7943" max="7943" width="6.55833333333333" style="63" customWidth="true"/>
    <col min="7944" max="7944" width="16.3333333333333" style="63" customWidth="true"/>
    <col min="7945" max="8192" width="10" style="63"/>
    <col min="8193" max="8195" width="6.55833333333333" style="63" customWidth="true"/>
    <col min="8196" max="8196" width="5.21666666666667" style="63" customWidth="true"/>
    <col min="8197" max="8197" width="51.4416666666667" style="63" customWidth="true"/>
    <col min="8198" max="8198" width="42" style="63" customWidth="true"/>
    <col min="8199" max="8199" width="6.55833333333333" style="63" customWidth="true"/>
    <col min="8200" max="8200" width="16.3333333333333" style="63" customWidth="true"/>
    <col min="8201" max="8448" width="10" style="63"/>
    <col min="8449" max="8451" width="6.55833333333333" style="63" customWidth="true"/>
    <col min="8452" max="8452" width="5.21666666666667" style="63" customWidth="true"/>
    <col min="8453" max="8453" width="51.4416666666667" style="63" customWidth="true"/>
    <col min="8454" max="8454" width="42" style="63" customWidth="true"/>
    <col min="8455" max="8455" width="6.55833333333333" style="63" customWidth="true"/>
    <col min="8456" max="8456" width="16.3333333333333" style="63" customWidth="true"/>
    <col min="8457" max="8704" width="10" style="63"/>
    <col min="8705" max="8707" width="6.55833333333333" style="63" customWidth="true"/>
    <col min="8708" max="8708" width="5.21666666666667" style="63" customWidth="true"/>
    <col min="8709" max="8709" width="51.4416666666667" style="63" customWidth="true"/>
    <col min="8710" max="8710" width="42" style="63" customWidth="true"/>
    <col min="8711" max="8711" width="6.55833333333333" style="63" customWidth="true"/>
    <col min="8712" max="8712" width="16.3333333333333" style="63" customWidth="true"/>
    <col min="8713" max="8960" width="10" style="63"/>
    <col min="8961" max="8963" width="6.55833333333333" style="63" customWidth="true"/>
    <col min="8964" max="8964" width="5.21666666666667" style="63" customWidth="true"/>
    <col min="8965" max="8965" width="51.4416666666667" style="63" customWidth="true"/>
    <col min="8966" max="8966" width="42" style="63" customWidth="true"/>
    <col min="8967" max="8967" width="6.55833333333333" style="63" customWidth="true"/>
    <col min="8968" max="8968" width="16.3333333333333" style="63" customWidth="true"/>
    <col min="8969" max="9216" width="10" style="63"/>
    <col min="9217" max="9219" width="6.55833333333333" style="63" customWidth="true"/>
    <col min="9220" max="9220" width="5.21666666666667" style="63" customWidth="true"/>
    <col min="9221" max="9221" width="51.4416666666667" style="63" customWidth="true"/>
    <col min="9222" max="9222" width="42" style="63" customWidth="true"/>
    <col min="9223" max="9223" width="6.55833333333333" style="63" customWidth="true"/>
    <col min="9224" max="9224" width="16.3333333333333" style="63" customWidth="true"/>
    <col min="9225" max="9472" width="10" style="63"/>
    <col min="9473" max="9475" width="6.55833333333333" style="63" customWidth="true"/>
    <col min="9476" max="9476" width="5.21666666666667" style="63" customWidth="true"/>
    <col min="9477" max="9477" width="51.4416666666667" style="63" customWidth="true"/>
    <col min="9478" max="9478" width="42" style="63" customWidth="true"/>
    <col min="9479" max="9479" width="6.55833333333333" style="63" customWidth="true"/>
    <col min="9480" max="9480" width="16.3333333333333" style="63" customWidth="true"/>
    <col min="9481" max="9728" width="10" style="63"/>
    <col min="9729" max="9731" width="6.55833333333333" style="63" customWidth="true"/>
    <col min="9732" max="9732" width="5.21666666666667" style="63" customWidth="true"/>
    <col min="9733" max="9733" width="51.4416666666667" style="63" customWidth="true"/>
    <col min="9734" max="9734" width="42" style="63" customWidth="true"/>
    <col min="9735" max="9735" width="6.55833333333333" style="63" customWidth="true"/>
    <col min="9736" max="9736" width="16.3333333333333" style="63" customWidth="true"/>
    <col min="9737" max="9984" width="10" style="63"/>
    <col min="9985" max="9987" width="6.55833333333333" style="63" customWidth="true"/>
    <col min="9988" max="9988" width="5.21666666666667" style="63" customWidth="true"/>
    <col min="9989" max="9989" width="51.4416666666667" style="63" customWidth="true"/>
    <col min="9990" max="9990" width="42" style="63" customWidth="true"/>
    <col min="9991" max="9991" width="6.55833333333333" style="63" customWidth="true"/>
    <col min="9992" max="9992" width="16.3333333333333" style="63" customWidth="true"/>
    <col min="9993" max="10240" width="10" style="63"/>
    <col min="10241" max="10243" width="6.55833333333333" style="63" customWidth="true"/>
    <col min="10244" max="10244" width="5.21666666666667" style="63" customWidth="true"/>
    <col min="10245" max="10245" width="51.4416666666667" style="63" customWidth="true"/>
    <col min="10246" max="10246" width="42" style="63" customWidth="true"/>
    <col min="10247" max="10247" width="6.55833333333333" style="63" customWidth="true"/>
    <col min="10248" max="10248" width="16.3333333333333" style="63" customWidth="true"/>
    <col min="10249" max="10496" width="10" style="63"/>
    <col min="10497" max="10499" width="6.55833333333333" style="63" customWidth="true"/>
    <col min="10500" max="10500" width="5.21666666666667" style="63" customWidth="true"/>
    <col min="10501" max="10501" width="51.4416666666667" style="63" customWidth="true"/>
    <col min="10502" max="10502" width="42" style="63" customWidth="true"/>
    <col min="10503" max="10503" width="6.55833333333333" style="63" customWidth="true"/>
    <col min="10504" max="10504" width="16.3333333333333" style="63" customWidth="true"/>
    <col min="10505" max="10752" width="10" style="63"/>
    <col min="10753" max="10755" width="6.55833333333333" style="63" customWidth="true"/>
    <col min="10756" max="10756" width="5.21666666666667" style="63" customWidth="true"/>
    <col min="10757" max="10757" width="51.4416666666667" style="63" customWidth="true"/>
    <col min="10758" max="10758" width="42" style="63" customWidth="true"/>
    <col min="10759" max="10759" width="6.55833333333333" style="63" customWidth="true"/>
    <col min="10760" max="10760" width="16.3333333333333" style="63" customWidth="true"/>
    <col min="10761" max="11008" width="10" style="63"/>
    <col min="11009" max="11011" width="6.55833333333333" style="63" customWidth="true"/>
    <col min="11012" max="11012" width="5.21666666666667" style="63" customWidth="true"/>
    <col min="11013" max="11013" width="51.4416666666667" style="63" customWidth="true"/>
    <col min="11014" max="11014" width="42" style="63" customWidth="true"/>
    <col min="11015" max="11015" width="6.55833333333333" style="63" customWidth="true"/>
    <col min="11016" max="11016" width="16.3333333333333" style="63" customWidth="true"/>
    <col min="11017" max="11264" width="10" style="63"/>
    <col min="11265" max="11267" width="6.55833333333333" style="63" customWidth="true"/>
    <col min="11268" max="11268" width="5.21666666666667" style="63" customWidth="true"/>
    <col min="11269" max="11269" width="51.4416666666667" style="63" customWidth="true"/>
    <col min="11270" max="11270" width="42" style="63" customWidth="true"/>
    <col min="11271" max="11271" width="6.55833333333333" style="63" customWidth="true"/>
    <col min="11272" max="11272" width="16.3333333333333" style="63" customWidth="true"/>
    <col min="11273" max="11520" width="10" style="63"/>
    <col min="11521" max="11523" width="6.55833333333333" style="63" customWidth="true"/>
    <col min="11524" max="11524" width="5.21666666666667" style="63" customWidth="true"/>
    <col min="11525" max="11525" width="51.4416666666667" style="63" customWidth="true"/>
    <col min="11526" max="11526" width="42" style="63" customWidth="true"/>
    <col min="11527" max="11527" width="6.55833333333333" style="63" customWidth="true"/>
    <col min="11528" max="11528" width="16.3333333333333" style="63" customWidth="true"/>
    <col min="11529" max="11776" width="10" style="63"/>
    <col min="11777" max="11779" width="6.55833333333333" style="63" customWidth="true"/>
    <col min="11780" max="11780" width="5.21666666666667" style="63" customWidth="true"/>
    <col min="11781" max="11781" width="51.4416666666667" style="63" customWidth="true"/>
    <col min="11782" max="11782" width="42" style="63" customWidth="true"/>
    <col min="11783" max="11783" width="6.55833333333333" style="63" customWidth="true"/>
    <col min="11784" max="11784" width="16.3333333333333" style="63" customWidth="true"/>
    <col min="11785" max="12032" width="10" style="63"/>
    <col min="12033" max="12035" width="6.55833333333333" style="63" customWidth="true"/>
    <col min="12036" max="12036" width="5.21666666666667" style="63" customWidth="true"/>
    <col min="12037" max="12037" width="51.4416666666667" style="63" customWidth="true"/>
    <col min="12038" max="12038" width="42" style="63" customWidth="true"/>
    <col min="12039" max="12039" width="6.55833333333333" style="63" customWidth="true"/>
    <col min="12040" max="12040" width="16.3333333333333" style="63" customWidth="true"/>
    <col min="12041" max="12288" width="10" style="63"/>
    <col min="12289" max="12291" width="6.55833333333333" style="63" customWidth="true"/>
    <col min="12292" max="12292" width="5.21666666666667" style="63" customWidth="true"/>
    <col min="12293" max="12293" width="51.4416666666667" style="63" customWidth="true"/>
    <col min="12294" max="12294" width="42" style="63" customWidth="true"/>
    <col min="12295" max="12295" width="6.55833333333333" style="63" customWidth="true"/>
    <col min="12296" max="12296" width="16.3333333333333" style="63" customWidth="true"/>
    <col min="12297" max="12544" width="10" style="63"/>
    <col min="12545" max="12547" width="6.55833333333333" style="63" customWidth="true"/>
    <col min="12548" max="12548" width="5.21666666666667" style="63" customWidth="true"/>
    <col min="12549" max="12549" width="51.4416666666667" style="63" customWidth="true"/>
    <col min="12550" max="12550" width="42" style="63" customWidth="true"/>
    <col min="12551" max="12551" width="6.55833333333333" style="63" customWidth="true"/>
    <col min="12552" max="12552" width="16.3333333333333" style="63" customWidth="true"/>
    <col min="12553" max="12800" width="10" style="63"/>
    <col min="12801" max="12803" width="6.55833333333333" style="63" customWidth="true"/>
    <col min="12804" max="12804" width="5.21666666666667" style="63" customWidth="true"/>
    <col min="12805" max="12805" width="51.4416666666667" style="63" customWidth="true"/>
    <col min="12806" max="12806" width="42" style="63" customWidth="true"/>
    <col min="12807" max="12807" width="6.55833333333333" style="63" customWidth="true"/>
    <col min="12808" max="12808" width="16.3333333333333" style="63" customWidth="true"/>
    <col min="12809" max="13056" width="10" style="63"/>
    <col min="13057" max="13059" width="6.55833333333333" style="63" customWidth="true"/>
    <col min="13060" max="13060" width="5.21666666666667" style="63" customWidth="true"/>
    <col min="13061" max="13061" width="51.4416666666667" style="63" customWidth="true"/>
    <col min="13062" max="13062" width="42" style="63" customWidth="true"/>
    <col min="13063" max="13063" width="6.55833333333333" style="63" customWidth="true"/>
    <col min="13064" max="13064" width="16.3333333333333" style="63" customWidth="true"/>
    <col min="13065" max="13312" width="10" style="63"/>
    <col min="13313" max="13315" width="6.55833333333333" style="63" customWidth="true"/>
    <col min="13316" max="13316" width="5.21666666666667" style="63" customWidth="true"/>
    <col min="13317" max="13317" width="51.4416666666667" style="63" customWidth="true"/>
    <col min="13318" max="13318" width="42" style="63" customWidth="true"/>
    <col min="13319" max="13319" width="6.55833333333333" style="63" customWidth="true"/>
    <col min="13320" max="13320" width="16.3333333333333" style="63" customWidth="true"/>
    <col min="13321" max="13568" width="10" style="63"/>
    <col min="13569" max="13571" width="6.55833333333333" style="63" customWidth="true"/>
    <col min="13572" max="13572" width="5.21666666666667" style="63" customWidth="true"/>
    <col min="13573" max="13573" width="51.4416666666667" style="63" customWidth="true"/>
    <col min="13574" max="13574" width="42" style="63" customWidth="true"/>
    <col min="13575" max="13575" width="6.55833333333333" style="63" customWidth="true"/>
    <col min="13576" max="13576" width="16.3333333333333" style="63" customWidth="true"/>
    <col min="13577" max="13824" width="10" style="63"/>
    <col min="13825" max="13827" width="6.55833333333333" style="63" customWidth="true"/>
    <col min="13828" max="13828" width="5.21666666666667" style="63" customWidth="true"/>
    <col min="13829" max="13829" width="51.4416666666667" style="63" customWidth="true"/>
    <col min="13830" max="13830" width="42" style="63" customWidth="true"/>
    <col min="13831" max="13831" width="6.55833333333333" style="63" customWidth="true"/>
    <col min="13832" max="13832" width="16.3333333333333" style="63" customWidth="true"/>
    <col min="13833" max="14080" width="10" style="63"/>
    <col min="14081" max="14083" width="6.55833333333333" style="63" customWidth="true"/>
    <col min="14084" max="14084" width="5.21666666666667" style="63" customWidth="true"/>
    <col min="14085" max="14085" width="51.4416666666667" style="63" customWidth="true"/>
    <col min="14086" max="14086" width="42" style="63" customWidth="true"/>
    <col min="14087" max="14087" width="6.55833333333333" style="63" customWidth="true"/>
    <col min="14088" max="14088" width="16.3333333333333" style="63" customWidth="true"/>
    <col min="14089" max="14336" width="10" style="63"/>
    <col min="14337" max="14339" width="6.55833333333333" style="63" customWidth="true"/>
    <col min="14340" max="14340" width="5.21666666666667" style="63" customWidth="true"/>
    <col min="14341" max="14341" width="51.4416666666667" style="63" customWidth="true"/>
    <col min="14342" max="14342" width="42" style="63" customWidth="true"/>
    <col min="14343" max="14343" width="6.55833333333333" style="63" customWidth="true"/>
    <col min="14344" max="14344" width="16.3333333333333" style="63" customWidth="true"/>
    <col min="14345" max="14592" width="10" style="63"/>
    <col min="14593" max="14595" width="6.55833333333333" style="63" customWidth="true"/>
    <col min="14596" max="14596" width="5.21666666666667" style="63" customWidth="true"/>
    <col min="14597" max="14597" width="51.4416666666667" style="63" customWidth="true"/>
    <col min="14598" max="14598" width="42" style="63" customWidth="true"/>
    <col min="14599" max="14599" width="6.55833333333333" style="63" customWidth="true"/>
    <col min="14600" max="14600" width="16.3333333333333" style="63" customWidth="true"/>
    <col min="14601" max="14848" width="10" style="63"/>
    <col min="14849" max="14851" width="6.55833333333333" style="63" customWidth="true"/>
    <col min="14852" max="14852" width="5.21666666666667" style="63" customWidth="true"/>
    <col min="14853" max="14853" width="51.4416666666667" style="63" customWidth="true"/>
    <col min="14854" max="14854" width="42" style="63" customWidth="true"/>
    <col min="14855" max="14855" width="6.55833333333333" style="63" customWidth="true"/>
    <col min="14856" max="14856" width="16.3333333333333" style="63" customWidth="true"/>
    <col min="14857" max="15104" width="10" style="63"/>
    <col min="15105" max="15107" width="6.55833333333333" style="63" customWidth="true"/>
    <col min="15108" max="15108" width="5.21666666666667" style="63" customWidth="true"/>
    <col min="15109" max="15109" width="51.4416666666667" style="63" customWidth="true"/>
    <col min="15110" max="15110" width="42" style="63" customWidth="true"/>
    <col min="15111" max="15111" width="6.55833333333333" style="63" customWidth="true"/>
    <col min="15112" max="15112" width="16.3333333333333" style="63" customWidth="true"/>
    <col min="15113" max="15360" width="10" style="63"/>
    <col min="15361" max="15363" width="6.55833333333333" style="63" customWidth="true"/>
    <col min="15364" max="15364" width="5.21666666666667" style="63" customWidth="true"/>
    <col min="15365" max="15365" width="51.4416666666667" style="63" customWidth="true"/>
    <col min="15366" max="15366" width="42" style="63" customWidth="true"/>
    <col min="15367" max="15367" width="6.55833333333333" style="63" customWidth="true"/>
    <col min="15368" max="15368" width="16.3333333333333" style="63" customWidth="true"/>
    <col min="15369" max="15616" width="10" style="63"/>
    <col min="15617" max="15619" width="6.55833333333333" style="63" customWidth="true"/>
    <col min="15620" max="15620" width="5.21666666666667" style="63" customWidth="true"/>
    <col min="15621" max="15621" width="51.4416666666667" style="63" customWidth="true"/>
    <col min="15622" max="15622" width="42" style="63" customWidth="true"/>
    <col min="15623" max="15623" width="6.55833333333333" style="63" customWidth="true"/>
    <col min="15624" max="15624" width="16.3333333333333" style="63" customWidth="true"/>
    <col min="15625" max="15872" width="10" style="63"/>
    <col min="15873" max="15875" width="6.55833333333333" style="63" customWidth="true"/>
    <col min="15876" max="15876" width="5.21666666666667" style="63" customWidth="true"/>
    <col min="15877" max="15877" width="51.4416666666667" style="63" customWidth="true"/>
    <col min="15878" max="15878" width="42" style="63" customWidth="true"/>
    <col min="15879" max="15879" width="6.55833333333333" style="63" customWidth="true"/>
    <col min="15880" max="15880" width="16.3333333333333" style="63" customWidth="true"/>
    <col min="15881" max="16128" width="10" style="63"/>
    <col min="16129" max="16131" width="6.55833333333333" style="63" customWidth="true"/>
    <col min="16132" max="16132" width="5.21666666666667" style="63" customWidth="true"/>
    <col min="16133" max="16133" width="51.4416666666667" style="63" customWidth="true"/>
    <col min="16134" max="16134" width="42" style="63" customWidth="true"/>
    <col min="16135" max="16135" width="6.55833333333333" style="63" customWidth="true"/>
    <col min="16136" max="16136" width="16.3333333333333" style="63" customWidth="true"/>
    <col min="16137" max="16384" width="10" style="63"/>
  </cols>
  <sheetData>
    <row r="1" spans="1:8">
      <c r="A1" s="8" t="s">
        <v>289</v>
      </c>
      <c r="B1" s="8"/>
      <c r="C1" s="8"/>
      <c r="D1" s="8"/>
      <c r="E1" s="8"/>
      <c r="F1" s="8"/>
      <c r="G1" s="8"/>
      <c r="H1" s="8"/>
    </row>
    <row r="2" ht="22.5" spans="1:8">
      <c r="A2" s="64" t="s">
        <v>290</v>
      </c>
      <c r="B2" s="65"/>
      <c r="C2" s="65"/>
      <c r="D2" s="64"/>
      <c r="E2" s="64"/>
      <c r="F2" s="65"/>
      <c r="G2" s="65"/>
      <c r="H2" s="65"/>
    </row>
    <row r="3" s="56" customFormat="true" ht="28.5" spans="1:8">
      <c r="A3" s="66" t="s">
        <v>291</v>
      </c>
      <c r="B3" s="66" t="s">
        <v>292</v>
      </c>
      <c r="C3" s="66" t="s">
        <v>4</v>
      </c>
      <c r="D3" s="66" t="s">
        <v>293</v>
      </c>
      <c r="E3" s="66" t="s">
        <v>294</v>
      </c>
      <c r="F3" s="66" t="s">
        <v>295</v>
      </c>
      <c r="G3" s="66" t="s">
        <v>18</v>
      </c>
      <c r="H3" s="66" t="s">
        <v>296</v>
      </c>
    </row>
    <row r="4" s="57" customFormat="true" ht="96" spans="1:8">
      <c r="A4" s="67" t="s">
        <v>297</v>
      </c>
      <c r="B4" s="68" t="s">
        <v>298</v>
      </c>
      <c r="C4" s="68" t="s">
        <v>299</v>
      </c>
      <c r="D4" s="69">
        <v>2</v>
      </c>
      <c r="E4" s="71" t="s">
        <v>300</v>
      </c>
      <c r="F4" s="72" t="s">
        <v>301</v>
      </c>
      <c r="G4" s="69">
        <v>2</v>
      </c>
      <c r="H4" s="73"/>
    </row>
    <row r="5" s="57" customFormat="true" ht="60" spans="1:8">
      <c r="A5" s="67"/>
      <c r="B5" s="68"/>
      <c r="C5" s="68" t="s">
        <v>302</v>
      </c>
      <c r="D5" s="69">
        <v>1</v>
      </c>
      <c r="E5" s="71" t="s">
        <v>76</v>
      </c>
      <c r="F5" s="72" t="s">
        <v>303</v>
      </c>
      <c r="G5" s="69">
        <v>1</v>
      </c>
      <c r="H5" s="73"/>
    </row>
    <row r="6" s="57" customFormat="true" ht="96" spans="1:8">
      <c r="A6" s="67"/>
      <c r="B6" s="68" t="s">
        <v>304</v>
      </c>
      <c r="C6" s="68" t="s">
        <v>305</v>
      </c>
      <c r="D6" s="69">
        <v>2</v>
      </c>
      <c r="E6" s="71" t="s">
        <v>306</v>
      </c>
      <c r="F6" s="72" t="s">
        <v>307</v>
      </c>
      <c r="G6" s="69">
        <v>2</v>
      </c>
      <c r="H6" s="73"/>
    </row>
    <row r="7" s="57" customFormat="true" ht="60" spans="1:8">
      <c r="A7" s="67"/>
      <c r="B7" s="68"/>
      <c r="C7" s="68" t="s">
        <v>308</v>
      </c>
      <c r="D7" s="67">
        <v>2</v>
      </c>
      <c r="E7" s="71" t="s">
        <v>309</v>
      </c>
      <c r="F7" s="72" t="s">
        <v>310</v>
      </c>
      <c r="G7" s="67">
        <v>2</v>
      </c>
      <c r="H7" s="71"/>
    </row>
    <row r="8" s="57" customFormat="true" ht="72" spans="1:8">
      <c r="A8" s="67"/>
      <c r="B8" s="68" t="s">
        <v>311</v>
      </c>
      <c r="C8" s="68" t="s">
        <v>31</v>
      </c>
      <c r="D8" s="67">
        <v>1</v>
      </c>
      <c r="E8" s="72" t="s">
        <v>312</v>
      </c>
      <c r="F8" s="72" t="s">
        <v>313</v>
      </c>
      <c r="G8" s="67">
        <v>1</v>
      </c>
      <c r="H8" s="71"/>
    </row>
    <row r="9" s="57" customFormat="true" ht="84" spans="1:8">
      <c r="A9" s="67"/>
      <c r="B9" s="68"/>
      <c r="C9" s="68" t="s">
        <v>32</v>
      </c>
      <c r="D9" s="67">
        <v>1</v>
      </c>
      <c r="E9" s="71" t="s">
        <v>314</v>
      </c>
      <c r="F9" s="72" t="s">
        <v>315</v>
      </c>
      <c r="G9" s="67">
        <v>1</v>
      </c>
      <c r="H9" s="71"/>
    </row>
    <row r="10" s="57" customFormat="true" ht="96" spans="1:8">
      <c r="A10" s="67"/>
      <c r="B10" s="68" t="s">
        <v>316</v>
      </c>
      <c r="C10" s="68" t="s">
        <v>317</v>
      </c>
      <c r="D10" s="67">
        <v>2</v>
      </c>
      <c r="E10" s="71" t="s">
        <v>318</v>
      </c>
      <c r="F10" s="72" t="s">
        <v>319</v>
      </c>
      <c r="G10" s="67">
        <v>2</v>
      </c>
      <c r="H10" s="71"/>
    </row>
    <row r="11" s="57" customFormat="true" ht="36" spans="1:8">
      <c r="A11" s="67"/>
      <c r="B11" s="68"/>
      <c r="C11" s="68" t="s">
        <v>35</v>
      </c>
      <c r="D11" s="67">
        <v>2</v>
      </c>
      <c r="E11" s="72" t="s">
        <v>320</v>
      </c>
      <c r="F11" s="72" t="s">
        <v>321</v>
      </c>
      <c r="G11" s="67">
        <v>2</v>
      </c>
      <c r="H11" s="68"/>
    </row>
    <row r="12" s="57" customFormat="true" ht="60" spans="1:8">
      <c r="A12" s="67" t="s">
        <v>322</v>
      </c>
      <c r="B12" s="68" t="s">
        <v>323</v>
      </c>
      <c r="C12" s="68" t="s">
        <v>38</v>
      </c>
      <c r="D12" s="67">
        <v>4</v>
      </c>
      <c r="E12" s="71" t="s">
        <v>101</v>
      </c>
      <c r="F12" s="72" t="s">
        <v>324</v>
      </c>
      <c r="G12" s="67">
        <v>4</v>
      </c>
      <c r="H12" s="67"/>
    </row>
    <row r="13" s="57" customFormat="true" ht="48" spans="1:8">
      <c r="A13" s="67"/>
      <c r="B13" s="68"/>
      <c r="C13" s="68" t="s">
        <v>39</v>
      </c>
      <c r="D13" s="67">
        <v>2</v>
      </c>
      <c r="E13" s="71" t="s">
        <v>325</v>
      </c>
      <c r="F13" s="72" t="s">
        <v>326</v>
      </c>
      <c r="G13" s="67">
        <v>2</v>
      </c>
      <c r="H13" s="67"/>
    </row>
    <row r="14" s="57" customFormat="true" ht="48" spans="1:8">
      <c r="A14" s="67"/>
      <c r="B14" s="68"/>
      <c r="C14" s="68" t="s">
        <v>40</v>
      </c>
      <c r="D14" s="67">
        <v>4</v>
      </c>
      <c r="E14" s="71" t="s">
        <v>327</v>
      </c>
      <c r="F14" s="72" t="s">
        <v>328</v>
      </c>
      <c r="G14" s="49">
        <f>0.7494*4</f>
        <v>2.9976</v>
      </c>
      <c r="H14" s="50" t="s">
        <v>329</v>
      </c>
    </row>
    <row r="15" s="57" customFormat="true" ht="72" spans="1:8">
      <c r="A15" s="67"/>
      <c r="B15" s="68"/>
      <c r="C15" s="68" t="s">
        <v>41</v>
      </c>
      <c r="D15" s="67">
        <v>4</v>
      </c>
      <c r="E15" s="71" t="s">
        <v>330</v>
      </c>
      <c r="F15" s="72" t="s">
        <v>331</v>
      </c>
      <c r="G15" s="67">
        <v>4</v>
      </c>
      <c r="H15" s="68"/>
    </row>
    <row r="16" s="57" customFormat="true" ht="60" spans="1:8">
      <c r="A16" s="67"/>
      <c r="B16" s="68" t="s">
        <v>332</v>
      </c>
      <c r="C16" s="68" t="s">
        <v>43</v>
      </c>
      <c r="D16" s="67">
        <v>3</v>
      </c>
      <c r="E16" s="71" t="s">
        <v>333</v>
      </c>
      <c r="F16" s="72" t="s">
        <v>334</v>
      </c>
      <c r="G16" s="74">
        <v>3</v>
      </c>
      <c r="H16" s="72"/>
    </row>
    <row r="17" s="57" customFormat="true" ht="84" spans="1:8">
      <c r="A17" s="67"/>
      <c r="B17" s="68"/>
      <c r="C17" s="68" t="s">
        <v>44</v>
      </c>
      <c r="D17" s="67">
        <v>5</v>
      </c>
      <c r="E17" s="71" t="s">
        <v>335</v>
      </c>
      <c r="F17" s="72" t="s">
        <v>336</v>
      </c>
      <c r="G17" s="74">
        <v>5</v>
      </c>
      <c r="H17" s="74"/>
    </row>
    <row r="18" s="57" customFormat="true" ht="96" spans="1:8">
      <c r="A18" s="67"/>
      <c r="B18" s="68"/>
      <c r="C18" s="68" t="s">
        <v>119</v>
      </c>
      <c r="D18" s="67">
        <v>2</v>
      </c>
      <c r="E18" s="71" t="s">
        <v>337</v>
      </c>
      <c r="F18" s="72" t="s">
        <v>338</v>
      </c>
      <c r="G18" s="74">
        <v>2</v>
      </c>
      <c r="H18" s="75"/>
    </row>
    <row r="19" s="57" customFormat="true" ht="60" spans="1:8">
      <c r="A19" s="67"/>
      <c r="B19" s="68"/>
      <c r="C19" s="68" t="s">
        <v>46</v>
      </c>
      <c r="D19" s="67">
        <v>4</v>
      </c>
      <c r="E19" s="71" t="s">
        <v>123</v>
      </c>
      <c r="F19" s="72" t="s">
        <v>339</v>
      </c>
      <c r="G19" s="74">
        <v>4</v>
      </c>
      <c r="H19" s="75"/>
    </row>
    <row r="20" s="57" customFormat="true" ht="24" spans="1:8">
      <c r="A20" s="67"/>
      <c r="B20" s="68"/>
      <c r="C20" s="68" t="s">
        <v>47</v>
      </c>
      <c r="D20" s="67">
        <v>4</v>
      </c>
      <c r="E20" s="71" t="s">
        <v>340</v>
      </c>
      <c r="F20" s="72" t="s">
        <v>341</v>
      </c>
      <c r="G20" s="67">
        <v>3.5</v>
      </c>
      <c r="H20" s="68" t="s">
        <v>342</v>
      </c>
    </row>
    <row r="21" s="57" customFormat="true" ht="36" spans="1:8">
      <c r="A21" s="68" t="s">
        <v>343</v>
      </c>
      <c r="B21" s="68" t="s">
        <v>344</v>
      </c>
      <c r="C21" s="68" t="s">
        <v>345</v>
      </c>
      <c r="D21" s="67">
        <v>5</v>
      </c>
      <c r="E21" s="68" t="s">
        <v>346</v>
      </c>
      <c r="F21" s="72" t="s">
        <v>347</v>
      </c>
      <c r="G21" s="67">
        <v>5</v>
      </c>
      <c r="H21" s="75"/>
    </row>
    <row r="22" s="57" customFormat="true" ht="36.75" spans="1:8">
      <c r="A22" s="68"/>
      <c r="B22" s="68"/>
      <c r="C22" s="68" t="s">
        <v>348</v>
      </c>
      <c r="D22" s="67">
        <v>5</v>
      </c>
      <c r="E22" s="68"/>
      <c r="F22" s="72" t="s">
        <v>349</v>
      </c>
      <c r="G22" s="67">
        <v>5</v>
      </c>
      <c r="H22" s="72"/>
    </row>
    <row r="23" s="57" customFormat="true" ht="318" customHeight="true" spans="1:8">
      <c r="A23" s="68"/>
      <c r="B23" s="68" t="s">
        <v>350</v>
      </c>
      <c r="C23" s="68" t="s">
        <v>52</v>
      </c>
      <c r="D23" s="67">
        <v>8</v>
      </c>
      <c r="E23" s="67" t="s">
        <v>351</v>
      </c>
      <c r="F23" s="72" t="s">
        <v>352</v>
      </c>
      <c r="G23" s="67">
        <v>8</v>
      </c>
      <c r="H23" s="72"/>
    </row>
    <row r="24" s="57" customFormat="true" ht="48" spans="1:8">
      <c r="A24" s="68"/>
      <c r="B24" s="68" t="s">
        <v>353</v>
      </c>
      <c r="C24" s="68" t="s">
        <v>54</v>
      </c>
      <c r="D24" s="67">
        <v>6</v>
      </c>
      <c r="E24" s="71" t="s">
        <v>354</v>
      </c>
      <c r="F24" s="72" t="s">
        <v>355</v>
      </c>
      <c r="G24" s="67">
        <v>6</v>
      </c>
      <c r="H24" s="74"/>
    </row>
    <row r="25" s="57" customFormat="true" ht="48" spans="1:8">
      <c r="A25" s="68"/>
      <c r="B25" s="68" t="s">
        <v>356</v>
      </c>
      <c r="C25" s="68" t="s">
        <v>56</v>
      </c>
      <c r="D25" s="67">
        <v>6</v>
      </c>
      <c r="E25" s="71" t="s">
        <v>357</v>
      </c>
      <c r="F25" s="72" t="s">
        <v>358</v>
      </c>
      <c r="G25" s="74">
        <v>6</v>
      </c>
      <c r="H25" s="74"/>
    </row>
    <row r="26" s="57" customFormat="true" ht="36" spans="1:8">
      <c r="A26" s="67" t="s">
        <v>359</v>
      </c>
      <c r="B26" s="68" t="s">
        <v>360</v>
      </c>
      <c r="C26" s="70" t="s">
        <v>361</v>
      </c>
      <c r="D26" s="67">
        <v>6</v>
      </c>
      <c r="E26" s="72" t="s">
        <v>362</v>
      </c>
      <c r="F26" s="72" t="s">
        <v>363</v>
      </c>
      <c r="G26" s="74">
        <v>6</v>
      </c>
      <c r="H26" s="74"/>
    </row>
    <row r="27" s="57" customFormat="true" ht="24" spans="1:8">
      <c r="A27" s="67"/>
      <c r="B27" s="68"/>
      <c r="C27" s="70" t="s">
        <v>364</v>
      </c>
      <c r="D27" s="67">
        <v>6</v>
      </c>
      <c r="E27" s="72" t="s">
        <v>365</v>
      </c>
      <c r="F27" s="72" t="s">
        <v>366</v>
      </c>
      <c r="G27" s="74">
        <v>6</v>
      </c>
      <c r="H27" s="75"/>
    </row>
    <row r="28" s="57" customFormat="true" ht="36" spans="1:8">
      <c r="A28" s="67"/>
      <c r="B28" s="68"/>
      <c r="C28" s="70" t="s">
        <v>367</v>
      </c>
      <c r="D28" s="67">
        <v>4</v>
      </c>
      <c r="E28" s="72" t="s">
        <v>368</v>
      </c>
      <c r="F28" s="72" t="s">
        <v>369</v>
      </c>
      <c r="G28" s="74">
        <v>4</v>
      </c>
      <c r="H28" s="75"/>
    </row>
    <row r="29" s="57" customFormat="true" ht="36" spans="1:8">
      <c r="A29" s="67"/>
      <c r="B29" s="68" t="s">
        <v>370</v>
      </c>
      <c r="C29" s="70" t="s">
        <v>371</v>
      </c>
      <c r="D29" s="67">
        <v>4</v>
      </c>
      <c r="E29" s="72" t="s">
        <v>372</v>
      </c>
      <c r="F29" s="72" t="s">
        <v>373</v>
      </c>
      <c r="G29" s="74">
        <v>4</v>
      </c>
      <c r="H29" s="75"/>
    </row>
    <row r="30" s="57" customFormat="true" ht="36" spans="1:8">
      <c r="A30" s="67"/>
      <c r="B30" s="68" t="s">
        <v>374</v>
      </c>
      <c r="C30" s="68"/>
      <c r="D30" s="67">
        <v>5</v>
      </c>
      <c r="E30" s="72" t="s">
        <v>375</v>
      </c>
      <c r="F30" s="72" t="s">
        <v>260</v>
      </c>
      <c r="G30" s="74">
        <v>5</v>
      </c>
      <c r="H30" s="75"/>
    </row>
    <row r="31" s="57" customFormat="true" ht="12" spans="1:8">
      <c r="A31" s="69" t="s">
        <v>376</v>
      </c>
      <c r="B31" s="69"/>
      <c r="C31" s="69"/>
      <c r="D31" s="47">
        <f>SUM(D4:D30)</f>
        <v>100</v>
      </c>
      <c r="E31" s="47"/>
      <c r="F31" s="47"/>
      <c r="G31" s="52">
        <f>SUM(G4:G30)</f>
        <v>98.4976</v>
      </c>
      <c r="H31" s="74"/>
    </row>
  </sheetData>
  <mergeCells count="17">
    <mergeCell ref="A1:H1"/>
    <mergeCell ref="A2:H2"/>
    <mergeCell ref="B30:C30"/>
    <mergeCell ref="A31:C31"/>
    <mergeCell ref="A4:A11"/>
    <mergeCell ref="A12:A20"/>
    <mergeCell ref="A21:A25"/>
    <mergeCell ref="A26:A30"/>
    <mergeCell ref="B4:B5"/>
    <mergeCell ref="B6:B7"/>
    <mergeCell ref="B8:B9"/>
    <mergeCell ref="B10:B11"/>
    <mergeCell ref="B12:B15"/>
    <mergeCell ref="B16:B20"/>
    <mergeCell ref="B21:B22"/>
    <mergeCell ref="B26:B28"/>
    <mergeCell ref="E21:E22"/>
  </mergeCells>
  <pageMargins left="0.700694444444445" right="0.700694444444445" top="0.751388888888889" bottom="0.751388888888889" header="0.298611111111111" footer="0.298611111111111"/>
  <pageSetup paperSize="9" scale="9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view="pageBreakPreview" zoomScaleNormal="80" zoomScaleSheetLayoutView="100" topLeftCell="A8" workbookViewId="0">
      <selection activeCell="H16" sqref="H16"/>
    </sheetView>
  </sheetViews>
  <sheetFormatPr defaultColWidth="9.78333333333333" defaultRowHeight="14.25" outlineLevelCol="7"/>
  <cols>
    <col min="1" max="1" width="6.55833333333333" customWidth="true"/>
    <col min="2" max="2" width="6.55833333333333" style="42" customWidth="true"/>
    <col min="3" max="3" width="6.55833333333333" style="43" customWidth="true"/>
    <col min="4" max="4" width="5.21666666666667" style="44" customWidth="true"/>
    <col min="5" max="5" width="51.4416666666667" customWidth="true"/>
    <col min="6" max="6" width="42" style="42" customWidth="true"/>
    <col min="7" max="7" width="6.78333333333333" style="44" customWidth="true"/>
    <col min="8" max="8" width="14.1083333333333" style="42" customWidth="true"/>
    <col min="257" max="259" width="6.55833333333333" customWidth="true"/>
    <col min="260" max="260" width="5.21666666666667" customWidth="true"/>
    <col min="261" max="261" width="51.4416666666667" customWidth="true"/>
    <col min="262" max="262" width="42" customWidth="true"/>
    <col min="263" max="263" width="6.78333333333333" customWidth="true"/>
    <col min="264" max="264" width="14.1083333333333" customWidth="true"/>
    <col min="513" max="515" width="6.55833333333333" customWidth="true"/>
    <col min="516" max="516" width="5.21666666666667" customWidth="true"/>
    <col min="517" max="517" width="51.4416666666667" customWidth="true"/>
    <col min="518" max="518" width="42" customWidth="true"/>
    <col min="519" max="519" width="6.78333333333333" customWidth="true"/>
    <col min="520" max="520" width="14.1083333333333" customWidth="true"/>
    <col min="769" max="771" width="6.55833333333333" customWidth="true"/>
    <col min="772" max="772" width="5.21666666666667" customWidth="true"/>
    <col min="773" max="773" width="51.4416666666667" customWidth="true"/>
    <col min="774" max="774" width="42" customWidth="true"/>
    <col min="775" max="775" width="6.78333333333333" customWidth="true"/>
    <col min="776" max="776" width="14.1083333333333" customWidth="true"/>
    <col min="1025" max="1027" width="6.55833333333333" customWidth="true"/>
    <col min="1028" max="1028" width="5.21666666666667" customWidth="true"/>
    <col min="1029" max="1029" width="51.4416666666667" customWidth="true"/>
    <col min="1030" max="1030" width="42" customWidth="true"/>
    <col min="1031" max="1031" width="6.78333333333333" customWidth="true"/>
    <col min="1032" max="1032" width="14.1083333333333" customWidth="true"/>
    <col min="1281" max="1283" width="6.55833333333333" customWidth="true"/>
    <col min="1284" max="1284" width="5.21666666666667" customWidth="true"/>
    <col min="1285" max="1285" width="51.4416666666667" customWidth="true"/>
    <col min="1286" max="1286" width="42" customWidth="true"/>
    <col min="1287" max="1287" width="6.78333333333333" customWidth="true"/>
    <col min="1288" max="1288" width="14.1083333333333" customWidth="true"/>
    <col min="1537" max="1539" width="6.55833333333333" customWidth="true"/>
    <col min="1540" max="1540" width="5.21666666666667" customWidth="true"/>
    <col min="1541" max="1541" width="51.4416666666667" customWidth="true"/>
    <col min="1542" max="1542" width="42" customWidth="true"/>
    <col min="1543" max="1543" width="6.78333333333333" customWidth="true"/>
    <col min="1544" max="1544" width="14.1083333333333" customWidth="true"/>
    <col min="1793" max="1795" width="6.55833333333333" customWidth="true"/>
    <col min="1796" max="1796" width="5.21666666666667" customWidth="true"/>
    <col min="1797" max="1797" width="51.4416666666667" customWidth="true"/>
    <col min="1798" max="1798" width="42" customWidth="true"/>
    <col min="1799" max="1799" width="6.78333333333333" customWidth="true"/>
    <col min="1800" max="1800" width="14.1083333333333" customWidth="true"/>
    <col min="2049" max="2051" width="6.55833333333333" customWidth="true"/>
    <col min="2052" max="2052" width="5.21666666666667" customWidth="true"/>
    <col min="2053" max="2053" width="51.4416666666667" customWidth="true"/>
    <col min="2054" max="2054" width="42" customWidth="true"/>
    <col min="2055" max="2055" width="6.78333333333333" customWidth="true"/>
    <col min="2056" max="2056" width="14.1083333333333" customWidth="true"/>
    <col min="2305" max="2307" width="6.55833333333333" customWidth="true"/>
    <col min="2308" max="2308" width="5.21666666666667" customWidth="true"/>
    <col min="2309" max="2309" width="51.4416666666667" customWidth="true"/>
    <col min="2310" max="2310" width="42" customWidth="true"/>
    <col min="2311" max="2311" width="6.78333333333333" customWidth="true"/>
    <col min="2312" max="2312" width="14.1083333333333" customWidth="true"/>
    <col min="2561" max="2563" width="6.55833333333333" customWidth="true"/>
    <col min="2564" max="2564" width="5.21666666666667" customWidth="true"/>
    <col min="2565" max="2565" width="51.4416666666667" customWidth="true"/>
    <col min="2566" max="2566" width="42" customWidth="true"/>
    <col min="2567" max="2567" width="6.78333333333333" customWidth="true"/>
    <col min="2568" max="2568" width="14.1083333333333" customWidth="true"/>
    <col min="2817" max="2819" width="6.55833333333333" customWidth="true"/>
    <col min="2820" max="2820" width="5.21666666666667" customWidth="true"/>
    <col min="2821" max="2821" width="51.4416666666667" customWidth="true"/>
    <col min="2822" max="2822" width="42" customWidth="true"/>
    <col min="2823" max="2823" width="6.78333333333333" customWidth="true"/>
    <col min="2824" max="2824" width="14.1083333333333" customWidth="true"/>
    <col min="3073" max="3075" width="6.55833333333333" customWidth="true"/>
    <col min="3076" max="3076" width="5.21666666666667" customWidth="true"/>
    <col min="3077" max="3077" width="51.4416666666667" customWidth="true"/>
    <col min="3078" max="3078" width="42" customWidth="true"/>
    <col min="3079" max="3079" width="6.78333333333333" customWidth="true"/>
    <col min="3080" max="3080" width="14.1083333333333" customWidth="true"/>
    <col min="3329" max="3331" width="6.55833333333333" customWidth="true"/>
    <col min="3332" max="3332" width="5.21666666666667" customWidth="true"/>
    <col min="3333" max="3333" width="51.4416666666667" customWidth="true"/>
    <col min="3334" max="3334" width="42" customWidth="true"/>
    <col min="3335" max="3335" width="6.78333333333333" customWidth="true"/>
    <col min="3336" max="3336" width="14.1083333333333" customWidth="true"/>
    <col min="3585" max="3587" width="6.55833333333333" customWidth="true"/>
    <col min="3588" max="3588" width="5.21666666666667" customWidth="true"/>
    <col min="3589" max="3589" width="51.4416666666667" customWidth="true"/>
    <col min="3590" max="3590" width="42" customWidth="true"/>
    <col min="3591" max="3591" width="6.78333333333333" customWidth="true"/>
    <col min="3592" max="3592" width="14.1083333333333" customWidth="true"/>
    <col min="3841" max="3843" width="6.55833333333333" customWidth="true"/>
    <col min="3844" max="3844" width="5.21666666666667" customWidth="true"/>
    <col min="3845" max="3845" width="51.4416666666667" customWidth="true"/>
    <col min="3846" max="3846" width="42" customWidth="true"/>
    <col min="3847" max="3847" width="6.78333333333333" customWidth="true"/>
    <col min="3848" max="3848" width="14.1083333333333" customWidth="true"/>
    <col min="4097" max="4099" width="6.55833333333333" customWidth="true"/>
    <col min="4100" max="4100" width="5.21666666666667" customWidth="true"/>
    <col min="4101" max="4101" width="51.4416666666667" customWidth="true"/>
    <col min="4102" max="4102" width="42" customWidth="true"/>
    <col min="4103" max="4103" width="6.78333333333333" customWidth="true"/>
    <col min="4104" max="4104" width="14.1083333333333" customWidth="true"/>
    <col min="4353" max="4355" width="6.55833333333333" customWidth="true"/>
    <col min="4356" max="4356" width="5.21666666666667" customWidth="true"/>
    <col min="4357" max="4357" width="51.4416666666667" customWidth="true"/>
    <col min="4358" max="4358" width="42" customWidth="true"/>
    <col min="4359" max="4359" width="6.78333333333333" customWidth="true"/>
    <col min="4360" max="4360" width="14.1083333333333" customWidth="true"/>
    <col min="4609" max="4611" width="6.55833333333333" customWidth="true"/>
    <col min="4612" max="4612" width="5.21666666666667" customWidth="true"/>
    <col min="4613" max="4613" width="51.4416666666667" customWidth="true"/>
    <col min="4614" max="4614" width="42" customWidth="true"/>
    <col min="4615" max="4615" width="6.78333333333333" customWidth="true"/>
    <col min="4616" max="4616" width="14.1083333333333" customWidth="true"/>
    <col min="4865" max="4867" width="6.55833333333333" customWidth="true"/>
    <col min="4868" max="4868" width="5.21666666666667" customWidth="true"/>
    <col min="4869" max="4869" width="51.4416666666667" customWidth="true"/>
    <col min="4870" max="4870" width="42" customWidth="true"/>
    <col min="4871" max="4871" width="6.78333333333333" customWidth="true"/>
    <col min="4872" max="4872" width="14.1083333333333" customWidth="true"/>
    <col min="5121" max="5123" width="6.55833333333333" customWidth="true"/>
    <col min="5124" max="5124" width="5.21666666666667" customWidth="true"/>
    <col min="5125" max="5125" width="51.4416666666667" customWidth="true"/>
    <col min="5126" max="5126" width="42" customWidth="true"/>
    <col min="5127" max="5127" width="6.78333333333333" customWidth="true"/>
    <col min="5128" max="5128" width="14.1083333333333" customWidth="true"/>
    <col min="5377" max="5379" width="6.55833333333333" customWidth="true"/>
    <col min="5380" max="5380" width="5.21666666666667" customWidth="true"/>
    <col min="5381" max="5381" width="51.4416666666667" customWidth="true"/>
    <col min="5382" max="5382" width="42" customWidth="true"/>
    <col min="5383" max="5383" width="6.78333333333333" customWidth="true"/>
    <col min="5384" max="5384" width="14.1083333333333" customWidth="true"/>
    <col min="5633" max="5635" width="6.55833333333333" customWidth="true"/>
    <col min="5636" max="5636" width="5.21666666666667" customWidth="true"/>
    <col min="5637" max="5637" width="51.4416666666667" customWidth="true"/>
    <col min="5638" max="5638" width="42" customWidth="true"/>
    <col min="5639" max="5639" width="6.78333333333333" customWidth="true"/>
    <col min="5640" max="5640" width="14.1083333333333" customWidth="true"/>
    <col min="5889" max="5891" width="6.55833333333333" customWidth="true"/>
    <col min="5892" max="5892" width="5.21666666666667" customWidth="true"/>
    <col min="5893" max="5893" width="51.4416666666667" customWidth="true"/>
    <col min="5894" max="5894" width="42" customWidth="true"/>
    <col min="5895" max="5895" width="6.78333333333333" customWidth="true"/>
    <col min="5896" max="5896" width="14.1083333333333" customWidth="true"/>
    <col min="6145" max="6147" width="6.55833333333333" customWidth="true"/>
    <col min="6148" max="6148" width="5.21666666666667" customWidth="true"/>
    <col min="6149" max="6149" width="51.4416666666667" customWidth="true"/>
    <col min="6150" max="6150" width="42" customWidth="true"/>
    <col min="6151" max="6151" width="6.78333333333333" customWidth="true"/>
    <col min="6152" max="6152" width="14.1083333333333" customWidth="true"/>
    <col min="6401" max="6403" width="6.55833333333333" customWidth="true"/>
    <col min="6404" max="6404" width="5.21666666666667" customWidth="true"/>
    <col min="6405" max="6405" width="51.4416666666667" customWidth="true"/>
    <col min="6406" max="6406" width="42" customWidth="true"/>
    <col min="6407" max="6407" width="6.78333333333333" customWidth="true"/>
    <col min="6408" max="6408" width="14.1083333333333" customWidth="true"/>
    <col min="6657" max="6659" width="6.55833333333333" customWidth="true"/>
    <col min="6660" max="6660" width="5.21666666666667" customWidth="true"/>
    <col min="6661" max="6661" width="51.4416666666667" customWidth="true"/>
    <col min="6662" max="6662" width="42" customWidth="true"/>
    <col min="6663" max="6663" width="6.78333333333333" customWidth="true"/>
    <col min="6664" max="6664" width="14.1083333333333" customWidth="true"/>
    <col min="6913" max="6915" width="6.55833333333333" customWidth="true"/>
    <col min="6916" max="6916" width="5.21666666666667" customWidth="true"/>
    <col min="6917" max="6917" width="51.4416666666667" customWidth="true"/>
    <col min="6918" max="6918" width="42" customWidth="true"/>
    <col min="6919" max="6919" width="6.78333333333333" customWidth="true"/>
    <col min="6920" max="6920" width="14.1083333333333" customWidth="true"/>
    <col min="7169" max="7171" width="6.55833333333333" customWidth="true"/>
    <col min="7172" max="7172" width="5.21666666666667" customWidth="true"/>
    <col min="7173" max="7173" width="51.4416666666667" customWidth="true"/>
    <col min="7174" max="7174" width="42" customWidth="true"/>
    <col min="7175" max="7175" width="6.78333333333333" customWidth="true"/>
    <col min="7176" max="7176" width="14.1083333333333" customWidth="true"/>
    <col min="7425" max="7427" width="6.55833333333333" customWidth="true"/>
    <col min="7428" max="7428" width="5.21666666666667" customWidth="true"/>
    <col min="7429" max="7429" width="51.4416666666667" customWidth="true"/>
    <col min="7430" max="7430" width="42" customWidth="true"/>
    <col min="7431" max="7431" width="6.78333333333333" customWidth="true"/>
    <col min="7432" max="7432" width="14.1083333333333" customWidth="true"/>
    <col min="7681" max="7683" width="6.55833333333333" customWidth="true"/>
    <col min="7684" max="7684" width="5.21666666666667" customWidth="true"/>
    <col min="7685" max="7685" width="51.4416666666667" customWidth="true"/>
    <col min="7686" max="7686" width="42" customWidth="true"/>
    <col min="7687" max="7687" width="6.78333333333333" customWidth="true"/>
    <col min="7688" max="7688" width="14.1083333333333" customWidth="true"/>
    <col min="7937" max="7939" width="6.55833333333333" customWidth="true"/>
    <col min="7940" max="7940" width="5.21666666666667" customWidth="true"/>
    <col min="7941" max="7941" width="51.4416666666667" customWidth="true"/>
    <col min="7942" max="7942" width="42" customWidth="true"/>
    <col min="7943" max="7943" width="6.78333333333333" customWidth="true"/>
    <col min="7944" max="7944" width="14.1083333333333" customWidth="true"/>
    <col min="8193" max="8195" width="6.55833333333333" customWidth="true"/>
    <col min="8196" max="8196" width="5.21666666666667" customWidth="true"/>
    <col min="8197" max="8197" width="51.4416666666667" customWidth="true"/>
    <col min="8198" max="8198" width="42" customWidth="true"/>
    <col min="8199" max="8199" width="6.78333333333333" customWidth="true"/>
    <col min="8200" max="8200" width="14.1083333333333" customWidth="true"/>
    <col min="8449" max="8451" width="6.55833333333333" customWidth="true"/>
    <col min="8452" max="8452" width="5.21666666666667" customWidth="true"/>
    <col min="8453" max="8453" width="51.4416666666667" customWidth="true"/>
    <col min="8454" max="8454" width="42" customWidth="true"/>
    <col min="8455" max="8455" width="6.78333333333333" customWidth="true"/>
    <col min="8456" max="8456" width="14.1083333333333" customWidth="true"/>
    <col min="8705" max="8707" width="6.55833333333333" customWidth="true"/>
    <col min="8708" max="8708" width="5.21666666666667" customWidth="true"/>
    <col min="8709" max="8709" width="51.4416666666667" customWidth="true"/>
    <col min="8710" max="8710" width="42" customWidth="true"/>
    <col min="8711" max="8711" width="6.78333333333333" customWidth="true"/>
    <col min="8712" max="8712" width="14.1083333333333" customWidth="true"/>
    <col min="8961" max="8963" width="6.55833333333333" customWidth="true"/>
    <col min="8964" max="8964" width="5.21666666666667" customWidth="true"/>
    <col min="8965" max="8965" width="51.4416666666667" customWidth="true"/>
    <col min="8966" max="8966" width="42" customWidth="true"/>
    <col min="8967" max="8967" width="6.78333333333333" customWidth="true"/>
    <col min="8968" max="8968" width="14.1083333333333" customWidth="true"/>
    <col min="9217" max="9219" width="6.55833333333333" customWidth="true"/>
    <col min="9220" max="9220" width="5.21666666666667" customWidth="true"/>
    <col min="9221" max="9221" width="51.4416666666667" customWidth="true"/>
    <col min="9222" max="9222" width="42" customWidth="true"/>
    <col min="9223" max="9223" width="6.78333333333333" customWidth="true"/>
    <col min="9224" max="9224" width="14.1083333333333" customWidth="true"/>
    <col min="9473" max="9475" width="6.55833333333333" customWidth="true"/>
    <col min="9476" max="9476" width="5.21666666666667" customWidth="true"/>
    <col min="9477" max="9477" width="51.4416666666667" customWidth="true"/>
    <col min="9478" max="9478" width="42" customWidth="true"/>
    <col min="9479" max="9479" width="6.78333333333333" customWidth="true"/>
    <col min="9480" max="9480" width="14.1083333333333" customWidth="true"/>
    <col min="9729" max="9731" width="6.55833333333333" customWidth="true"/>
    <col min="9732" max="9732" width="5.21666666666667" customWidth="true"/>
    <col min="9733" max="9733" width="51.4416666666667" customWidth="true"/>
    <col min="9734" max="9734" width="42" customWidth="true"/>
    <col min="9735" max="9735" width="6.78333333333333" customWidth="true"/>
    <col min="9736" max="9736" width="14.1083333333333" customWidth="true"/>
    <col min="9985" max="9987" width="6.55833333333333" customWidth="true"/>
    <col min="9988" max="9988" width="5.21666666666667" customWidth="true"/>
    <col min="9989" max="9989" width="51.4416666666667" customWidth="true"/>
    <col min="9990" max="9990" width="42" customWidth="true"/>
    <col min="9991" max="9991" width="6.78333333333333" customWidth="true"/>
    <col min="9992" max="9992" width="14.1083333333333" customWidth="true"/>
    <col min="10241" max="10243" width="6.55833333333333" customWidth="true"/>
    <col min="10244" max="10244" width="5.21666666666667" customWidth="true"/>
    <col min="10245" max="10245" width="51.4416666666667" customWidth="true"/>
    <col min="10246" max="10246" width="42" customWidth="true"/>
    <col min="10247" max="10247" width="6.78333333333333" customWidth="true"/>
    <col min="10248" max="10248" width="14.1083333333333" customWidth="true"/>
    <col min="10497" max="10499" width="6.55833333333333" customWidth="true"/>
    <col min="10500" max="10500" width="5.21666666666667" customWidth="true"/>
    <col min="10501" max="10501" width="51.4416666666667" customWidth="true"/>
    <col min="10502" max="10502" width="42" customWidth="true"/>
    <col min="10503" max="10503" width="6.78333333333333" customWidth="true"/>
    <col min="10504" max="10504" width="14.1083333333333" customWidth="true"/>
    <col min="10753" max="10755" width="6.55833333333333" customWidth="true"/>
    <col min="10756" max="10756" width="5.21666666666667" customWidth="true"/>
    <col min="10757" max="10757" width="51.4416666666667" customWidth="true"/>
    <col min="10758" max="10758" width="42" customWidth="true"/>
    <col min="10759" max="10759" width="6.78333333333333" customWidth="true"/>
    <col min="10760" max="10760" width="14.1083333333333" customWidth="true"/>
    <col min="11009" max="11011" width="6.55833333333333" customWidth="true"/>
    <col min="11012" max="11012" width="5.21666666666667" customWidth="true"/>
    <col min="11013" max="11013" width="51.4416666666667" customWidth="true"/>
    <col min="11014" max="11014" width="42" customWidth="true"/>
    <col min="11015" max="11015" width="6.78333333333333" customWidth="true"/>
    <col min="11016" max="11016" width="14.1083333333333" customWidth="true"/>
    <col min="11265" max="11267" width="6.55833333333333" customWidth="true"/>
    <col min="11268" max="11268" width="5.21666666666667" customWidth="true"/>
    <col min="11269" max="11269" width="51.4416666666667" customWidth="true"/>
    <col min="11270" max="11270" width="42" customWidth="true"/>
    <col min="11271" max="11271" width="6.78333333333333" customWidth="true"/>
    <col min="11272" max="11272" width="14.1083333333333" customWidth="true"/>
    <col min="11521" max="11523" width="6.55833333333333" customWidth="true"/>
    <col min="11524" max="11524" width="5.21666666666667" customWidth="true"/>
    <col min="11525" max="11525" width="51.4416666666667" customWidth="true"/>
    <col min="11526" max="11526" width="42" customWidth="true"/>
    <col min="11527" max="11527" width="6.78333333333333" customWidth="true"/>
    <col min="11528" max="11528" width="14.1083333333333" customWidth="true"/>
    <col min="11777" max="11779" width="6.55833333333333" customWidth="true"/>
    <col min="11780" max="11780" width="5.21666666666667" customWidth="true"/>
    <col min="11781" max="11781" width="51.4416666666667" customWidth="true"/>
    <col min="11782" max="11782" width="42" customWidth="true"/>
    <col min="11783" max="11783" width="6.78333333333333" customWidth="true"/>
    <col min="11784" max="11784" width="14.1083333333333" customWidth="true"/>
    <col min="12033" max="12035" width="6.55833333333333" customWidth="true"/>
    <col min="12036" max="12036" width="5.21666666666667" customWidth="true"/>
    <col min="12037" max="12037" width="51.4416666666667" customWidth="true"/>
    <col min="12038" max="12038" width="42" customWidth="true"/>
    <col min="12039" max="12039" width="6.78333333333333" customWidth="true"/>
    <col min="12040" max="12040" width="14.1083333333333" customWidth="true"/>
    <col min="12289" max="12291" width="6.55833333333333" customWidth="true"/>
    <col min="12292" max="12292" width="5.21666666666667" customWidth="true"/>
    <col min="12293" max="12293" width="51.4416666666667" customWidth="true"/>
    <col min="12294" max="12294" width="42" customWidth="true"/>
    <col min="12295" max="12295" width="6.78333333333333" customWidth="true"/>
    <col min="12296" max="12296" width="14.1083333333333" customWidth="true"/>
    <col min="12545" max="12547" width="6.55833333333333" customWidth="true"/>
    <col min="12548" max="12548" width="5.21666666666667" customWidth="true"/>
    <col min="12549" max="12549" width="51.4416666666667" customWidth="true"/>
    <col min="12550" max="12550" width="42" customWidth="true"/>
    <col min="12551" max="12551" width="6.78333333333333" customWidth="true"/>
    <col min="12552" max="12552" width="14.1083333333333" customWidth="true"/>
    <col min="12801" max="12803" width="6.55833333333333" customWidth="true"/>
    <col min="12804" max="12804" width="5.21666666666667" customWidth="true"/>
    <col min="12805" max="12805" width="51.4416666666667" customWidth="true"/>
    <col min="12806" max="12806" width="42" customWidth="true"/>
    <col min="12807" max="12807" width="6.78333333333333" customWidth="true"/>
    <col min="12808" max="12808" width="14.1083333333333" customWidth="true"/>
    <col min="13057" max="13059" width="6.55833333333333" customWidth="true"/>
    <col min="13060" max="13060" width="5.21666666666667" customWidth="true"/>
    <col min="13061" max="13061" width="51.4416666666667" customWidth="true"/>
    <col min="13062" max="13062" width="42" customWidth="true"/>
    <col min="13063" max="13063" width="6.78333333333333" customWidth="true"/>
    <col min="13064" max="13064" width="14.1083333333333" customWidth="true"/>
    <col min="13313" max="13315" width="6.55833333333333" customWidth="true"/>
    <col min="13316" max="13316" width="5.21666666666667" customWidth="true"/>
    <col min="13317" max="13317" width="51.4416666666667" customWidth="true"/>
    <col min="13318" max="13318" width="42" customWidth="true"/>
    <col min="13319" max="13319" width="6.78333333333333" customWidth="true"/>
    <col min="13320" max="13320" width="14.1083333333333" customWidth="true"/>
    <col min="13569" max="13571" width="6.55833333333333" customWidth="true"/>
    <col min="13572" max="13572" width="5.21666666666667" customWidth="true"/>
    <col min="13573" max="13573" width="51.4416666666667" customWidth="true"/>
    <col min="13574" max="13574" width="42" customWidth="true"/>
    <col min="13575" max="13575" width="6.78333333333333" customWidth="true"/>
    <col min="13576" max="13576" width="14.1083333333333" customWidth="true"/>
    <col min="13825" max="13827" width="6.55833333333333" customWidth="true"/>
    <col min="13828" max="13828" width="5.21666666666667" customWidth="true"/>
    <col min="13829" max="13829" width="51.4416666666667" customWidth="true"/>
    <col min="13830" max="13830" width="42" customWidth="true"/>
    <col min="13831" max="13831" width="6.78333333333333" customWidth="true"/>
    <col min="13832" max="13832" width="14.1083333333333" customWidth="true"/>
    <col min="14081" max="14083" width="6.55833333333333" customWidth="true"/>
    <col min="14084" max="14084" width="5.21666666666667" customWidth="true"/>
    <col min="14085" max="14085" width="51.4416666666667" customWidth="true"/>
    <col min="14086" max="14086" width="42" customWidth="true"/>
    <col min="14087" max="14087" width="6.78333333333333" customWidth="true"/>
    <col min="14088" max="14088" width="14.1083333333333" customWidth="true"/>
    <col min="14337" max="14339" width="6.55833333333333" customWidth="true"/>
    <col min="14340" max="14340" width="5.21666666666667" customWidth="true"/>
    <col min="14341" max="14341" width="51.4416666666667" customWidth="true"/>
    <col min="14342" max="14342" width="42" customWidth="true"/>
    <col min="14343" max="14343" width="6.78333333333333" customWidth="true"/>
    <col min="14344" max="14344" width="14.1083333333333" customWidth="true"/>
    <col min="14593" max="14595" width="6.55833333333333" customWidth="true"/>
    <col min="14596" max="14596" width="5.21666666666667" customWidth="true"/>
    <col min="14597" max="14597" width="51.4416666666667" customWidth="true"/>
    <col min="14598" max="14598" width="42" customWidth="true"/>
    <col min="14599" max="14599" width="6.78333333333333" customWidth="true"/>
    <col min="14600" max="14600" width="14.1083333333333" customWidth="true"/>
    <col min="14849" max="14851" width="6.55833333333333" customWidth="true"/>
    <col min="14852" max="14852" width="5.21666666666667" customWidth="true"/>
    <col min="14853" max="14853" width="51.4416666666667" customWidth="true"/>
    <col min="14854" max="14854" width="42" customWidth="true"/>
    <col min="14855" max="14855" width="6.78333333333333" customWidth="true"/>
    <col min="14856" max="14856" width="14.1083333333333" customWidth="true"/>
    <col min="15105" max="15107" width="6.55833333333333" customWidth="true"/>
    <col min="15108" max="15108" width="5.21666666666667" customWidth="true"/>
    <col min="15109" max="15109" width="51.4416666666667" customWidth="true"/>
    <col min="15110" max="15110" width="42" customWidth="true"/>
    <col min="15111" max="15111" width="6.78333333333333" customWidth="true"/>
    <col min="15112" max="15112" width="14.1083333333333" customWidth="true"/>
    <col min="15361" max="15363" width="6.55833333333333" customWidth="true"/>
    <col min="15364" max="15364" width="5.21666666666667" customWidth="true"/>
    <col min="15365" max="15365" width="51.4416666666667" customWidth="true"/>
    <col min="15366" max="15366" width="42" customWidth="true"/>
    <col min="15367" max="15367" width="6.78333333333333" customWidth="true"/>
    <col min="15368" max="15368" width="14.1083333333333" customWidth="true"/>
    <col min="15617" max="15619" width="6.55833333333333" customWidth="true"/>
    <col min="15620" max="15620" width="5.21666666666667" customWidth="true"/>
    <col min="15621" max="15621" width="51.4416666666667" customWidth="true"/>
    <col min="15622" max="15622" width="42" customWidth="true"/>
    <col min="15623" max="15623" width="6.78333333333333" customWidth="true"/>
    <col min="15624" max="15624" width="14.1083333333333" customWidth="true"/>
    <col min="15873" max="15875" width="6.55833333333333" customWidth="true"/>
    <col min="15876" max="15876" width="5.21666666666667" customWidth="true"/>
    <col min="15877" max="15877" width="51.4416666666667" customWidth="true"/>
    <col min="15878" max="15878" width="42" customWidth="true"/>
    <col min="15879" max="15879" width="6.78333333333333" customWidth="true"/>
    <col min="15880" max="15880" width="14.1083333333333" customWidth="true"/>
    <col min="16129" max="16131" width="6.55833333333333" customWidth="true"/>
    <col min="16132" max="16132" width="5.21666666666667" customWidth="true"/>
    <col min="16133" max="16133" width="51.4416666666667" customWidth="true"/>
    <col min="16134" max="16134" width="42" customWidth="true"/>
    <col min="16135" max="16135" width="6.78333333333333" customWidth="true"/>
    <col min="16136" max="16136" width="14.1083333333333" customWidth="true"/>
  </cols>
  <sheetData>
    <row r="1" spans="1:8">
      <c r="A1" s="8" t="s">
        <v>377</v>
      </c>
      <c r="B1" s="8"/>
      <c r="C1" s="8"/>
      <c r="D1" s="8"/>
      <c r="E1" s="8"/>
      <c r="F1" s="8"/>
      <c r="G1" s="8"/>
      <c r="H1" s="8"/>
    </row>
    <row r="2" ht="22.5" spans="1:8">
      <c r="A2" s="45" t="s">
        <v>378</v>
      </c>
      <c r="B2" s="46"/>
      <c r="C2" s="46"/>
      <c r="D2" s="45"/>
      <c r="E2" s="45"/>
      <c r="F2" s="46"/>
      <c r="G2" s="46"/>
      <c r="H2" s="46"/>
    </row>
    <row r="3" ht="28.5" spans="1:8">
      <c r="A3" s="10" t="s">
        <v>291</v>
      </c>
      <c r="B3" s="10" t="s">
        <v>292</v>
      </c>
      <c r="C3" s="10" t="s">
        <v>4</v>
      </c>
      <c r="D3" s="10" t="s">
        <v>293</v>
      </c>
      <c r="E3" s="10" t="s">
        <v>294</v>
      </c>
      <c r="F3" s="10" t="s">
        <v>295</v>
      </c>
      <c r="G3" s="11" t="s">
        <v>18</v>
      </c>
      <c r="H3" s="10" t="s">
        <v>296</v>
      </c>
    </row>
    <row r="4" ht="96" spans="1:8">
      <c r="A4" s="14" t="s">
        <v>297</v>
      </c>
      <c r="B4" s="12" t="s">
        <v>298</v>
      </c>
      <c r="C4" s="12" t="s">
        <v>299</v>
      </c>
      <c r="D4" s="54">
        <v>2</v>
      </c>
      <c r="E4" s="21" t="s">
        <v>300</v>
      </c>
      <c r="F4" s="19" t="s">
        <v>301</v>
      </c>
      <c r="G4" s="13">
        <v>2</v>
      </c>
      <c r="H4" s="48"/>
    </row>
    <row r="5" ht="60" spans="1:8">
      <c r="A5" s="14"/>
      <c r="B5" s="12"/>
      <c r="C5" s="12" t="s">
        <v>302</v>
      </c>
      <c r="D5" s="54">
        <v>1</v>
      </c>
      <c r="E5" s="21" t="s">
        <v>76</v>
      </c>
      <c r="F5" s="19" t="s">
        <v>303</v>
      </c>
      <c r="G5" s="13">
        <v>1</v>
      </c>
      <c r="H5" s="48"/>
    </row>
    <row r="6" ht="96" spans="1:8">
      <c r="A6" s="14"/>
      <c r="B6" s="12" t="s">
        <v>304</v>
      </c>
      <c r="C6" s="12" t="s">
        <v>305</v>
      </c>
      <c r="D6" s="54">
        <v>2</v>
      </c>
      <c r="E6" s="21" t="s">
        <v>306</v>
      </c>
      <c r="F6" s="19" t="s">
        <v>307</v>
      </c>
      <c r="G6" s="13">
        <v>2</v>
      </c>
      <c r="H6" s="48"/>
    </row>
    <row r="7" ht="60" spans="1:8">
      <c r="A7" s="14"/>
      <c r="B7" s="12"/>
      <c r="C7" s="12" t="s">
        <v>308</v>
      </c>
      <c r="D7" s="55">
        <v>2</v>
      </c>
      <c r="E7" s="21" t="s">
        <v>309</v>
      </c>
      <c r="F7" s="19" t="s">
        <v>310</v>
      </c>
      <c r="G7" s="14">
        <v>2</v>
      </c>
      <c r="H7" s="19"/>
    </row>
    <row r="8" ht="72" spans="1:8">
      <c r="A8" s="14"/>
      <c r="B8" s="12" t="s">
        <v>311</v>
      </c>
      <c r="C8" s="12" t="s">
        <v>31</v>
      </c>
      <c r="D8" s="55">
        <v>1</v>
      </c>
      <c r="E8" s="19" t="s">
        <v>312</v>
      </c>
      <c r="F8" s="19" t="s">
        <v>313</v>
      </c>
      <c r="G8" s="14">
        <v>1</v>
      </c>
      <c r="H8" s="19"/>
    </row>
    <row r="9" ht="84" spans="1:8">
      <c r="A9" s="14"/>
      <c r="B9" s="12"/>
      <c r="C9" s="12" t="s">
        <v>32</v>
      </c>
      <c r="D9" s="55">
        <v>1</v>
      </c>
      <c r="E9" s="21" t="s">
        <v>314</v>
      </c>
      <c r="F9" s="19" t="s">
        <v>315</v>
      </c>
      <c r="G9" s="14">
        <v>1</v>
      </c>
      <c r="H9" s="19"/>
    </row>
    <row r="10" ht="96" spans="1:8">
      <c r="A10" s="14"/>
      <c r="B10" s="12" t="s">
        <v>316</v>
      </c>
      <c r="C10" s="12" t="s">
        <v>317</v>
      </c>
      <c r="D10" s="55">
        <v>2</v>
      </c>
      <c r="E10" s="21" t="s">
        <v>318</v>
      </c>
      <c r="F10" s="19" t="s">
        <v>319</v>
      </c>
      <c r="G10" s="14">
        <v>2</v>
      </c>
      <c r="H10" s="19"/>
    </row>
    <row r="11" ht="36" spans="1:8">
      <c r="A11" s="14"/>
      <c r="B11" s="12"/>
      <c r="C11" s="12" t="s">
        <v>35</v>
      </c>
      <c r="D11" s="55">
        <v>2</v>
      </c>
      <c r="E11" s="19" t="s">
        <v>320</v>
      </c>
      <c r="F11" s="19" t="s">
        <v>321</v>
      </c>
      <c r="G11" s="14">
        <v>2</v>
      </c>
      <c r="H11" s="12"/>
    </row>
    <row r="12" ht="60" spans="1:8">
      <c r="A12" s="14" t="s">
        <v>322</v>
      </c>
      <c r="B12" s="12" t="s">
        <v>323</v>
      </c>
      <c r="C12" s="12" t="s">
        <v>38</v>
      </c>
      <c r="D12" s="55">
        <v>4</v>
      </c>
      <c r="E12" s="21" t="s">
        <v>101</v>
      </c>
      <c r="F12" s="19" t="s">
        <v>324</v>
      </c>
      <c r="G12" s="14">
        <v>4</v>
      </c>
      <c r="H12" s="12"/>
    </row>
    <row r="13" ht="48" spans="1:8">
      <c r="A13" s="14"/>
      <c r="B13" s="12"/>
      <c r="C13" s="12" t="s">
        <v>39</v>
      </c>
      <c r="D13" s="55">
        <v>2</v>
      </c>
      <c r="E13" s="21" t="s">
        <v>325</v>
      </c>
      <c r="F13" s="19" t="s">
        <v>326</v>
      </c>
      <c r="G13" s="14">
        <v>2</v>
      </c>
      <c r="H13" s="12"/>
    </row>
    <row r="14" ht="48" spans="1:8">
      <c r="A14" s="14"/>
      <c r="B14" s="12"/>
      <c r="C14" s="12" t="s">
        <v>40</v>
      </c>
      <c r="D14" s="55">
        <v>4</v>
      </c>
      <c r="E14" s="21" t="s">
        <v>327</v>
      </c>
      <c r="F14" s="19" t="s">
        <v>328</v>
      </c>
      <c r="G14" s="49">
        <f>0.7494*4</f>
        <v>2.9976</v>
      </c>
      <c r="H14" s="50" t="s">
        <v>329</v>
      </c>
    </row>
    <row r="15" ht="72" spans="1:8">
      <c r="A15" s="14"/>
      <c r="B15" s="12"/>
      <c r="C15" s="12" t="s">
        <v>41</v>
      </c>
      <c r="D15" s="55">
        <v>4</v>
      </c>
      <c r="E15" s="21" t="s">
        <v>330</v>
      </c>
      <c r="F15" s="19" t="s">
        <v>331</v>
      </c>
      <c r="G15" s="14">
        <v>4</v>
      </c>
      <c r="H15" s="12"/>
    </row>
    <row r="16" ht="60" spans="1:8">
      <c r="A16" s="14"/>
      <c r="B16" s="12" t="s">
        <v>332</v>
      </c>
      <c r="C16" s="12" t="s">
        <v>43</v>
      </c>
      <c r="D16" s="55">
        <v>3</v>
      </c>
      <c r="E16" s="21" t="s">
        <v>333</v>
      </c>
      <c r="F16" s="19" t="s">
        <v>334</v>
      </c>
      <c r="G16" s="23">
        <v>3</v>
      </c>
      <c r="H16" s="24"/>
    </row>
    <row r="17" ht="84" spans="1:8">
      <c r="A17" s="14"/>
      <c r="B17" s="12"/>
      <c r="C17" s="12" t="s">
        <v>44</v>
      </c>
      <c r="D17" s="55">
        <v>5</v>
      </c>
      <c r="E17" s="21" t="s">
        <v>335</v>
      </c>
      <c r="F17" s="19" t="s">
        <v>336</v>
      </c>
      <c r="G17" s="23">
        <v>5</v>
      </c>
      <c r="H17" s="24"/>
    </row>
    <row r="18" ht="96" spans="1:8">
      <c r="A18" s="14"/>
      <c r="B18" s="12"/>
      <c r="C18" s="12" t="s">
        <v>119</v>
      </c>
      <c r="D18" s="55">
        <v>2</v>
      </c>
      <c r="E18" s="21" t="s">
        <v>337</v>
      </c>
      <c r="F18" s="19" t="s">
        <v>338</v>
      </c>
      <c r="G18" s="23">
        <v>2</v>
      </c>
      <c r="H18" s="24"/>
    </row>
    <row r="19" ht="60" spans="1:8">
      <c r="A19" s="14"/>
      <c r="B19" s="12"/>
      <c r="C19" s="12" t="s">
        <v>46</v>
      </c>
      <c r="D19" s="55">
        <v>4</v>
      </c>
      <c r="E19" s="21" t="s">
        <v>123</v>
      </c>
      <c r="F19" s="19" t="s">
        <v>339</v>
      </c>
      <c r="G19" s="23">
        <v>4</v>
      </c>
      <c r="H19" s="24"/>
    </row>
    <row r="20" ht="24" spans="1:8">
      <c r="A20" s="14"/>
      <c r="B20" s="12"/>
      <c r="C20" s="12" t="s">
        <v>47</v>
      </c>
      <c r="D20" s="55">
        <v>4</v>
      </c>
      <c r="E20" s="21" t="s">
        <v>340</v>
      </c>
      <c r="F20" s="19" t="s">
        <v>341</v>
      </c>
      <c r="G20" s="14">
        <v>3.5</v>
      </c>
      <c r="H20" s="24" t="s">
        <v>342</v>
      </c>
    </row>
    <row r="21" ht="36" spans="1:8">
      <c r="A21" s="14" t="s">
        <v>343</v>
      </c>
      <c r="B21" s="12" t="s">
        <v>344</v>
      </c>
      <c r="C21" s="12" t="s">
        <v>345</v>
      </c>
      <c r="D21" s="55">
        <v>5</v>
      </c>
      <c r="E21" s="12" t="s">
        <v>346</v>
      </c>
      <c r="F21" s="19" t="s">
        <v>347</v>
      </c>
      <c r="G21" s="14">
        <v>5</v>
      </c>
      <c r="H21" s="24"/>
    </row>
    <row r="22" ht="25.5" spans="1:8">
      <c r="A22" s="14"/>
      <c r="B22" s="12"/>
      <c r="C22" s="12" t="s">
        <v>348</v>
      </c>
      <c r="D22" s="55">
        <v>5</v>
      </c>
      <c r="E22" s="12"/>
      <c r="F22" s="19" t="s">
        <v>379</v>
      </c>
      <c r="G22" s="14">
        <v>5</v>
      </c>
      <c r="H22" s="24"/>
    </row>
    <row r="23" ht="318.6" customHeight="true" spans="1:8">
      <c r="A23" s="14"/>
      <c r="B23" s="12" t="s">
        <v>350</v>
      </c>
      <c r="C23" s="12" t="s">
        <v>52</v>
      </c>
      <c r="D23" s="55">
        <v>8</v>
      </c>
      <c r="E23" s="14" t="s">
        <v>351</v>
      </c>
      <c r="F23" s="19" t="s">
        <v>352</v>
      </c>
      <c r="G23" s="14">
        <v>8</v>
      </c>
      <c r="H23" s="19"/>
    </row>
    <row r="24" ht="48" spans="1:8">
      <c r="A24" s="14"/>
      <c r="B24" s="12" t="s">
        <v>353</v>
      </c>
      <c r="C24" s="12" t="s">
        <v>54</v>
      </c>
      <c r="D24" s="55">
        <v>6</v>
      </c>
      <c r="E24" s="21" t="s">
        <v>354</v>
      </c>
      <c r="F24" s="19" t="s">
        <v>355</v>
      </c>
      <c r="G24" s="14">
        <v>6</v>
      </c>
      <c r="H24" s="24"/>
    </row>
    <row r="25" ht="48" spans="1:8">
      <c r="A25" s="14"/>
      <c r="B25" s="12" t="s">
        <v>356</v>
      </c>
      <c r="C25" s="12" t="s">
        <v>56</v>
      </c>
      <c r="D25" s="55">
        <v>6</v>
      </c>
      <c r="E25" s="21" t="s">
        <v>357</v>
      </c>
      <c r="F25" s="19" t="s">
        <v>358</v>
      </c>
      <c r="G25" s="23">
        <v>6</v>
      </c>
      <c r="H25" s="24"/>
    </row>
    <row r="26" ht="36" spans="1:8">
      <c r="A26" s="14" t="s">
        <v>359</v>
      </c>
      <c r="B26" s="12" t="s">
        <v>360</v>
      </c>
      <c r="C26" s="15" t="s">
        <v>361</v>
      </c>
      <c r="D26" s="55">
        <v>6</v>
      </c>
      <c r="E26" s="19" t="s">
        <v>362</v>
      </c>
      <c r="F26" s="19" t="s">
        <v>363</v>
      </c>
      <c r="G26" s="23">
        <v>6</v>
      </c>
      <c r="H26" s="24"/>
    </row>
    <row r="27" ht="24" spans="1:8">
      <c r="A27" s="14"/>
      <c r="B27" s="12"/>
      <c r="C27" s="15" t="s">
        <v>364</v>
      </c>
      <c r="D27" s="55">
        <v>6</v>
      </c>
      <c r="E27" s="19" t="s">
        <v>365</v>
      </c>
      <c r="F27" s="19" t="s">
        <v>366</v>
      </c>
      <c r="G27" s="23">
        <v>6</v>
      </c>
      <c r="H27" s="24" t="s">
        <v>380</v>
      </c>
    </row>
    <row r="28" ht="36" spans="1:8">
      <c r="A28" s="14"/>
      <c r="B28" s="12"/>
      <c r="C28" s="15" t="s">
        <v>367</v>
      </c>
      <c r="D28" s="55">
        <v>4</v>
      </c>
      <c r="E28" s="19" t="s">
        <v>368</v>
      </c>
      <c r="F28" s="19" t="s">
        <v>369</v>
      </c>
      <c r="G28" s="23">
        <v>4</v>
      </c>
      <c r="H28" s="24"/>
    </row>
    <row r="29" ht="36" spans="1:8">
      <c r="A29" s="14"/>
      <c r="B29" s="12" t="s">
        <v>370</v>
      </c>
      <c r="C29" s="15" t="s">
        <v>371</v>
      </c>
      <c r="D29" s="55">
        <v>4</v>
      </c>
      <c r="E29" s="19" t="s">
        <v>372</v>
      </c>
      <c r="F29" s="19" t="s">
        <v>373</v>
      </c>
      <c r="G29" s="23">
        <v>4</v>
      </c>
      <c r="H29" s="24"/>
    </row>
    <row r="30" ht="36" spans="1:8">
      <c r="A30" s="14"/>
      <c r="B30" s="12" t="s">
        <v>374</v>
      </c>
      <c r="C30" s="12"/>
      <c r="D30" s="55">
        <v>5</v>
      </c>
      <c r="E30" s="19" t="s">
        <v>375</v>
      </c>
      <c r="F30" s="19" t="s">
        <v>260</v>
      </c>
      <c r="G30" s="23">
        <v>5</v>
      </c>
      <c r="H30" s="24"/>
    </row>
    <row r="31" spans="1:8">
      <c r="A31" s="13" t="s">
        <v>376</v>
      </c>
      <c r="B31" s="13"/>
      <c r="C31" s="13"/>
      <c r="D31" s="47">
        <f>SUM(D4:D30)</f>
        <v>100</v>
      </c>
      <c r="E31" s="51"/>
      <c r="F31" s="51"/>
      <c r="G31" s="52">
        <f>SUM(G4:G30)</f>
        <v>98.4976</v>
      </c>
      <c r="H31" s="25"/>
    </row>
  </sheetData>
  <mergeCells count="17">
    <mergeCell ref="A1:H1"/>
    <mergeCell ref="A2:H2"/>
    <mergeCell ref="B30:C30"/>
    <mergeCell ref="A31:C31"/>
    <mergeCell ref="A4:A11"/>
    <mergeCell ref="A12:A20"/>
    <mergeCell ref="A21:A25"/>
    <mergeCell ref="A26:A30"/>
    <mergeCell ref="B4:B5"/>
    <mergeCell ref="B6:B7"/>
    <mergeCell ref="B8:B9"/>
    <mergeCell ref="B10:B11"/>
    <mergeCell ref="B12:B15"/>
    <mergeCell ref="B16:B20"/>
    <mergeCell ref="B21:B22"/>
    <mergeCell ref="B26:B28"/>
    <mergeCell ref="E21:E22"/>
  </mergeCells>
  <pageMargins left="0.700694444444445" right="0.700694444444445" top="0.751388888888889" bottom="0.751388888888889" header="0.298611111111111" footer="0.298611111111111"/>
  <pageSetup paperSize="9" scale="9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计分汇总表</vt:lpstr>
      <vt:lpstr>长沙</vt:lpstr>
      <vt:lpstr>湘潭</vt:lpstr>
      <vt:lpstr>衡阳</vt:lpstr>
      <vt:lpstr>常德</vt:lpstr>
      <vt:lpstr>娄底</vt:lpstr>
      <vt:lpstr>永州</vt:lpstr>
      <vt:lpstr>永衡一期</vt:lpstr>
      <vt:lpstr>永衡二期</vt:lpstr>
      <vt:lpstr>永衡三期</vt:lpstr>
      <vt:lpstr>石澧项目</vt:lpstr>
      <vt:lpstr>洪辰项目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Mengying</dc:creator>
  <cp:lastModifiedBy>杨双玉</cp:lastModifiedBy>
  <dcterms:created xsi:type="dcterms:W3CDTF">2023-04-17T09:49:00Z</dcterms:created>
  <cp:lastPrinted>2023-05-29T11:19:00Z</cp:lastPrinted>
  <dcterms:modified xsi:type="dcterms:W3CDTF">2023-10-11T14:48:11Z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B9793A2532054F20B8A1764AA2A90F6B_13</vt:lpwstr>
  </property>
  <property fmtid="{D5CDD505-2E9C-101B-9397-08002B2CF9AE}" pid="3" name="KSOProductBuildVer">
    <vt:lpwstr>2052-11.8.2.10587</vt:lpwstr>
  </property>
</Properties>
</file>