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540" tabRatio="875" firstSheet="1" activeTab="1"/>
  </bookViews>
  <sheets>
    <sheet name="水运本级基础数据" sheetId="1" state="hidden" r:id="rId1"/>
    <sheet name="基础数据表汇（依据报告分类项目支出）" sheetId="25" r:id="rId2"/>
    <sheet name="部门整体自评表" sheetId="28" r:id="rId3"/>
    <sheet name="业务工作专项自评表" sheetId="20" r:id="rId4"/>
    <sheet name="运行维护专项自评表 " sheetId="21" r:id="rId5"/>
    <sheet name="交通运输发展专项自评表" sheetId="22" r:id="rId6"/>
    <sheet name="交通运输事业发展专项自评表" sheetId="26" r:id="rId7"/>
    <sheet name="交通运输事业发展专项评分表" sheetId="27" r:id="rId8"/>
    <sheet name="政府性基金" sheetId="24" r:id="rId9"/>
    <sheet name="常德航道基础数据" sheetId="3" state="hidden" r:id="rId10"/>
    <sheet name="长沙航道基础数据" sheetId="5" state="hidden" r:id="rId11"/>
    <sheet name="益阳航道基础数据" sheetId="7" state="hidden" r:id="rId12"/>
    <sheet name="衡阳航道基础数据" sheetId="9" state="hidden" r:id="rId13"/>
    <sheet name="监控中心基础数据" sheetId="11" state="hidden" r:id="rId14"/>
    <sheet name="信息中心基础数据" sheetId="14" state="hidden" r:id="rId15"/>
    <sheet name="质安基础数据" sheetId="16" state="hidden" r:id="rId16"/>
  </sheets>
  <definedNames>
    <definedName name="_xlnm._FilterDatabase" localSheetId="2" hidden="1">部门整体自评表!$A$14:$T$250</definedName>
    <definedName name="_xlnm._FilterDatabase" localSheetId="5" hidden="1">交通运输发展专项自评表!$A$13:$T$115</definedName>
    <definedName name="_xlnm._FilterDatabase" localSheetId="6" hidden="1">交通运输事业发展专项自评表!$A$14:$F$122</definedName>
    <definedName name="_xlnm._FilterDatabase" localSheetId="3" hidden="1">业务工作专项自评表!$A$13:$T$106</definedName>
    <definedName name="_xlnm._FilterDatabase" localSheetId="4" hidden="1">'运行维护专项自评表 '!$A$13:$T$55</definedName>
    <definedName name="_xlnm.Print_Area" localSheetId="2">部门整体自评表!$A$1:$M$250</definedName>
    <definedName name="_xlnm.Print_Area" localSheetId="1">'基础数据表汇（依据报告分类项目支出）'!$A$1:$G$28</definedName>
    <definedName name="_xlnm.Print_Area" localSheetId="5">交通运输发展专项自评表!$A$1:$M$115</definedName>
    <definedName name="_xlnm.Print_Area" localSheetId="14">信息中心基础数据!$A$1:$G$31</definedName>
    <definedName name="_xlnm.Print_Area" localSheetId="3">业务工作专项自评表!$A$1:$M$106</definedName>
    <definedName name="_xlnm.Print_Area" localSheetId="11">益阳航道基础数据!$A$1:$G$25</definedName>
    <definedName name="_xlnm.Print_Area" localSheetId="4">'运行维护专项自评表 '!$A$1:$M$55</definedName>
    <definedName name="_xlnm.Print_Area" localSheetId="8">政府性基金!$A$1:$G$7</definedName>
    <definedName name="_xlnm.Print_Area" localSheetId="15">质安基础数据!$A$1:$G$31</definedName>
    <definedName name="_xlnm.Print_Titles" localSheetId="2">部门整体自评表!$13:$14</definedName>
    <definedName name="_xlnm.Print_Titles" localSheetId="5">交通运输发展专项自评表!$12:$13</definedName>
    <definedName name="_xlnm.Print_Titles" localSheetId="6">交通运输事业发展专项自评表!$14:$14</definedName>
    <definedName name="_xlnm.Print_Titles" localSheetId="14">信息中心基础数据!$1:$3</definedName>
    <definedName name="_xlnm.Print_Titles" localSheetId="3">业务工作专项自评表!$12:$13</definedName>
    <definedName name="_xlnm.Print_Titles" localSheetId="4">'运行维护专项自评表 '!$12:$13</definedName>
  </definedNames>
  <calcPr calcId="145621"/>
</workbook>
</file>

<file path=xl/calcChain.xml><?xml version="1.0" encoding="utf-8"?>
<calcChain xmlns="http://schemas.openxmlformats.org/spreadsheetml/2006/main">
  <c r="I7" i="16" l="1"/>
  <c r="H7" i="16"/>
  <c r="F5" i="16"/>
  <c r="F17" i="14"/>
  <c r="D17" i="14"/>
  <c r="B17" i="14"/>
  <c r="B16" i="14" s="1"/>
  <c r="B13" i="14" s="1"/>
  <c r="F13" i="14"/>
  <c r="D13" i="14"/>
  <c r="F5" i="14"/>
  <c r="H21" i="7"/>
  <c r="F5" i="7"/>
  <c r="F13" i="5"/>
  <c r="F5" i="5"/>
  <c r="F5" i="3"/>
  <c r="G6" i="24"/>
  <c r="F6" i="24"/>
  <c r="E6" i="24"/>
  <c r="C6" i="24"/>
  <c r="G7" i="26"/>
  <c r="G9" i="26" s="1"/>
  <c r="J112" i="22"/>
  <c r="K50" i="22"/>
  <c r="O7" i="22"/>
  <c r="P7" i="22" s="1"/>
  <c r="Q7" i="22" s="1"/>
  <c r="I7" i="22"/>
  <c r="G7" i="22"/>
  <c r="N7" i="22" s="1"/>
  <c r="F7" i="22"/>
  <c r="G6" i="22"/>
  <c r="N6" i="22" s="1"/>
  <c r="T5" i="22"/>
  <c r="M5" i="22"/>
  <c r="K112" i="22" s="1"/>
  <c r="I5" i="22"/>
  <c r="I6" i="22" s="1"/>
  <c r="G5" i="22"/>
  <c r="F5" i="22"/>
  <c r="J52" i="21"/>
  <c r="K26" i="21"/>
  <c r="K14" i="21"/>
  <c r="K52" i="21" s="1"/>
  <c r="N7" i="21"/>
  <c r="M7" i="21"/>
  <c r="K7" i="21"/>
  <c r="N6" i="21"/>
  <c r="K6" i="21"/>
  <c r="M6" i="21" s="1"/>
  <c r="I6" i="21"/>
  <c r="T5" i="21"/>
  <c r="K5" i="21"/>
  <c r="F5" i="21"/>
  <c r="J103" i="20"/>
  <c r="K14" i="20"/>
  <c r="O7" i="20"/>
  <c r="P7" i="20" s="1"/>
  <c r="Q7" i="20" s="1"/>
  <c r="N7" i="20"/>
  <c r="K7" i="20"/>
  <c r="O6" i="20"/>
  <c r="P6" i="20" s="1"/>
  <c r="Q6" i="20" s="1"/>
  <c r="I6" i="20"/>
  <c r="G6" i="20"/>
  <c r="N6" i="20" s="1"/>
  <c r="U5" i="20"/>
  <c r="O5" i="20"/>
  <c r="P5" i="20" s="1"/>
  <c r="M5" i="20"/>
  <c r="K103" i="20" s="1"/>
  <c r="K5" i="20"/>
  <c r="F5" i="20"/>
  <c r="K247" i="28"/>
  <c r="J247" i="28"/>
  <c r="K167" i="28"/>
  <c r="K100" i="28"/>
  <c r="K15" i="28"/>
  <c r="N8" i="28"/>
  <c r="K8" i="28"/>
  <c r="F8" i="28"/>
  <c r="T5" i="28"/>
  <c r="I5" i="28"/>
  <c r="K5" i="28" s="1"/>
  <c r="G5" i="28"/>
  <c r="P5" i="28" s="1"/>
  <c r="D24" i="25"/>
  <c r="H23" i="25"/>
  <c r="H19" i="25"/>
  <c r="F17" i="25"/>
  <c r="D17" i="25"/>
  <c r="F16" i="25"/>
  <c r="F13" i="25" s="1"/>
  <c r="D16" i="25"/>
  <c r="D13" i="25" s="1"/>
  <c r="U6" i="20" s="1"/>
  <c r="D8" i="25"/>
  <c r="D7" i="25" s="1"/>
  <c r="H7" i="25" s="1"/>
  <c r="B8" i="25"/>
  <c r="B7" i="25" s="1"/>
  <c r="F6" i="1"/>
  <c r="K6" i="22" l="1"/>
  <c r="O6" i="22"/>
  <c r="P6" i="22" s="1"/>
  <c r="Q6" i="22" s="1"/>
  <c r="N5" i="28"/>
  <c r="N6" i="28" s="1"/>
  <c r="K5" i="22"/>
  <c r="T5" i="20"/>
  <c r="K6" i="20"/>
  <c r="K7" i="22"/>
</calcChain>
</file>

<file path=xl/comments1.xml><?xml version="1.0" encoding="utf-8"?>
<comments xmlns="http://schemas.openxmlformats.org/spreadsheetml/2006/main">
  <authors>
    <author>JBH</author>
    <author>WFY</author>
  </authors>
  <commentList>
    <comment ref="D13" authorId="0">
      <text>
        <r>
          <rPr>
            <b/>
            <sz val="9"/>
            <rFont val="宋体"/>
            <charset val="134"/>
          </rPr>
          <t>JBH:</t>
        </r>
        <r>
          <rPr>
            <sz val="9"/>
            <rFont val="宋体"/>
            <charset val="134"/>
          </rPr>
          <t xml:space="preserve">
2020年决算表Z07年初结转结余+本年收入1767.75
以前年度结转130万-wfy</t>
        </r>
      </text>
    </comment>
    <comment ref="D22" authorId="1">
      <text>
        <r>
          <rPr>
            <b/>
            <sz val="9"/>
            <rFont val="宋体"/>
            <charset val="134"/>
          </rPr>
          <t>WFY:</t>
        </r>
        <r>
          <rPr>
            <sz val="9"/>
            <rFont val="宋体"/>
            <charset val="134"/>
          </rPr>
          <t xml:space="preserve">
调减与增加的绝对值</t>
        </r>
      </text>
    </comment>
  </commentList>
</comments>
</file>

<file path=xl/comments2.xml><?xml version="1.0" encoding="utf-8"?>
<comments xmlns="http://schemas.openxmlformats.org/spreadsheetml/2006/main">
  <authors>
    <author>JBH</author>
    <author>WFY</author>
  </authors>
  <commentList>
    <comment ref="B13" authorId="0">
      <text>
        <r>
          <rPr>
            <b/>
            <sz val="9"/>
            <rFont val="宋体"/>
            <charset val="134"/>
          </rPr>
          <t>JBH:</t>
        </r>
        <r>
          <rPr>
            <sz val="9"/>
            <rFont val="宋体"/>
            <charset val="134"/>
          </rPr>
          <t xml:space="preserve">
2019年决算表Z07年初结转结余+本年收入</t>
        </r>
      </text>
    </comment>
    <comment ref="D22" authorId="1">
      <text>
        <r>
          <rPr>
            <b/>
            <sz val="9"/>
            <rFont val="宋体"/>
            <charset val="134"/>
          </rPr>
          <t>WFY:</t>
        </r>
        <r>
          <rPr>
            <sz val="9"/>
            <rFont val="宋体"/>
            <charset val="134"/>
          </rPr>
          <t xml:space="preserve">
基本支出调减和追加绝对值相加</t>
        </r>
      </text>
    </comment>
  </commentList>
</comments>
</file>

<file path=xl/comments3.xml><?xml version="1.0" encoding="utf-8"?>
<comments xmlns="http://schemas.openxmlformats.org/spreadsheetml/2006/main">
  <authors>
    <author>周婧姚</author>
    <author>WFY</author>
    <author>JBH</author>
  </authors>
  <commentList>
    <comment ref="F7" authorId="0">
      <text>
        <r>
          <rPr>
            <b/>
            <sz val="9"/>
            <rFont val="宋体"/>
            <charset val="134"/>
          </rPr>
          <t>周婧姚:</t>
        </r>
        <r>
          <rPr>
            <sz val="9"/>
            <rFont val="宋体"/>
            <charset val="134"/>
          </rPr>
          <t xml:space="preserve">
2020决算数F03决算数</t>
        </r>
      </text>
    </comment>
    <comment ref="D8" authorId="0">
      <text>
        <r>
          <rPr>
            <b/>
            <sz val="9"/>
            <rFont val="宋体"/>
            <charset val="134"/>
          </rPr>
          <t>周婧姚:</t>
        </r>
        <r>
          <rPr>
            <sz val="9"/>
            <rFont val="宋体"/>
            <charset val="134"/>
          </rPr>
          <t xml:space="preserve">
2020决算数F03
</t>
        </r>
      </text>
    </comment>
    <comment ref="F8" authorId="0">
      <text>
        <r>
          <rPr>
            <b/>
            <sz val="9"/>
            <rFont val="宋体"/>
            <charset val="134"/>
          </rPr>
          <t>周婧姚:</t>
        </r>
        <r>
          <rPr>
            <sz val="9"/>
            <rFont val="宋体"/>
            <charset val="134"/>
          </rPr>
          <t xml:space="preserve">
2020决算数F03决算数
</t>
        </r>
      </text>
    </comment>
    <comment ref="F9" authorId="0">
      <text>
        <r>
          <rPr>
            <b/>
            <sz val="9"/>
            <rFont val="宋体"/>
            <charset val="134"/>
          </rPr>
          <t>周婧姚:</t>
        </r>
        <r>
          <rPr>
            <sz val="9"/>
            <rFont val="宋体"/>
            <charset val="134"/>
          </rPr>
          <t xml:space="preserve">
2020决算数F03决算数
</t>
        </r>
      </text>
    </comment>
    <comment ref="D10" authorId="0">
      <text>
        <r>
          <rPr>
            <b/>
            <sz val="9"/>
            <rFont val="宋体"/>
            <charset val="134"/>
          </rPr>
          <t>周婧姚:</t>
        </r>
        <r>
          <rPr>
            <sz val="9"/>
            <rFont val="宋体"/>
            <charset val="134"/>
          </rPr>
          <t xml:space="preserve">
2020决算数F03
</t>
        </r>
      </text>
    </comment>
    <comment ref="D11" authorId="0">
      <text>
        <r>
          <rPr>
            <b/>
            <sz val="9"/>
            <rFont val="宋体"/>
            <charset val="134"/>
          </rPr>
          <t>周婧姚:</t>
        </r>
        <r>
          <rPr>
            <sz val="9"/>
            <rFont val="宋体"/>
            <charset val="134"/>
          </rPr>
          <t xml:space="preserve">
2020决算数F03</t>
        </r>
      </text>
    </comment>
    <comment ref="D12" authorId="0">
      <text>
        <r>
          <rPr>
            <b/>
            <sz val="9"/>
            <rFont val="宋体"/>
            <charset val="134"/>
          </rPr>
          <t>周婧姚:</t>
        </r>
        <r>
          <rPr>
            <sz val="9"/>
            <rFont val="宋体"/>
            <charset val="134"/>
          </rPr>
          <t xml:space="preserve">
2020决算数F03
</t>
        </r>
      </text>
    </comment>
    <comment ref="B13" authorId="1">
      <text>
        <r>
          <rPr>
            <b/>
            <sz val="9"/>
            <rFont val="宋体"/>
            <charset val="134"/>
          </rPr>
          <t>WFY:</t>
        </r>
        <r>
          <rPr>
            <sz val="9"/>
            <rFont val="宋体"/>
            <charset val="134"/>
          </rPr>
          <t xml:space="preserve">
单位填的去年的自评表中的数据</t>
        </r>
      </text>
    </comment>
    <comment ref="D13" authorId="0">
      <text>
        <r>
          <rPr>
            <b/>
            <sz val="9"/>
            <rFont val="宋体"/>
            <charset val="134"/>
          </rPr>
          <t>周婧姚:</t>
        </r>
        <r>
          <rPr>
            <sz val="9"/>
            <rFont val="宋体"/>
            <charset val="134"/>
          </rPr>
          <t xml:space="preserve">
2020决算表Z01-1</t>
        </r>
      </text>
    </comment>
    <comment ref="F13" authorId="0">
      <text>
        <r>
          <rPr>
            <b/>
            <sz val="9"/>
            <rFont val="宋体"/>
            <charset val="134"/>
          </rPr>
          <t>周婧姚:</t>
        </r>
        <r>
          <rPr>
            <sz val="9"/>
            <rFont val="宋体"/>
            <charset val="134"/>
          </rPr>
          <t xml:space="preserve">
2020决算表Z01-1</t>
        </r>
      </text>
    </comment>
    <comment ref="B22" authorId="0">
      <text>
        <r>
          <rPr>
            <b/>
            <sz val="9"/>
            <rFont val="宋体"/>
            <charset val="134"/>
          </rPr>
          <t>周婧姚:</t>
        </r>
        <r>
          <rPr>
            <sz val="9"/>
            <rFont val="宋体"/>
            <charset val="134"/>
          </rPr>
          <t xml:space="preserve">
2019决算表Z01</t>
        </r>
      </text>
    </comment>
    <comment ref="B23" authorId="2">
      <text>
        <r>
          <rPr>
            <b/>
            <sz val="9"/>
            <rFont val="宋体"/>
            <charset val="134"/>
          </rPr>
          <t>JBH:</t>
        </r>
        <r>
          <rPr>
            <sz val="9"/>
            <rFont val="宋体"/>
            <charset val="134"/>
          </rPr>
          <t xml:space="preserve">
2019年决算数Z08-1</t>
        </r>
      </text>
    </comment>
    <comment ref="B26" authorId="0">
      <text>
        <r>
          <rPr>
            <b/>
            <sz val="9"/>
            <rFont val="宋体"/>
            <charset val="134"/>
          </rPr>
          <t>周婧姚:</t>
        </r>
        <r>
          <rPr>
            <sz val="9"/>
            <rFont val="宋体"/>
            <charset val="134"/>
          </rPr>
          <t xml:space="preserve">
2019决算表F03</t>
        </r>
      </text>
    </comment>
  </commentList>
</comments>
</file>

<file path=xl/comments4.xml><?xml version="1.0" encoding="utf-8"?>
<comments xmlns="http://schemas.openxmlformats.org/spreadsheetml/2006/main">
  <authors>
    <author>周婧姚</author>
  </authors>
  <commentList>
    <comment ref="B23" authorId="0">
      <text>
        <r>
          <rPr>
            <b/>
            <sz val="9"/>
            <rFont val="宋体"/>
            <charset val="134"/>
          </rPr>
          <t>周婧姚:</t>
        </r>
        <r>
          <rPr>
            <sz val="9"/>
            <rFont val="宋体"/>
            <charset val="134"/>
          </rPr>
          <t xml:space="preserve">
2019决算表Z05-1</t>
        </r>
      </text>
    </comment>
    <comment ref="F23" authorId="0">
      <text>
        <r>
          <rPr>
            <b/>
            <sz val="9"/>
            <rFont val="宋体"/>
            <charset val="134"/>
          </rPr>
          <t>周婧姚:</t>
        </r>
        <r>
          <rPr>
            <sz val="9"/>
            <rFont val="宋体"/>
            <charset val="134"/>
          </rPr>
          <t xml:space="preserve">
2020决算表ZO5-1</t>
        </r>
      </text>
    </comment>
    <comment ref="B26" authorId="0">
      <text>
        <r>
          <rPr>
            <b/>
            <sz val="9"/>
            <rFont val="宋体"/>
            <charset val="134"/>
          </rPr>
          <t>周婧姚:</t>
        </r>
        <r>
          <rPr>
            <sz val="9"/>
            <rFont val="宋体"/>
            <charset val="134"/>
          </rPr>
          <t xml:space="preserve">
2019决算表 F03</t>
        </r>
      </text>
    </comment>
    <comment ref="D27" authorId="0">
      <text>
        <r>
          <rPr>
            <b/>
            <sz val="9"/>
            <rFont val="宋体"/>
            <charset val="134"/>
          </rPr>
          <t>周婧姚:</t>
        </r>
        <r>
          <rPr>
            <sz val="9"/>
            <rFont val="宋体"/>
            <charset val="134"/>
          </rPr>
          <t xml:space="preserve">
2020决算表Z01
基本支出调整预算数-基本支出年初预算数
</t>
        </r>
      </text>
    </comment>
  </commentList>
</comments>
</file>

<file path=xl/sharedStrings.xml><?xml version="1.0" encoding="utf-8"?>
<sst xmlns="http://schemas.openxmlformats.org/spreadsheetml/2006/main" count="3757" uniqueCount="1057">
  <si>
    <r>
      <rPr>
        <sz val="12"/>
        <color rgb="FF000000"/>
        <rFont val="仿宋"/>
        <charset val="134"/>
      </rPr>
      <t>附件</t>
    </r>
    <r>
      <rPr>
        <sz val="12"/>
        <color rgb="FF000000"/>
        <rFont val="Times New Roman"/>
        <family val="1"/>
      </rPr>
      <t>1</t>
    </r>
  </si>
  <si>
    <r>
      <rPr>
        <b/>
        <sz val="18"/>
        <color rgb="FF000000"/>
        <rFont val="仿宋"/>
        <charset val="134"/>
      </rPr>
      <t>部门整体支出绩效自评基础数据表</t>
    </r>
  </si>
  <si>
    <r>
      <rPr>
        <sz val="10.5"/>
        <color rgb="FF000000"/>
        <rFont val="仿宋"/>
        <charset val="134"/>
      </rPr>
      <t>财政供养人员情况（人）</t>
    </r>
  </si>
  <si>
    <r>
      <rPr>
        <b/>
        <sz val="10.5"/>
        <color rgb="FF000000"/>
        <rFont val="仿宋"/>
        <charset val="134"/>
      </rPr>
      <t>编制数</t>
    </r>
  </si>
  <si>
    <r>
      <rPr>
        <b/>
        <sz val="10.5"/>
        <color rgb="FF000000"/>
        <rFont val="Times New Roman"/>
        <family val="1"/>
      </rPr>
      <t>2020</t>
    </r>
    <r>
      <rPr>
        <b/>
        <sz val="10.5"/>
        <color rgb="FF000000"/>
        <rFont val="仿宋"/>
        <charset val="134"/>
      </rPr>
      <t>年实际在职人数</t>
    </r>
  </si>
  <si>
    <r>
      <rPr>
        <b/>
        <sz val="10.5"/>
        <color rgb="FF000000"/>
        <rFont val="仿宋"/>
        <charset val="134"/>
      </rPr>
      <t>控制率</t>
    </r>
  </si>
  <si>
    <r>
      <rPr>
        <sz val="10.5"/>
        <color rgb="FF000000"/>
        <rFont val="仿宋"/>
        <charset val="134"/>
      </rPr>
      <t>经费控制情况</t>
    </r>
    <r>
      <rPr>
        <sz val="10.5"/>
        <color rgb="FF000000"/>
        <rFont val="Times New Roman"/>
        <family val="1"/>
      </rPr>
      <t>(</t>
    </r>
    <r>
      <rPr>
        <sz val="10.5"/>
        <color rgb="FF000000"/>
        <rFont val="仿宋"/>
        <charset val="134"/>
      </rPr>
      <t>万元）</t>
    </r>
  </si>
  <si>
    <r>
      <rPr>
        <b/>
        <sz val="10.5"/>
        <color rgb="FF000000"/>
        <rFont val="Times New Roman"/>
        <family val="1"/>
      </rPr>
      <t>2019</t>
    </r>
    <r>
      <rPr>
        <b/>
        <sz val="10.5"/>
        <color rgb="FF000000"/>
        <rFont val="仿宋"/>
        <charset val="134"/>
      </rPr>
      <t>年决算数</t>
    </r>
  </si>
  <si>
    <r>
      <rPr>
        <b/>
        <sz val="10.5"/>
        <color rgb="FF000000"/>
        <rFont val="Times New Roman"/>
        <family val="1"/>
      </rPr>
      <t>2020</t>
    </r>
    <r>
      <rPr>
        <b/>
        <sz val="10.5"/>
        <color rgb="FF000000"/>
        <rFont val="仿宋"/>
        <charset val="134"/>
      </rPr>
      <t>年预算数</t>
    </r>
  </si>
  <si>
    <r>
      <rPr>
        <b/>
        <sz val="10.5"/>
        <color rgb="FF000000"/>
        <rFont val="Times New Roman"/>
        <family val="1"/>
      </rPr>
      <t>2020</t>
    </r>
    <r>
      <rPr>
        <b/>
        <sz val="10.5"/>
        <color rgb="FF000000"/>
        <rFont val="仿宋"/>
        <charset val="134"/>
      </rPr>
      <t>年决算数</t>
    </r>
  </si>
  <si>
    <r>
      <rPr>
        <sz val="10.5"/>
        <color rgb="FF000000"/>
        <rFont val="仿宋"/>
        <charset val="134"/>
      </rPr>
      <t>三公经费</t>
    </r>
  </si>
  <si>
    <r>
      <rPr>
        <sz val="10.5"/>
        <color rgb="FF000000"/>
        <rFont val="Times New Roman"/>
        <family val="1"/>
      </rPr>
      <t xml:space="preserve">     1</t>
    </r>
    <r>
      <rPr>
        <sz val="10.5"/>
        <color rgb="FF000000"/>
        <rFont val="仿宋"/>
        <charset val="134"/>
      </rPr>
      <t>、公务用车购置和维护经费</t>
    </r>
  </si>
  <si>
    <r>
      <rPr>
        <sz val="10.5"/>
        <color rgb="FF000000"/>
        <rFont val="Times New Roman"/>
        <family val="1"/>
      </rPr>
      <t xml:space="preserve"> </t>
    </r>
    <r>
      <rPr>
        <sz val="10.5"/>
        <color rgb="FF000000"/>
        <rFont val="仿宋"/>
        <charset val="134"/>
      </rPr>
      <t>其中：公车购置</t>
    </r>
  </si>
  <si>
    <r>
      <rPr>
        <sz val="10.5"/>
        <color rgb="FF000000"/>
        <rFont val="Times New Roman"/>
        <family val="1"/>
      </rPr>
      <t xml:space="preserve">       </t>
    </r>
    <r>
      <rPr>
        <sz val="10.5"/>
        <color rgb="FF000000"/>
        <rFont val="仿宋"/>
        <charset val="134"/>
      </rPr>
      <t>公车运行维护</t>
    </r>
  </si>
  <si>
    <r>
      <rPr>
        <sz val="10.5"/>
        <color rgb="FF000000"/>
        <rFont val="Times New Roman"/>
        <family val="1"/>
      </rPr>
      <t xml:space="preserve">     2</t>
    </r>
    <r>
      <rPr>
        <sz val="10.5"/>
        <color rgb="FF000000"/>
        <rFont val="仿宋"/>
        <charset val="134"/>
      </rPr>
      <t>、出国经费</t>
    </r>
  </si>
  <si>
    <r>
      <rPr>
        <sz val="10.5"/>
        <color rgb="FF000000"/>
        <rFont val="Times New Roman"/>
        <family val="1"/>
      </rPr>
      <t xml:space="preserve">     3</t>
    </r>
    <r>
      <rPr>
        <sz val="10.5"/>
        <color rgb="FF000000"/>
        <rFont val="仿宋"/>
        <charset val="134"/>
      </rPr>
      <t>、公务接待</t>
    </r>
  </si>
  <si>
    <r>
      <rPr>
        <sz val="10.5"/>
        <color rgb="FF000000"/>
        <rFont val="仿宋"/>
        <charset val="134"/>
      </rPr>
      <t>项目支出：</t>
    </r>
  </si>
  <si>
    <r>
      <rPr>
        <sz val="10.5"/>
        <color rgb="FF000000"/>
        <rFont val="Times New Roman"/>
        <family val="1"/>
      </rPr>
      <t xml:space="preserve">     1</t>
    </r>
    <r>
      <rPr>
        <sz val="10.5"/>
        <color rgb="FF000000"/>
        <rFont val="仿宋"/>
        <charset val="134"/>
      </rPr>
      <t>、业务工作专项</t>
    </r>
  </si>
  <si>
    <r>
      <rPr>
        <sz val="10.5"/>
        <color rgb="FF000000"/>
        <rFont val="Times New Roman"/>
        <family val="1"/>
      </rPr>
      <t xml:space="preserve">     2</t>
    </r>
    <r>
      <rPr>
        <sz val="10.5"/>
        <color rgb="FF000000"/>
        <rFont val="仿宋"/>
        <charset val="134"/>
      </rPr>
      <t>、运行维护专项</t>
    </r>
  </si>
  <si>
    <r>
      <rPr>
        <sz val="10.5"/>
        <color rgb="FF000000"/>
        <rFont val="Times New Roman"/>
        <family val="1"/>
      </rPr>
      <t xml:space="preserve">     3</t>
    </r>
    <r>
      <rPr>
        <sz val="10.5"/>
        <color rgb="FF000000"/>
        <rFont val="仿宋"/>
        <charset val="134"/>
      </rPr>
      <t>、交通运输发展专项（含政府性基建开支）</t>
    </r>
  </si>
  <si>
    <r>
      <rPr>
        <sz val="10.5"/>
        <color rgb="FF000000"/>
        <rFont val="仿宋"/>
        <charset val="134"/>
      </rPr>
      <t>公用经费</t>
    </r>
  </si>
  <si>
    <r>
      <rPr>
        <sz val="10.5"/>
        <color rgb="FF000000"/>
        <rFont val="仿宋"/>
        <charset val="134"/>
      </rPr>
      <t>其中：办公经费</t>
    </r>
  </si>
  <si>
    <r>
      <rPr>
        <sz val="10.5"/>
        <color rgb="FF000000"/>
        <rFont val="仿宋"/>
        <charset val="134"/>
      </rPr>
      <t>水费、电费、差旅费</t>
    </r>
  </si>
  <si>
    <r>
      <rPr>
        <sz val="10.5"/>
        <color rgb="FF000000"/>
        <rFont val="仿宋"/>
        <charset val="134"/>
      </rPr>
      <t>会议费、培训费</t>
    </r>
  </si>
  <si>
    <r>
      <rPr>
        <sz val="10.5"/>
        <color rgb="FF000000"/>
        <rFont val="仿宋"/>
        <charset val="134"/>
      </rPr>
      <t>政府采购金额</t>
    </r>
  </si>
  <si>
    <r>
      <rPr>
        <sz val="10.5"/>
        <color rgb="FF000000"/>
        <rFont val="仿宋"/>
        <charset val="134"/>
      </rPr>
      <t>部门基本支出预算调整</t>
    </r>
  </si>
  <si>
    <r>
      <rPr>
        <sz val="11"/>
        <color rgb="FF000000"/>
        <rFont val="仿宋"/>
        <charset val="134"/>
      </rPr>
      <t>楼堂馆所控制情况</t>
    </r>
  </si>
  <si>
    <r>
      <rPr>
        <b/>
        <sz val="10.5"/>
        <color rgb="FF000000"/>
        <rFont val="仿宋"/>
        <charset val="134"/>
      </rPr>
      <t>批复规模（㎡）</t>
    </r>
  </si>
  <si>
    <r>
      <rPr>
        <b/>
        <sz val="10.5"/>
        <color rgb="FF000000"/>
        <rFont val="仿宋"/>
        <charset val="134"/>
      </rPr>
      <t>实际规模（㎡）</t>
    </r>
  </si>
  <si>
    <r>
      <rPr>
        <b/>
        <sz val="10.5"/>
        <color rgb="FF000000"/>
        <rFont val="仿宋"/>
        <charset val="134"/>
      </rPr>
      <t>规模控制率</t>
    </r>
  </si>
  <si>
    <r>
      <rPr>
        <b/>
        <sz val="10.5"/>
        <color rgb="FF000000"/>
        <rFont val="仿宋"/>
        <charset val="134"/>
      </rPr>
      <t>预算投资（万元）</t>
    </r>
  </si>
  <si>
    <r>
      <rPr>
        <b/>
        <sz val="10.5"/>
        <color rgb="FF000000"/>
        <rFont val="仿宋"/>
        <charset val="134"/>
      </rPr>
      <t>实际投资（万元）</t>
    </r>
  </si>
  <si>
    <r>
      <rPr>
        <b/>
        <sz val="10.5"/>
        <color rgb="FF000000"/>
        <rFont val="仿宋"/>
        <charset val="134"/>
      </rPr>
      <t>投资概算控制率</t>
    </r>
  </si>
  <si>
    <r>
      <rPr>
        <sz val="11"/>
        <color rgb="FF000000"/>
        <rFont val="仿宋"/>
        <charset val="134"/>
      </rPr>
      <t>（</t>
    </r>
    <r>
      <rPr>
        <sz val="11"/>
        <color rgb="FF000000"/>
        <rFont val="Times New Roman"/>
        <family val="1"/>
      </rPr>
      <t xml:space="preserve">2020 </t>
    </r>
    <r>
      <rPr>
        <sz val="11"/>
        <color rgb="FF000000"/>
        <rFont val="仿宋"/>
        <charset val="134"/>
      </rPr>
      <t>年完工项目）</t>
    </r>
  </si>
  <si>
    <r>
      <rPr>
        <sz val="10.5"/>
        <color rgb="FF000000"/>
        <rFont val="仿宋"/>
        <charset val="134"/>
      </rPr>
      <t>厉行节约保障措施</t>
    </r>
  </si>
  <si>
    <r>
      <rPr>
        <sz val="10"/>
        <rFont val="仿宋"/>
        <charset val="134"/>
      </rPr>
      <t>附件</t>
    </r>
    <r>
      <rPr>
        <sz val="10"/>
        <rFont val="Times New Roman"/>
        <family val="1"/>
      </rPr>
      <t>1</t>
    </r>
    <r>
      <rPr>
        <sz val="10"/>
        <rFont val="宋体"/>
        <charset val="134"/>
      </rPr>
      <t>：</t>
    </r>
  </si>
  <si>
    <t>部门整体支出绩效自评基础数据表</t>
  </si>
  <si>
    <t>财政供养人员情况</t>
  </si>
  <si>
    <t>编制数</t>
  </si>
  <si>
    <r>
      <rPr>
        <b/>
        <sz val="10.5"/>
        <rFont val="Times New Roman"/>
        <family val="1"/>
      </rPr>
      <t xml:space="preserve">2020 </t>
    </r>
    <r>
      <rPr>
        <b/>
        <sz val="10.5"/>
        <rFont val="宋体"/>
        <charset val="134"/>
      </rPr>
      <t>年实际在职人数</t>
    </r>
  </si>
  <si>
    <t>控制率</t>
  </si>
  <si>
    <t>经费控制情况</t>
  </si>
  <si>
    <r>
      <rPr>
        <b/>
        <sz val="10.5"/>
        <rFont val="Times New Roman"/>
        <family val="1"/>
      </rPr>
      <t xml:space="preserve">2019 </t>
    </r>
    <r>
      <rPr>
        <b/>
        <sz val="10.5"/>
        <rFont val="宋体"/>
        <charset val="134"/>
      </rPr>
      <t>年决算数（万元）</t>
    </r>
  </si>
  <si>
    <r>
      <rPr>
        <b/>
        <sz val="10.5"/>
        <rFont val="Times New Roman"/>
        <family val="1"/>
      </rPr>
      <t xml:space="preserve">2020 </t>
    </r>
    <r>
      <rPr>
        <b/>
        <sz val="10.5"/>
        <rFont val="宋体"/>
        <charset val="134"/>
      </rPr>
      <t>年预算数（万元）</t>
    </r>
  </si>
  <si>
    <r>
      <rPr>
        <b/>
        <sz val="11"/>
        <rFont val="Times New Roman"/>
        <family val="1"/>
      </rPr>
      <t xml:space="preserve">2020 </t>
    </r>
    <r>
      <rPr>
        <b/>
        <sz val="11"/>
        <rFont val="宋体"/>
        <charset val="134"/>
      </rPr>
      <t>年决算数（万元）</t>
    </r>
  </si>
  <si>
    <t>三公经费</t>
  </si>
  <si>
    <r>
      <rPr>
        <sz val="10.5"/>
        <rFont val="Times New Roman"/>
        <family val="1"/>
      </rPr>
      <t xml:space="preserve">     1</t>
    </r>
    <r>
      <rPr>
        <sz val="10.5"/>
        <rFont val="仿宋"/>
        <charset val="134"/>
      </rPr>
      <t>、公务用车购置和维护经费</t>
    </r>
  </si>
  <si>
    <r>
      <rPr>
        <sz val="10.5"/>
        <rFont val="Times New Roman"/>
        <family val="1"/>
      </rPr>
      <t xml:space="preserve"> </t>
    </r>
    <r>
      <rPr>
        <sz val="10.5"/>
        <rFont val="仿宋"/>
        <charset val="134"/>
      </rPr>
      <t>其中：公车购置</t>
    </r>
  </si>
  <si>
    <r>
      <rPr>
        <sz val="10.5"/>
        <rFont val="Times New Roman"/>
        <family val="1"/>
      </rPr>
      <t xml:space="preserve">       </t>
    </r>
    <r>
      <rPr>
        <sz val="10.5"/>
        <rFont val="仿宋"/>
        <charset val="134"/>
      </rPr>
      <t>公车运行维护</t>
    </r>
  </si>
  <si>
    <r>
      <rPr>
        <sz val="10.5"/>
        <rFont val="Times New Roman"/>
        <family val="1"/>
      </rPr>
      <t xml:space="preserve">     2</t>
    </r>
    <r>
      <rPr>
        <sz val="10.5"/>
        <rFont val="仿宋"/>
        <charset val="134"/>
      </rPr>
      <t>、出国经费</t>
    </r>
  </si>
  <si>
    <r>
      <rPr>
        <sz val="10.5"/>
        <rFont val="Times New Roman"/>
        <family val="1"/>
      </rPr>
      <t xml:space="preserve">     3</t>
    </r>
    <r>
      <rPr>
        <sz val="10.5"/>
        <rFont val="仿宋"/>
        <charset val="134"/>
      </rPr>
      <t>、公务接待</t>
    </r>
  </si>
  <si>
    <t>项目支出：</t>
  </si>
  <si>
    <r>
      <rPr>
        <sz val="10.5"/>
        <rFont val="Times New Roman"/>
        <family val="1"/>
      </rPr>
      <t xml:space="preserve">     1</t>
    </r>
    <r>
      <rPr>
        <sz val="10.5"/>
        <rFont val="仿宋"/>
        <charset val="134"/>
      </rPr>
      <t>、业务工作专项</t>
    </r>
  </si>
  <si>
    <r>
      <rPr>
        <sz val="10.5"/>
        <rFont val="Times New Roman"/>
        <family val="1"/>
      </rPr>
      <t xml:space="preserve">     2</t>
    </r>
    <r>
      <rPr>
        <sz val="10.5"/>
        <rFont val="仿宋"/>
        <charset val="134"/>
      </rPr>
      <t>、运行维护专项</t>
    </r>
  </si>
  <si>
    <r>
      <rPr>
        <sz val="10.5"/>
        <rFont val="Times New Roman"/>
        <family val="1"/>
      </rPr>
      <t xml:space="preserve">     3</t>
    </r>
    <r>
      <rPr>
        <sz val="10.5"/>
        <rFont val="仿宋"/>
        <charset val="134"/>
      </rPr>
      <t>、省级专项资金（一个专项一行）</t>
    </r>
  </si>
  <si>
    <t xml:space="preserve"> 交通运输发展专项</t>
  </si>
  <si>
    <t xml:space="preserve"> 其他专项</t>
  </si>
  <si>
    <t>公用经费</t>
  </si>
  <si>
    <t>其中：办公经费</t>
  </si>
  <si>
    <t>水费、电费、差旅费</t>
  </si>
  <si>
    <t>会议费、培训费</t>
  </si>
  <si>
    <t>政府采购金额</t>
  </si>
  <si>
    <t>部门基本支出预算调整</t>
  </si>
  <si>
    <r>
      <rPr>
        <sz val="11"/>
        <rFont val="仿宋"/>
        <charset val="134"/>
      </rPr>
      <t>楼堂馆所控制情况</t>
    </r>
    <r>
      <rPr>
        <sz val="11"/>
        <rFont val="Times New Roman"/>
        <family val="1"/>
      </rPr>
      <t xml:space="preserve">
</t>
    </r>
    <r>
      <rPr>
        <sz val="11"/>
        <rFont val="仿宋"/>
        <charset val="134"/>
      </rPr>
      <t>（</t>
    </r>
    <r>
      <rPr>
        <sz val="11"/>
        <rFont val="Times New Roman"/>
        <family val="1"/>
      </rPr>
      <t xml:space="preserve">2020 </t>
    </r>
    <r>
      <rPr>
        <sz val="11"/>
        <rFont val="仿宋"/>
        <charset val="134"/>
      </rPr>
      <t>年完工项目）</t>
    </r>
  </si>
  <si>
    <r>
      <rPr>
        <b/>
        <sz val="10.5"/>
        <rFont val="仿宋"/>
        <charset val="134"/>
      </rPr>
      <t>批复规模</t>
    </r>
    <r>
      <rPr>
        <b/>
        <sz val="10.5"/>
        <rFont val="Times New Roman"/>
        <family val="1"/>
      </rPr>
      <t xml:space="preserve">
</t>
    </r>
    <r>
      <rPr>
        <b/>
        <sz val="10.5"/>
        <rFont val="仿宋"/>
        <charset val="134"/>
      </rPr>
      <t>（㎡）</t>
    </r>
  </si>
  <si>
    <r>
      <rPr>
        <b/>
        <sz val="10.5"/>
        <rFont val="仿宋"/>
        <charset val="134"/>
      </rPr>
      <t>实际规模</t>
    </r>
    <r>
      <rPr>
        <b/>
        <sz val="10.5"/>
        <rFont val="Times New Roman"/>
        <family val="1"/>
      </rPr>
      <t xml:space="preserve">
</t>
    </r>
    <r>
      <rPr>
        <b/>
        <sz val="10.5"/>
        <rFont val="仿宋"/>
        <charset val="134"/>
      </rPr>
      <t>（㎡）</t>
    </r>
  </si>
  <si>
    <t>规模控制率</t>
  </si>
  <si>
    <t>预算投资（万元）</t>
  </si>
  <si>
    <t>实际投资（万元）</t>
  </si>
  <si>
    <t>投资概算控制率</t>
  </si>
  <si>
    <t>厉行节约保障措施</t>
  </si>
  <si>
    <t>《关于加强和规范厅机关差旅费管理的通知》《湖南省交通运输厅机关财务管理制度》</t>
  </si>
  <si>
    <r>
      <rPr>
        <sz val="11"/>
        <rFont val="仿宋"/>
        <charset val="134"/>
      </rPr>
      <t>说明：</t>
    </r>
    <r>
      <rPr>
        <sz val="11"/>
        <rFont val="Times New Roman"/>
        <family val="1"/>
      </rPr>
      <t>“</t>
    </r>
    <r>
      <rPr>
        <sz val="11"/>
        <rFont val="仿宋"/>
        <charset val="134"/>
      </rPr>
      <t>项目支出</t>
    </r>
    <r>
      <rPr>
        <sz val="11"/>
        <rFont val="Times New Roman"/>
        <family val="1"/>
      </rPr>
      <t>”</t>
    </r>
    <r>
      <rPr>
        <sz val="11"/>
        <rFont val="仿宋"/>
        <charset val="134"/>
      </rPr>
      <t>需要填报基本支出以外的所有项目支出情况，包括业务工作项目、运行维护项目和省级专项资金等；</t>
    </r>
    <r>
      <rPr>
        <sz val="11"/>
        <rFont val="Times New Roman"/>
        <family val="1"/>
      </rPr>
      <t>“</t>
    </r>
    <r>
      <rPr>
        <sz val="11"/>
        <rFont val="仿宋"/>
        <charset val="134"/>
      </rPr>
      <t>公用经费</t>
    </r>
    <r>
      <rPr>
        <sz val="11"/>
        <rFont val="Times New Roman"/>
        <family val="1"/>
      </rPr>
      <t>”</t>
    </r>
    <r>
      <rPr>
        <sz val="11"/>
        <rFont val="仿宋"/>
        <charset val="134"/>
      </rPr>
      <t>填报基本支出中的一般商品和服务支出。</t>
    </r>
  </si>
  <si>
    <t>附件2：</t>
  </si>
  <si>
    <t>2020 年度部门整体支出绩效自评表</t>
  </si>
  <si>
    <t>部门名称</t>
  </si>
  <si>
    <t>湖南省交通运输厅</t>
  </si>
  <si>
    <t>项目资金（万元）</t>
  </si>
  <si>
    <t>年初预算数</t>
  </si>
  <si>
    <r>
      <rPr>
        <sz val="12"/>
        <rFont val="仿宋"/>
        <charset val="134"/>
      </rPr>
      <t>全年执行数（</t>
    </r>
    <r>
      <rPr>
        <sz val="12"/>
        <rFont val="Times New Roman"/>
        <family val="1"/>
      </rPr>
      <t>B</t>
    </r>
    <r>
      <rPr>
        <sz val="12"/>
        <rFont val="仿宋"/>
        <charset val="134"/>
      </rPr>
      <t>）</t>
    </r>
  </si>
  <si>
    <t>分值</t>
  </si>
  <si>
    <r>
      <rPr>
        <sz val="12"/>
        <rFont val="仿宋"/>
        <charset val="134"/>
      </rPr>
      <t>执行率（</t>
    </r>
    <r>
      <rPr>
        <sz val="12"/>
        <rFont val="Times New Roman"/>
        <family val="1"/>
      </rPr>
      <t>B/A</t>
    </r>
    <r>
      <rPr>
        <sz val="12"/>
        <rFont val="仿宋"/>
        <charset val="134"/>
      </rPr>
      <t>）</t>
    </r>
  </si>
  <si>
    <t>得分</t>
  </si>
  <si>
    <t>年度资金总额</t>
  </si>
  <si>
    <t>按收入性质分：</t>
  </si>
  <si>
    <t>按支出性质分：</t>
  </si>
  <si>
    <t>其中：  一般公共预算：</t>
  </si>
  <si>
    <t xml:space="preserve">  其中：基本支出：</t>
  </si>
  <si>
    <t>政府性基金拨款：</t>
  </si>
  <si>
    <t xml:space="preserve">      项目支出：</t>
  </si>
  <si>
    <t>纳入专户的非税收入拨款：</t>
  </si>
  <si>
    <t>其他资金：</t>
  </si>
  <si>
    <t>年度总体目标</t>
  </si>
  <si>
    <t>年初目标设定</t>
  </si>
  <si>
    <t>全年实际完成情况</t>
  </si>
  <si>
    <t>1.全力确保“十三五”圆满收官；2.坚决打赢三大攻坚战；3.科学编制交通发展规划；4.持续提升运输服务品质；5.切实增强行业治理能力；6.深入推进平安交通建设；7.全面提高行业党建水平。</t>
  </si>
  <si>
    <t>1.“十三五”期间累计完成交通投资3492亿元，全省公路总里程达到24.1万公里，建成高速公路1298公里、通车总里程近7000公里，新改建干线公路4728公里、农村公路10.5万公里；新增1000吨级及以上航道509公里、泊位31个；100%的乡镇和具备条件的建制村通客车全面实现，圆满完成“十三五”规划目标任务；2.三大攻坚战取得阶段性成就，交通扶贫成果丰硕、污染防治强力推进、风险防控实效突出；3.交通规划编制获得重大成果，全面完成交通运输中长期发展规划、高质量编制“十四五”规划；4.全省综合运输服务供给能力得到提升，逐步推进客运“零距离换乘”、货运“无缝衔接”，为全省经济社会发展提供了良好的运输服务支撑；5.行业治理能力得到大幅提升，综合行政执法改革走在前列、放管服改革成效明显、高速公路管理不断加强、管养效能稳步提升；6.平安交通建设水平明显提高，水上运输、港口运营、铁路专用线、城市轨道交通运营等领域实现“零事故”，全年安全生产事故死亡人数和受伤人数同比分别下降31.7%、58.8%，未发生重大及以上生产安全事故，圆满实现“三坚决两确保”目标；
7.坚持党建铸魂、思想领航，恪守初心使命，持续正风肃纪，行业政治生态不断净化，2020年度我厅获评全省“学习强国”学习平台推广使用先进单位，全系统荣获全国先进集体1个、省部级先进集体23个、省部级先进个人26名。</t>
  </si>
  <si>
    <t>绩效指标（90分）</t>
  </si>
  <si>
    <t>一级指标</t>
  </si>
  <si>
    <t>二级指标</t>
  </si>
  <si>
    <t>三级指标</t>
  </si>
  <si>
    <t>年度指标值</t>
  </si>
  <si>
    <t>全年完成值</t>
  </si>
  <si>
    <t>偏差原因分析和改进措施</t>
  </si>
  <si>
    <t>是否完成</t>
  </si>
  <si>
    <t>是否为年初批复绩效</t>
  </si>
  <si>
    <t>单位</t>
  </si>
  <si>
    <t>处室</t>
  </si>
  <si>
    <t>支出类型</t>
  </si>
  <si>
    <t>每一项资金预算</t>
  </si>
  <si>
    <t>扣分</t>
  </si>
  <si>
    <t>每一项得分</t>
  </si>
  <si>
    <t>产出指标（50分）</t>
  </si>
  <si>
    <t>数量指标（15分）</t>
  </si>
  <si>
    <t>2020年完成交通投资金额</t>
  </si>
  <si>
    <t>500亿元</t>
  </si>
  <si>
    <t>完成交通投资734.4亿元</t>
  </si>
  <si>
    <t>在面临新冠疫情的不利情况下，全省交通运输系统在省委省政府的指导下，全力做好“六稳”工作，落实“六保”任务，采取挂图作战、倒排工期等做法，着力加快以高速公路为重点的交通基础设施建设，超额完成各项建设目标。</t>
  </si>
  <si>
    <t>是</t>
  </si>
  <si>
    <t>部门整体</t>
  </si>
  <si>
    <t>2020年实施农村公路安防工程</t>
  </si>
  <si>
    <t>10000公里</t>
  </si>
  <si>
    <t>15825公里</t>
  </si>
  <si>
    <t>2020年实质性开工高速公路</t>
  </si>
  <si>
    <t>9条约690公里以上</t>
  </si>
  <si>
    <t>13条近1000公里</t>
  </si>
  <si>
    <t>2020年新改建农村公路</t>
  </si>
  <si>
    <t>20190公里</t>
  </si>
  <si>
    <t>2020年实施国省危桥改造</t>
  </si>
  <si>
    <t>100座</t>
  </si>
  <si>
    <t>107座</t>
  </si>
  <si>
    <t>养护处</t>
  </si>
  <si>
    <t>《湖南交通》杂志编印</t>
  </si>
  <si>
    <t>6期</t>
  </si>
  <si>
    <t>6期杂志全部编印并分发</t>
  </si>
  <si>
    <t>交通厅本级</t>
  </si>
  <si>
    <t>办公室</t>
  </si>
  <si>
    <t>业务工作专项</t>
  </si>
  <si>
    <t>运营厅官方微信</t>
  </si>
  <si>
    <t>每天发布2至3条内容</t>
  </si>
  <si>
    <t>全年发送约1100条，平均每天发布3条</t>
  </si>
  <si>
    <t>加强重点主题宣传</t>
  </si>
  <si>
    <t>每月至少开展一次重点主题宣传策划</t>
  </si>
  <si>
    <t>全年全系统策划27个宣传主题</t>
  </si>
  <si>
    <t>完成部省交通统计报表套数</t>
  </si>
  <si>
    <t>13套</t>
  </si>
  <si>
    <t>维护的交通统计软件数量</t>
  </si>
  <si>
    <t>8个</t>
  </si>
  <si>
    <t>完成交通统计分析数量</t>
  </si>
  <si>
    <t>&gt;40次</t>
  </si>
  <si>
    <t>76次</t>
  </si>
  <si>
    <t>编印的交通统计资料套数</t>
  </si>
  <si>
    <t>≥7套</t>
  </si>
  <si>
    <t>8套</t>
  </si>
  <si>
    <t>车辆门禁系统升级改造</t>
  </si>
  <si>
    <t>1套</t>
  </si>
  <si>
    <t>完成</t>
  </si>
  <si>
    <t>机关服务中心</t>
  </si>
  <si>
    <t>运行维护专项</t>
  </si>
  <si>
    <t>机关监控系统改造</t>
  </si>
  <si>
    <t>新增22个高清红外监控摄像头对接公安系统；控制室改造，设备更换、升级；传输设备线路、线管改造；雪亮工程安装调试运维等。</t>
  </si>
  <si>
    <t>垃圾分类改造</t>
  </si>
  <si>
    <t>20套</t>
  </si>
  <si>
    <t>未完成</t>
  </si>
  <si>
    <t>年中预算调整，今后将在预算调整同时调整绩效目标。</t>
  </si>
  <si>
    <t>否</t>
  </si>
  <si>
    <t>办公楼外墙清洗</t>
  </si>
  <si>
    <t>13800平方米</t>
  </si>
  <si>
    <t>2520平方米</t>
  </si>
  <si>
    <t>交通科研项目</t>
  </si>
  <si>
    <t>50项左右</t>
  </si>
  <si>
    <t>按计划进度完成中期评估</t>
  </si>
  <si>
    <t>科教处</t>
  </si>
  <si>
    <t>交通运输发展专项</t>
  </si>
  <si>
    <t>交通标准化项目</t>
  </si>
  <si>
    <t>10项左右</t>
  </si>
  <si>
    <t>按项目计划进度按期开展</t>
  </si>
  <si>
    <t>综合立体交通网规划研究专题项目数量</t>
  </si>
  <si>
    <t>13个</t>
  </si>
  <si>
    <t>综合规划处</t>
  </si>
  <si>
    <t>交通运输“十四五”发展规划编制数量</t>
  </si>
  <si>
    <t>16项</t>
  </si>
  <si>
    <t>完成16项工作年度计划</t>
  </si>
  <si>
    <t>农村公路杂志期数</t>
  </si>
  <si>
    <t>10期</t>
  </si>
  <si>
    <t>农村公路建设处</t>
  </si>
  <si>
    <t>农村公路简报期数</t>
  </si>
  <si>
    <t>28期</t>
  </si>
  <si>
    <t>县级农村公路发展规划编制指导意见文本</t>
  </si>
  <si>
    <t>1份</t>
  </si>
  <si>
    <t>农村公路十四五规划基础数据清单</t>
  </si>
  <si>
    <t>审查项目数量</t>
  </si>
  <si>
    <t>24个</t>
  </si>
  <si>
    <t>政务服务处</t>
  </si>
  <si>
    <t>委托第三方暗访服务区数量</t>
  </si>
  <si>
    <t>122.5对左右</t>
  </si>
  <si>
    <t>127.5对</t>
  </si>
  <si>
    <t>治超暗访调查租车</t>
  </si>
  <si>
    <t>12次</t>
  </si>
  <si>
    <t>走访慰问老干部</t>
  </si>
  <si>
    <t>2次/年/人</t>
  </si>
  <si>
    <t>全年走访慰问离退休老同志300余人次，超过2次/年/人。</t>
  </si>
  <si>
    <t>离退休人员管理处</t>
  </si>
  <si>
    <t>老干部文体活动次数</t>
  </si>
  <si>
    <t>1次/月</t>
  </si>
  <si>
    <t>全年共计组织老干部大小活动20余次，超过1次/月</t>
  </si>
  <si>
    <t>聘请厅机关法律顾问</t>
  </si>
  <si>
    <t>4家</t>
  </si>
  <si>
    <t>法制处</t>
  </si>
  <si>
    <t>开展年度职称评审</t>
  </si>
  <si>
    <t>按职称申报数</t>
  </si>
  <si>
    <t>2020年度共有720人申报职称评审，其中392人通过评审，圆满完成年度职称评审工作。</t>
  </si>
  <si>
    <t>人事处</t>
  </si>
  <si>
    <t>按交通运输部要求开展竞赛</t>
  </si>
  <si>
    <t>3-4项</t>
  </si>
  <si>
    <t>4项</t>
  </si>
  <si>
    <t>登轮检查船舶数</t>
  </si>
  <si>
    <t>≥7艘</t>
  </si>
  <si>
    <t>9艘</t>
  </si>
  <si>
    <t>港航处</t>
  </si>
  <si>
    <t>港口深水岸线使用合理性评价审查组织专家评审会</t>
  </si>
  <si>
    <t>≥1次</t>
  </si>
  <si>
    <t>5次</t>
  </si>
  <si>
    <t>举办公交出行宣传周启动仪式</t>
  </si>
  <si>
    <t>1次</t>
  </si>
  <si>
    <t>2020年9月8日，2020年湖南省绿色出行宣传月暨公交出行宣传周启动仪式在冷水滩举行。</t>
  </si>
  <si>
    <t>运输处</t>
  </si>
  <si>
    <t>各市州地方材料指导价信息采集及发布种类</t>
  </si>
  <si>
    <t>19种</t>
  </si>
  <si>
    <t>17种</t>
  </si>
  <si>
    <t>国家标准化管理委员会批准GB175-2007《硅酸盐通用水泥》3号修改单于2019年已取消两种材料的使用，年初申报绩效目标时未考虑该因素。今后将加强年初绩效目标的审核，以增强准确性。</t>
  </si>
  <si>
    <t>专题信息简报、门户网站相关板块信息资料</t>
  </si>
  <si>
    <t>12期/年</t>
  </si>
  <si>
    <t>13期/年</t>
  </si>
  <si>
    <t>综规处</t>
  </si>
  <si>
    <t>专题执行情况、重点工作半年小结</t>
  </si>
  <si>
    <t>2次</t>
  </si>
  <si>
    <t>3次</t>
  </si>
  <si>
    <t>水运工程材料及设备指导价信息采集及发布种类</t>
  </si>
  <si>
    <t>13种</t>
  </si>
  <si>
    <t>15种</t>
  </si>
  <si>
    <t>造价站</t>
  </si>
  <si>
    <t>国省干线公路养护工作巡查里程</t>
  </si>
  <si>
    <t>195454公里</t>
  </si>
  <si>
    <t>公路事务中心</t>
  </si>
  <si>
    <t>普通干线公路在建工程检测抽检覆盖范围</t>
  </si>
  <si>
    <t>14个市州</t>
  </si>
  <si>
    <t>强电线路改造面积</t>
  </si>
  <si>
    <t>7331.36平方米</t>
  </si>
  <si>
    <t>应急值守人员</t>
  </si>
  <si>
    <t>2人及以上</t>
  </si>
  <si>
    <t>2人</t>
  </si>
  <si>
    <t>常年专职法律顾问</t>
  </si>
  <si>
    <t>1人</t>
  </si>
  <si>
    <t>国省干线公路养护工程检测里程</t>
  </si>
  <si>
    <t>全面完成</t>
  </si>
  <si>
    <t>交通运输专项</t>
  </si>
  <si>
    <t>超重大件运输申请</t>
  </si>
  <si>
    <t>完成年度超重大件运输申请线路的桥梁安全性评估。</t>
  </si>
  <si>
    <t>高速公路竣工验收公里数</t>
  </si>
  <si>
    <t>397.02 km</t>
  </si>
  <si>
    <t>433.606km</t>
  </si>
  <si>
    <t>质安局</t>
  </si>
  <si>
    <t>高速公路竣工验收连接线及匝道公里数</t>
  </si>
  <si>
    <t>137.638km</t>
  </si>
  <si>
    <t>138.467km</t>
  </si>
  <si>
    <t>在建高速公路和重点水运项目平安工地考核</t>
  </si>
  <si>
    <t>水运项目工程实体质量检测</t>
  </si>
  <si>
    <t>4次</t>
  </si>
  <si>
    <t>水运工程产品质量抽检</t>
  </si>
  <si>
    <t>监督抽检的高速公路项目</t>
  </si>
  <si>
    <t>12个</t>
  </si>
  <si>
    <t>约65家检测机构开展比对试验</t>
  </si>
  <si>
    <t>65家</t>
  </si>
  <si>
    <t>71家</t>
  </si>
  <si>
    <t>运管局装修面积</t>
  </si>
  <si>
    <t>1460平米</t>
  </si>
  <si>
    <t>1460平方</t>
  </si>
  <si>
    <t>运管局本级</t>
  </si>
  <si>
    <t>道路运输证</t>
  </si>
  <si>
    <t>190000张</t>
  </si>
  <si>
    <t>年中预算压减，今后将在预算压减时压减对应绩效目标。</t>
  </si>
  <si>
    <t>运输安全保障专项调研</t>
  </si>
  <si>
    <t>5 次</t>
  </si>
  <si>
    <t>全省道路运输牌证铝制牌</t>
  </si>
  <si>
    <t>5000块</t>
  </si>
  <si>
    <t>0块</t>
  </si>
  <si>
    <t>全省道路运输牌证纸质标志牌</t>
  </si>
  <si>
    <t>50000张</t>
  </si>
  <si>
    <t>道路经营许可证</t>
  </si>
  <si>
    <t>80000张</t>
  </si>
  <si>
    <t>运输安全保障随机暗访</t>
  </si>
  <si>
    <t>10次</t>
  </si>
  <si>
    <t>大楼附属工程</t>
  </si>
  <si>
    <t>约1350㎡、化粪池6座、排污管约190米</t>
  </si>
  <si>
    <t>已完成招投标工作，尚未施工</t>
  </si>
  <si>
    <t>受疫情及院内地质情况复杂影响，前期设计勘验耗用时间较长，项目进度未达目标。今后将对前期工作进展缓慢、执行中难以实施的项目，及时将资金调整用于储备项目中条件成熟、可尽快形成实物工作量和实际消费的项目，以形成预算项目动态调整机制。</t>
  </si>
  <si>
    <t>水运局本级</t>
  </si>
  <si>
    <t>水运事务中心楼梯间墙漆翻新</t>
  </si>
  <si>
    <t>约5200平米</t>
  </si>
  <si>
    <t>水运局</t>
  </si>
  <si>
    <t>技能比武参赛</t>
  </si>
  <si>
    <t>全省水运系统技能比武参赛单位19家，全省水运系统技能比武参赛人数50人</t>
  </si>
  <si>
    <t>受疫情原因没有开展技能竞赛</t>
  </si>
  <si>
    <t>受疫情原因没有开展技能竞赛。今后将对执行中难以实施的项目，及时将资金调整用于储备项目中条件成熟、可尽快形成实物工作量和实际消费的项目，以形成预算项目动态调整机制。</t>
  </si>
  <si>
    <t>一湖四水干线航道非法码头航拍</t>
  </si>
  <si>
    <t>干线航道里程约2280公里（岸线约4560公里）</t>
  </si>
  <si>
    <t>组织了对“一湖四水”干线近5000km岸线航拍核查，形成了沿线码头、渡口的影像资料，制定印发了整治台账</t>
  </si>
  <si>
    <t>航道安全隐患排查整改率</t>
  </si>
  <si>
    <t>省级督查发现隐患近671项，“隐患清零”检查发现隐患636项，危化品港口隐患排查发现隐患85项，均进行了交办整改</t>
  </si>
  <si>
    <t>持扶持海员劳动力培训人数</t>
  </si>
  <si>
    <t>324人次</t>
  </si>
  <si>
    <t>到2020年止共计完成送培人数421人</t>
  </si>
  <si>
    <t>航标维护频率</t>
  </si>
  <si>
    <t>111.83万座.天</t>
  </si>
  <si>
    <t>实际完成值：112.45万座，其中常德航道局35.25万座；长沙航道局20.98万座；衡阳航道局32.22万座；益阳航道局24万座。</t>
  </si>
  <si>
    <t>航道维护里程</t>
  </si>
  <si>
    <t>2010.7公里</t>
  </si>
  <si>
    <t>全年完成2010.7公里，其中：常德航道局航道维护里程650.7公里、长沙航道局航道维护里程290公里、衡阳航道局航道维护里程834公里、益阳航道局航道维护里程236公里</t>
  </si>
  <si>
    <t>通航环境数据采集、测量锚地、全省水污染普查工作完成率（50类通航环境数据、测量68个锚地、全省水运污染源普查）</t>
  </si>
  <si>
    <t>监控中心</t>
  </si>
  <si>
    <t>经营资质和经营行为抽查企业数量</t>
  </si>
  <si>
    <t>不低于全省企业数10%</t>
  </si>
  <si>
    <t>全省应核查水路运输企业252家，抽查了40家企业，达至全省企业数的15.8%</t>
  </si>
  <si>
    <t>应急救援基地维护数量</t>
  </si>
  <si>
    <t>1个</t>
  </si>
  <si>
    <t>水运信息化系统运行维护服务项目数量</t>
  </si>
  <si>
    <t>6个</t>
  </si>
  <si>
    <t>交通办公云处理文件</t>
  </si>
  <si>
    <t>100万次</t>
  </si>
  <si>
    <t>约125万次，其中：办公系统98万次，一体化平台25万次</t>
  </si>
  <si>
    <t>信息中心</t>
  </si>
  <si>
    <t>省级单位云计算支撑率</t>
  </si>
  <si>
    <t>部级网络安全报送</t>
  </si>
  <si>
    <t>14次</t>
  </si>
  <si>
    <t>厅门户网站发布信息</t>
  </si>
  <si>
    <t>8000条</t>
  </si>
  <si>
    <t>8533条</t>
  </si>
  <si>
    <t>收费站视频监控整合到综合管理平台完成高速公路恢复收费保通包畅技术保障</t>
  </si>
  <si>
    <t>40个</t>
  </si>
  <si>
    <t>增加电容量</t>
  </si>
  <si>
    <t>1600KVA</t>
  </si>
  <si>
    <t>交职院</t>
  </si>
  <si>
    <t>2020年度交职院毕业生就业率</t>
  </si>
  <si>
    <t>干线公路项目、水运项目、高速公路项目相关咨询审查</t>
  </si>
  <si>
    <t>干线公路项目20个、水运项目8个、高速公路项目10个</t>
  </si>
  <si>
    <t>干线公路项目10个、水运项目7个、高速公路项目12个</t>
  </si>
  <si>
    <t>1、干线公路前期工作责任主体为市县，受用地紧缩和政府防范债务风险的影响，项目推进困难，市县未足额上报。今后将加强与市县联系沟通，及时调整。2、两个省管水运（航道）项目初步设计技术审查咨询移交至其他单位。今后将在工作调整的同时调整绩效目标。</t>
  </si>
  <si>
    <t>项目办</t>
  </si>
  <si>
    <t>高速公路前期工作</t>
  </si>
  <si>
    <t>13个项目</t>
  </si>
  <si>
    <t>全部完成</t>
  </si>
  <si>
    <t>政务服务一体化平台办事咨询以及网络舆情</t>
  </si>
  <si>
    <t>500条</t>
  </si>
  <si>
    <t>600条</t>
  </si>
  <si>
    <t>《铁路安全管理条例》立法调研</t>
  </si>
  <si>
    <t>专线办</t>
  </si>
  <si>
    <t>铁路专用线和城市轨道交通“隐患清零”检查</t>
  </si>
  <si>
    <t>质量指标（15分）</t>
  </si>
  <si>
    <t>编印《湖南交通》杂志</t>
  </si>
  <si>
    <t>平均每期80P左右</t>
  </si>
  <si>
    <t>平均每期80P</t>
  </si>
  <si>
    <t>围绕厅党组中心工作，同时加强专栏设计</t>
  </si>
  <si>
    <t>开设疫情防控与复工复产、学习型机关建设等9个专栏</t>
  </si>
  <si>
    <t>联动中央和省内主流媒体集中发声</t>
  </si>
  <si>
    <t>全年联动刊发报道520余篇（条）</t>
  </si>
  <si>
    <t>交通运输部和省统计局审核通过率</t>
  </si>
  <si>
    <t>交通设备在线率满足部优秀要求</t>
  </si>
  <si>
    <t>≥90%</t>
  </si>
  <si>
    <t>各统计软件正常使用率</t>
  </si>
  <si>
    <t>统计分析涵盖部要求的要点和统计数据类别</t>
  </si>
  <si>
    <t>培训人员覆盖率</t>
  </si>
  <si>
    <t>维护交通设备覆盖率</t>
  </si>
  <si>
    <t>维修及改造项目</t>
  </si>
  <si>
    <t>验收合格</t>
  </si>
  <si>
    <t>完成公路养护定额和公路小修保养定额编制准确率</t>
  </si>
  <si>
    <t>准确率100%</t>
  </si>
  <si>
    <t>维修及改造项目验收情况</t>
  </si>
  <si>
    <t>合格</t>
  </si>
  <si>
    <t>《交通建设工程主要材料指导价》、《各市州地方材料指导价》、《公路工程材料价格指数》发布</t>
  </si>
  <si>
    <t>养护工程巡查报告验收通过率</t>
  </si>
  <si>
    <t>跨年项目，2021年7月完成验收。今后针对跨年项目将分年度申报绩效目标。</t>
  </si>
  <si>
    <t>养护工程合格率</t>
  </si>
  <si>
    <t>维修及改造项目验收</t>
  </si>
  <si>
    <t>强电线路改造主控项目合格率</t>
  </si>
  <si>
    <t>竣工质量鉴定检测完毕，提交报告，通过专家验收</t>
  </si>
  <si>
    <t>100%</t>
  </si>
  <si>
    <t>水运工程实体质量检测</t>
  </si>
  <si>
    <t>维修及改造项目质量达标</t>
  </si>
  <si>
    <t>全省运管机构业务信息化覆盖率</t>
  </si>
  <si>
    <t>货运车辆网上异地年审率</t>
  </si>
  <si>
    <t>危货运输企业安全生产主体责任落实监管系统上线率</t>
  </si>
  <si>
    <t>深化文明单位创建</t>
  </si>
  <si>
    <t>已完成。开展了道德讲堂、诚信讲座；开展了文明职工、文明家庭、文明部门评选活动；开展了文明餐桌、文明交通、文明上网行动。开展家风建设，开展“微光大义·致敬白衣天使”等活动。</t>
  </si>
  <si>
    <t>大楼附属工程无质量问题</t>
  </si>
  <si>
    <t>未完工</t>
  </si>
  <si>
    <t>已在数量指标处扣分，故质量指标不予重复扣分。</t>
  </si>
  <si>
    <t>扶贫培训海员合格率</t>
  </si>
  <si>
    <t>每年≧80%</t>
  </si>
  <si>
    <t>水深保证率</t>
  </si>
  <si>
    <t>已完成</t>
  </si>
  <si>
    <t>港口危险货物企业核查出隐患整改率</t>
  </si>
  <si>
    <t>港口危险货物企业核查率</t>
  </si>
  <si>
    <t>62个码头船舶污染物接收、转运、处置</t>
  </si>
  <si>
    <t>　转运、处置、覆盖率100%</t>
  </si>
  <si>
    <t>航标维护正常率达到99%</t>
  </si>
  <si>
    <t>维护正常率达到99%</t>
  </si>
  <si>
    <t>全年安全生产无事故</t>
  </si>
  <si>
    <t>常德航道局</t>
  </si>
  <si>
    <t>水运信息化业务系统正常运行率</t>
  </si>
  <si>
    <t>95%以上</t>
  </si>
  <si>
    <t>维修及改造项目验收合格</t>
  </si>
  <si>
    <t>未验收</t>
  </si>
  <si>
    <t>因施工方结算资料延迟送达，导致财政审核延迟。今后将加强对施工方的管理，确保绩效目标按期完成。</t>
  </si>
  <si>
    <t>交通医院</t>
  </si>
  <si>
    <t>更新医疗设备，提高综合功能效果</t>
  </si>
  <si>
    <t>达到二级综合医院水平</t>
  </si>
  <si>
    <t>提高静脉穿刺成功率，提升优质护理服务</t>
  </si>
  <si>
    <t>交通建设项目网上审批覆盖率（高速项目）</t>
  </si>
  <si>
    <t>厅直单位网络覆盖率</t>
  </si>
  <si>
    <t>两客车辆智能监管系统报警整体准确率</t>
  </si>
  <si>
    <t>《交通建设工程材料指导价》、《水运工程材料及设备指导价》</t>
  </si>
  <si>
    <t>数据准确率大于98%</t>
  </si>
  <si>
    <t>国家级学生技能比赛学生获奖数</t>
  </si>
  <si>
    <t>修编《湖南省港口布局规划》</t>
  </si>
  <si>
    <t>严格按照《港口规划管理规定》的要求执行</t>
  </si>
  <si>
    <t>不发生安全责任事故，保障铁路专用线安全运行，杜绝安全责任事故发生</t>
  </si>
  <si>
    <t>未发生安全责任事故</t>
  </si>
  <si>
    <t>时效指标（10分）</t>
  </si>
  <si>
    <t>2020年12月前完成</t>
  </si>
  <si>
    <t>农村公路十四五规划基础数据核实时间</t>
  </si>
  <si>
    <t>“十四五”规划编制期间</t>
  </si>
  <si>
    <t>农村公路杂志编印时间</t>
  </si>
  <si>
    <t>3月-12月</t>
  </si>
  <si>
    <t>按时完成公路养护定额和公路小修保养定额、《农村公路养护定额及编办》等定额编制</t>
  </si>
  <si>
    <t>2020年度</t>
  </si>
  <si>
    <t>按时完成《交通建设工程主要材料指导价》、《各市州地方材料指导价》、《公路工程材料价格指数》发布</t>
  </si>
  <si>
    <t>全年12次</t>
  </si>
  <si>
    <t>按时完成《交通建设工程材料指导价》、《水运工程材料及设备指导价》</t>
  </si>
  <si>
    <t>全年4次</t>
  </si>
  <si>
    <t>养护工程完成时间</t>
  </si>
  <si>
    <t>2020年12月31日之前</t>
  </si>
  <si>
    <t>12月31日前</t>
  </si>
  <si>
    <t>高速公路竣工检测完成时间</t>
  </si>
  <si>
    <t>2020年底</t>
  </si>
  <si>
    <t>12个高速公路项目的监督抽检</t>
  </si>
  <si>
    <t>平安工地评价报告</t>
  </si>
  <si>
    <t>2020年四季度</t>
  </si>
  <si>
    <t>维修及改造项目当年度完成</t>
  </si>
  <si>
    <t>当年度完成</t>
  </si>
  <si>
    <t>港口污染监督检查</t>
  </si>
  <si>
    <t>12月底前完成各项工作任务</t>
  </si>
  <si>
    <t>一湖四水专项任务</t>
  </si>
  <si>
    <t>救援出动及时率（接到指令2小时内出动救援）</t>
  </si>
  <si>
    <t>修复及时率1（渡口监控中心故障（监控中心不能正常使用系统），12小时内解决故障）</t>
  </si>
  <si>
    <t>维修改造完成时间</t>
  </si>
  <si>
    <t>2020年底前完成</t>
  </si>
  <si>
    <t>维修及改造项目2020年完成</t>
  </si>
  <si>
    <t>铁路专用线和轨道交通管理立法调研、铁路沿线安全隐患整治督查</t>
  </si>
  <si>
    <t>按时按质完成</t>
  </si>
  <si>
    <t>成本指标（10分）</t>
  </si>
  <si>
    <t>68.4万元</t>
  </si>
  <si>
    <t>运维厅官方微信</t>
  </si>
  <si>
    <t>48万元</t>
  </si>
  <si>
    <t>184万元</t>
  </si>
  <si>
    <t>统计业务和软硬件技术支持费用</t>
  </si>
  <si>
    <t>324.5万元</t>
  </si>
  <si>
    <t>323.26万元</t>
  </si>
  <si>
    <t>一套表企业样本经费</t>
  </si>
  <si>
    <t>150元/个</t>
  </si>
  <si>
    <t>56万元</t>
  </si>
  <si>
    <t>53.02万元</t>
  </si>
  <si>
    <t>监控系统改造</t>
  </si>
  <si>
    <t>33.1万元</t>
  </si>
  <si>
    <t>45.97万元</t>
  </si>
  <si>
    <t>根据要求，年中增加实施对接公安系统雪亮工程工作。今后将在工作增加时调整绩效目标。</t>
  </si>
  <si>
    <t>38万元</t>
  </si>
  <si>
    <t>年中预算调整，今后将在预算调整时调整绩效目标。</t>
  </si>
  <si>
    <t>10万元</t>
  </si>
  <si>
    <t>2.57万元</t>
  </si>
  <si>
    <t>科研项目补助资金标准</t>
  </si>
  <si>
    <t>一般科研项目20万以内每个，重大项目厅研究确定，50万以上每个。其他按合同约定。</t>
  </si>
  <si>
    <t>标准化项目补助资金标准</t>
  </si>
  <si>
    <t>15万以内每个</t>
  </si>
  <si>
    <t>交通运输“十四五”发展规划1个主报告合同价</t>
  </si>
  <si>
    <t>≤100万元</t>
  </si>
  <si>
    <t>交通运输“十四五”发展规划2个行业规划合同价</t>
  </si>
  <si>
    <t>≤170万元</t>
  </si>
  <si>
    <t>交通运输“十四五”发展规划10个重点专项规划合同价</t>
  </si>
  <si>
    <t>≤75万元</t>
  </si>
  <si>
    <t>涉路施工许可技术安全综合性审查成本</t>
  </si>
  <si>
    <t>3.8万元/个</t>
  </si>
  <si>
    <t>湖南省公路工程材料价格指数编制</t>
  </si>
  <si>
    <t>30万元/年</t>
  </si>
  <si>
    <t>湖南省交通建设工程材料价格信息采集</t>
  </si>
  <si>
    <t>15万元/年</t>
  </si>
  <si>
    <t>材料价格信息发布</t>
  </si>
  <si>
    <t>10万元/年</t>
  </si>
  <si>
    <t>8万元/年</t>
  </si>
  <si>
    <t>湖南省交通建设工程材料价格信息系统维护与管理</t>
  </si>
  <si>
    <t>14.8万元/年</t>
  </si>
  <si>
    <t>国省干线公路养护工程巡查单价</t>
  </si>
  <si>
    <t>不高于12.74元/公里.次</t>
  </si>
  <si>
    <t>11.94元/公里.次</t>
  </si>
  <si>
    <t>竣工验收检测费用</t>
  </si>
  <si>
    <t>280.16万</t>
  </si>
  <si>
    <t>274.33万</t>
  </si>
  <si>
    <t>每人每天培训费用</t>
  </si>
  <si>
    <t>440元</t>
  </si>
  <si>
    <t>320元</t>
  </si>
  <si>
    <t>12个高速公路项目的监督抽检费</t>
  </si>
  <si>
    <t>240万</t>
  </si>
  <si>
    <t>212.71万</t>
  </si>
  <si>
    <t>航道维护成本</t>
  </si>
  <si>
    <t>5172万元</t>
  </si>
  <si>
    <t>实际4224.06万元，其中常德航道局1355.95万元；长沙航道局1321.50万元；衡阳航道局786.94万元；益阳航道局759.67万元。</t>
  </si>
  <si>
    <t>港口危险货物企业核查成本</t>
  </si>
  <si>
    <t>&lt;3万元/家</t>
  </si>
  <si>
    <t>2.97万元/家</t>
  </si>
  <si>
    <t>“一湖四水”岸线整治</t>
  </si>
  <si>
    <t>500万元</t>
  </si>
  <si>
    <t>与湖南省交通规划勘察设计院有限公司签署了《洞庭湖、湘资沅澧四水非法码头整治技术服务合同》，合同金额595万元，总投资已完成500万元。</t>
  </si>
  <si>
    <t>交职院应征入伍服兵役在校三年补助标准</t>
  </si>
  <si>
    <t>8000元-24000元</t>
  </si>
  <si>
    <t>网站综合维护费</t>
  </si>
  <si>
    <t>17万元/年</t>
  </si>
  <si>
    <t>16.6万元/年</t>
  </si>
  <si>
    <t>《铁路安全管理条例》调研</t>
  </si>
  <si>
    <t>30万元</t>
  </si>
  <si>
    <t>18万元</t>
  </si>
  <si>
    <t>年中工作量调减。今后将在工作调整时调整绩效目标。</t>
  </si>
  <si>
    <t>效益指标（30分）</t>
  </si>
  <si>
    <t>经济效益指标（10分）</t>
  </si>
  <si>
    <t>货物道路运输成本(普通货运成本)</t>
  </si>
  <si>
    <t>降低</t>
  </si>
  <si>
    <t>等级以上水上交通安全事故</t>
  </si>
  <si>
    <t>0次</t>
  </si>
  <si>
    <t>安全风险</t>
  </si>
  <si>
    <t>逐渐降低港口企业安全风险</t>
  </si>
  <si>
    <t>航道维护管理促进经济社会的发展</t>
  </si>
  <si>
    <t>打造绿色、快捷、安全的水上通道，促进我省水运的发展，服务我省经济社会的发展。</t>
  </si>
  <si>
    <t>全年产生检验收入750万元。医疗检查收入50万元，产生医疗收入10万</t>
  </si>
  <si>
    <t>810万</t>
  </si>
  <si>
    <t>928.19万</t>
  </si>
  <si>
    <t>对厅及厅直系统的信息系统进行了分类统计和梳理</t>
  </si>
  <si>
    <t>60个</t>
  </si>
  <si>
    <t>68个</t>
  </si>
  <si>
    <t>为湖南交通运输行业企业提供高素质技术技能型人才支撑</t>
  </si>
  <si>
    <t>2020年度毕业生在交通运输行业就业率达到43.40%</t>
  </si>
  <si>
    <t>2020年度毕业生在交通运输行业就业率达到49.05%</t>
  </si>
  <si>
    <t>减少人民群众生命和财产损失，保障人民群众生命和财产安全。</t>
  </si>
  <si>
    <t>未造成人民生命财产损失</t>
  </si>
  <si>
    <t>社会效益指标（10分）</t>
  </si>
  <si>
    <t>实现县县通高速、村村通硬化路</t>
  </si>
  <si>
    <t>高速公路建成通车130公里，完成自然村通水泥（沥青）路建设6000公里</t>
  </si>
  <si>
    <t>高速公路建成通车完成149公里，完成自然村通水泥（沥青）路建设7904公里</t>
  </si>
  <si>
    <t>全面推进全省交通行业新闻宣传工作</t>
  </si>
  <si>
    <t>补齐宣传短板，凝聚交通正能量、传播交通好声音、树立交通形象，为行业发展营造良好环境和提供有力舆论支持</t>
  </si>
  <si>
    <t>加强正面宣传，坚持“厅重点工作开展到哪，宣传工作服务到哪”；做好访谈法不，厅主要领导共接收9次专访；强化舆情引导，有效应对舆情</t>
  </si>
  <si>
    <t>提升行业水平</t>
  </si>
  <si>
    <t>能有效促进相关领域科技水平提升</t>
  </si>
  <si>
    <t>促进综合交通、智慧交通、平安交通、绿色交通、品质交通五大领域科技水平提升</t>
  </si>
  <si>
    <t>指导行业发展相关度</t>
  </si>
  <si>
    <t>指导市州发展相关度</t>
  </si>
  <si>
    <t>指导我省发展相关度</t>
  </si>
  <si>
    <t>完成农村公路养护定额编制、高速公路机电小修保养估算指标、公路养护定额和公路小修保养定额等定额编制</t>
  </si>
  <si>
    <t>填补我省公路工程相关定额计价标准的空白。</t>
  </si>
  <si>
    <t>公众出行体验</t>
  </si>
  <si>
    <t>群众出行更加便捷、舒适</t>
  </si>
  <si>
    <t>高速公路大修项目质量合格率</t>
  </si>
  <si>
    <t>（安全生产）从业人员安全意识</t>
  </si>
  <si>
    <t>有效提高</t>
  </si>
  <si>
    <t>（交通事故）行车事故、事故起数、死亡人数、受伤人数</t>
  </si>
  <si>
    <t>同比降低</t>
  </si>
  <si>
    <t>确保航道安全畅通</t>
  </si>
  <si>
    <t>标位正确，灯光明亮，颜色鲜明，河床清洁</t>
  </si>
  <si>
    <t>信息反馈及时保障航道通畅</t>
  </si>
  <si>
    <t>港口码头污染治理取得实效</t>
  </si>
  <si>
    <t>识别各码头防污染设施存在的问题，提出了具体整改要求并督促检查落实。</t>
  </si>
  <si>
    <t>“一湖四水”非法码头渡口整治强力推进，年内完成382处码头、250处渡口关停任务。</t>
  </si>
  <si>
    <t>整治方案实施后，确保文经滩水域航道枯水期畅通，通航保证率达到要求。</t>
  </si>
  <si>
    <t>≥95%</t>
  </si>
  <si>
    <t>为师生提供良好的工作、学习、生活环境，提高师生满意度</t>
  </si>
  <si>
    <t>视频监控整合收费站视频监控40个，湘鄂界在途公众提供靶向信息服务，为疫情发展提供数据支撑</t>
  </si>
  <si>
    <t>1000万条次</t>
  </si>
  <si>
    <t>1224万条次</t>
  </si>
  <si>
    <t>湖南交通出行报告</t>
  </si>
  <si>
    <t>4份</t>
  </si>
  <si>
    <t>完成新冠疫情、进博会等特护期“零事故”信息报送</t>
  </si>
  <si>
    <t>100次</t>
  </si>
  <si>
    <t>123次</t>
  </si>
  <si>
    <t>有效指导地方港口总体规划的编制、修编工作，从而推动全省港口一体化、高质量发展。</t>
  </si>
  <si>
    <t>完成我省国家和省级公路项目国土空间控制规划并通过审查</t>
  </si>
  <si>
    <t>形成国家和省级公路国土空间资源储备库，推进国土空间规划“多规合一”的工作要求</t>
  </si>
  <si>
    <t>确保交通行业安全发展，让人民群众平安出行，确保社会稳定。</t>
  </si>
  <si>
    <t>全年交通行业和谐发展，人们平安出行，社会稳定。</t>
  </si>
  <si>
    <t>生态效益指标（5分）</t>
  </si>
  <si>
    <t>电气线路设备消防隐患整改绿色节能环保建材使用率</t>
  </si>
  <si>
    <t>全面完成《长江保护修复攻坚战行动计划》目标</t>
  </si>
  <si>
    <t>2020年底完成长江主要支流非法码头整治</t>
  </si>
  <si>
    <t>码头106处、渡口117处已全部完成关停取缔复绿工作。</t>
  </si>
  <si>
    <t>完成省交通运输行业公路水路环境统计报表</t>
  </si>
  <si>
    <t>提高省交通运输行业环境保护管理水平</t>
  </si>
  <si>
    <t>可持续影响指标（5分）</t>
  </si>
  <si>
    <t>为决策提供数据支持</t>
  </si>
  <si>
    <t>2020-2021年</t>
  </si>
  <si>
    <t>统计资料供查询数据</t>
  </si>
  <si>
    <t>≥5年</t>
  </si>
  <si>
    <t>5年</t>
  </si>
  <si>
    <t>农村公路十四五规划基础数据核实时效</t>
  </si>
  <si>
    <t>规划编制期间</t>
  </si>
  <si>
    <t>电气线路设备消防隐患整改项目使用年限</t>
  </si>
  <si>
    <t>10年以上</t>
  </si>
  <si>
    <t>15年</t>
  </si>
  <si>
    <t>供电保障</t>
  </si>
  <si>
    <t>为学院发展需要提供用电保障</t>
  </si>
  <si>
    <t>完成供电保障</t>
  </si>
  <si>
    <t>网络不中断连续运行时长</t>
  </si>
  <si>
    <t>不低于300天</t>
  </si>
  <si>
    <t>正常运行320天</t>
  </si>
  <si>
    <t>云计算中心连续运行时长</t>
  </si>
  <si>
    <t>不低于200天</t>
  </si>
  <si>
    <t>正常运行300天以上</t>
  </si>
  <si>
    <t>省14个市州交通卡密钥，二维码密钥，全省道路运输证和从业资格证IC卡密钥系统托管</t>
  </si>
  <si>
    <t>无故障</t>
  </si>
  <si>
    <t>持续促进交通运输行业安全稳定。</t>
  </si>
  <si>
    <t>满意度指标（10分）</t>
  </si>
  <si>
    <t>服务对象满意度指标（10）</t>
  </si>
  <si>
    <t>改善通行服务水平群众满意度</t>
  </si>
  <si>
    <t>≥80%</t>
  </si>
  <si>
    <t>干部职工满意率</t>
  </si>
  <si>
    <t>三级协同系统满足社会群众政务办理信息化程度</t>
  </si>
  <si>
    <t>技能比武参赛单位及人员满意度</t>
  </si>
  <si>
    <t>因疫情原因没有开展技能竞赛</t>
  </si>
  <si>
    <t>因疫情原因没有开展技能竞赛。今后将对执行中难以实施的项目，及时将资金调整用于储备项目中条件成熟、可尽快形成实物工作量和实际消费的项目，以形成预算项目动态调整机制。</t>
  </si>
  <si>
    <t>有效引导船舶安全航行，船户满意</t>
  </si>
  <si>
    <t>长沙航道局</t>
  </si>
  <si>
    <t>船户投诉率低于</t>
  </si>
  <si>
    <t>5起</t>
  </si>
  <si>
    <t>统计报表获得部、省级奖励</t>
  </si>
  <si>
    <t>获得省里表彰、全国排名第二</t>
  </si>
  <si>
    <t>厅网站社会公益或服务对象满意度指标</t>
  </si>
  <si>
    <t>及时回应公众关注5-7个工作日</t>
  </si>
  <si>
    <t>依法依规处理</t>
  </si>
  <si>
    <t>根据湖南省人民政府办公厅《关于加强政府网站信息内容建设的通知》：收到网民意见建议后，一般应在7个工作日内进行反馈，情况复杂的可延长至15个工作日。</t>
  </si>
  <si>
    <t>充分发挥党员先锋模范作用，强化服务意识，提升病人满意度。</t>
  </si>
  <si>
    <t>≧95%　</t>
  </si>
  <si>
    <t>总分</t>
  </si>
  <si>
    <t>说明</t>
  </si>
  <si>
    <t>无</t>
  </si>
  <si>
    <t xml:space="preserve"> 注：绩效自评采取打分评价形式，满为 100 分，各部门可根据指标的重要程度自主确定各项三级指标的权重分值，各项指标得分加总得出该项目绩效自评的总分（中央巡视，各级审计和财政监督中发现问题的酌情扣分），各项指标得分最高不能超过该指标上限，原则上一级指标分值统一设置为：产出指标 50 分、效益指标 30 分、满意度指标 10 分、预算资金执行率 10 分。如有特殊情况，除预算资金执行率外，其他指标权重可作</t>
  </si>
  <si>
    <t>附件3:</t>
  </si>
  <si>
    <t>2020 年度业务工作专项绩效自评表</t>
  </si>
  <si>
    <r>
      <rPr>
        <sz val="12"/>
        <color theme="1"/>
        <rFont val="仿宋"/>
        <charset val="134"/>
      </rPr>
      <t>全预算数（</t>
    </r>
    <r>
      <rPr>
        <sz val="12"/>
        <color theme="1"/>
        <rFont val="Times New Roman"/>
        <family val="1"/>
      </rPr>
      <t>A</t>
    </r>
    <r>
      <rPr>
        <sz val="12"/>
        <color theme="1"/>
        <rFont val="仿宋"/>
        <charset val="134"/>
      </rPr>
      <t>）</t>
    </r>
  </si>
  <si>
    <r>
      <rPr>
        <sz val="12"/>
        <color theme="1"/>
        <rFont val="仿宋"/>
        <charset val="134"/>
      </rPr>
      <t>全年执行数（</t>
    </r>
    <r>
      <rPr>
        <sz val="12"/>
        <color theme="1"/>
        <rFont val="Times New Roman"/>
        <family val="1"/>
      </rPr>
      <t>B</t>
    </r>
    <r>
      <rPr>
        <sz val="12"/>
        <color theme="1"/>
        <rFont val="仿宋"/>
        <charset val="134"/>
      </rPr>
      <t>）</t>
    </r>
  </si>
  <si>
    <r>
      <rPr>
        <sz val="12"/>
        <color theme="1"/>
        <rFont val="仿宋"/>
        <charset val="134"/>
      </rPr>
      <t>执行率（</t>
    </r>
    <r>
      <rPr>
        <sz val="12"/>
        <color theme="1"/>
        <rFont val="Times New Roman"/>
        <family val="1"/>
      </rPr>
      <t>B/A</t>
    </r>
    <r>
      <rPr>
        <sz val="12"/>
        <color theme="1"/>
        <rFont val="仿宋"/>
        <charset val="134"/>
      </rPr>
      <t>）</t>
    </r>
  </si>
  <si>
    <t>调整后支出</t>
  </si>
  <si>
    <t>调整后执行率</t>
  </si>
  <si>
    <t>调整后得分</t>
  </si>
  <si>
    <t>其中：当年财政拨款</t>
  </si>
  <si>
    <t>上年结转资金</t>
  </si>
  <si>
    <t>1.提高安全生产和应急管理水平，加强交通运输市场安全保障，减少因事故、灾害等原因造成的人员和社会经济损失，维护社会稳定；2.保障行业统计调查经费，为科学决策提供依据；3.加强通航环境数据采集，开展港口危险货物安全检查，保障水上安全；4.开展新闻宣传、法制、综治、文明创建及行业文化建设，加强干部教育培训，加强党、团、群、工会等工作，增强职工队伍凝聚力；5.强化内控、财政监督工作，确保重点工作扎实推进，资金使用规范有效。</t>
  </si>
  <si>
    <t>1.坚决执行“三不一优先”，出色完成部应急运输11批次，组织调配应急车辆2057台、船舶73艘；加大安全宣传力度，全行业在媒体平台开设“安全生产”相关专栏专题259个；制作发布《爱心地图》等专题视频89部、警示教育片135部；开展安全宣传进企业活动772场28074人次，全年安全生产事故死亡人数和受伤人数同比分别下降31.7%、58.8%，未发生重大及以上生产安全事故；2.全年安排交通统计专项工作经费347.52万元，为行业统计调查提供了经费保障；3.委托第三方机构开展危险品船运输企业安全现状评估，督促环洞庭湖区建成14个应急监管救助基地。完成危货港口企业爆炸品及硝酸铵类物质作业安全、危化储罐安全等隐患排查整改，确保了水上安全；4。在成功创建省直文明标兵单位的基础上，积极创建省级文明单位，编印《文明创建手册》，扎实做好创建各项工作，厅机关工会荣获“省模范职工之家”，全系统涌现出全国先进集体1个、省部级先进集体22个、省部级先进个人24名，增强了职工队伍凝聚力；5.内控管理推动工作落实有力，财政监督工作开展有效，重点工作均扎实推进，资金使用规范高效。</t>
  </si>
  <si>
    <t>交通建设工程材料指导价信息采集及发布种类</t>
  </si>
  <si>
    <t>351种</t>
  </si>
  <si>
    <t>354种</t>
  </si>
  <si>
    <t>交通建设工程主要材料指导价信息采集及发布种类</t>
  </si>
  <si>
    <t>45种</t>
  </si>
  <si>
    <t>全省水运系统技能比武参赛单位19家，全省水运系统技能比武参赛人数50人。</t>
  </si>
  <si>
    <t>省级督查发现隐患近671项，“隐患清零”检查发现隐患636项，危化品港口隐患排查发现隐患85项，均进行了交办整改。</t>
  </si>
  <si>
    <t>开展春运检查</t>
  </si>
  <si>
    <t>2020年1月18日完成春运检查。</t>
  </si>
  <si>
    <t>开设疫情防控与复工复产、学习型机关建设等9个专栏。</t>
  </si>
  <si>
    <t>可持续影响指标（10分）</t>
  </si>
  <si>
    <t>服务对象满意度指标(10)</t>
  </si>
  <si>
    <t>附件4:</t>
  </si>
  <si>
    <t>2020 年度运行维护专项绩效自评表</t>
  </si>
  <si>
    <r>
      <rPr>
        <sz val="12"/>
        <rFont val="仿宋"/>
        <charset val="134"/>
      </rPr>
      <t>全预算数（</t>
    </r>
    <r>
      <rPr>
        <sz val="12"/>
        <rFont val="Times New Roman"/>
        <family val="1"/>
      </rPr>
      <t>A</t>
    </r>
    <r>
      <rPr>
        <sz val="12"/>
        <rFont val="仿宋"/>
        <charset val="134"/>
      </rPr>
      <t>）</t>
    </r>
  </si>
  <si>
    <t>1.加强机关大院综合管理，创造良好工作环境；2.做好办公场地及资产的维修维护，确保资产完整，使用安全、正常；3.做好网络及信息系统日常维护，保障正常运行和使用。</t>
  </si>
  <si>
    <t>1.加强机关大院消防安全、饮用水质量、水、电、气设备安全及疫情防控管理，创造了良好的工作环境并确保了两院安全无治安事故的发生；2.对办公场地及资产进行了定期的维修维护，确保了资产完整，使用安全、正常；3.积极推进网络安全工作，按月出版全省交通行业网络安全月报，组织厅机关信息系统安全演练，健全网络安全管理责任制度，按照“谁主管谁负责，谁运行谁负责，谁使用谁负责”的原则，履行信息安全保障职责，确保了网络及信息系统的正常运行及使用。</t>
  </si>
  <si>
    <t>生态效益指标（10分）</t>
  </si>
  <si>
    <t>附件5:</t>
  </si>
  <si>
    <t>2020 年度交通运输发展专项绩效自评表</t>
  </si>
  <si>
    <t>1.组织开展我省交通运输“十四五”发展规划及专题研究工作；2.加强对交通科技项目支持，提高我省交通智能水平；3.开展公路项目检测、养护巡查、项目咨询审查、交竣工质量检测等业务工作，提升管理科学化、规范化水平；4.提升水运服务能力，加强航道维护、水运水环境保护工作，确保航道安全畅通；5.强化道路运输安全保障，开展高速公路大件运输许可检测、验算等工作；6.继续加强对扶贫工作的支持力度，保障扶贫工作经费；7.大力推进项目招商引资工作。</t>
  </si>
  <si>
    <t>1.全面启动了“十四五”规划编制工作，先后组织到省内14个市州、6个兄弟省市调研，注重远近结合、集思广益，突出前瞻性、操作性，深入开展调查研究，广泛征求各方意见，率先开发和推广应用基于地理信息平台的规划编制与管理系统，创新应用公路网需求分析技术，“1+2+7”规划体系基本形成；2.加强了对交通科技项目的支持，“两客”安全智能监管平台高效运行，及时发现处理安全风险5.6万起，联网联控考核23个月稳居全国第一；危货智能监管系统建成上线，科技治超稳步推进，不停车检测非现场执法实施办法和治超网规划相继印发；3.2020年度积极开展公路水运项目检测、养护巡查、项目咨询审查、交竣工质量检测等业务工作，提升了管理科学化、规范化水平；4.湘江二级航道二期、岳阳城陵矶港区二期工程建成投产，湘江永州至衡阳航道二期工程启动建设。提升了水运服务能力，加强航道维护、航道养护率稳步提升，确保了航道安全畅通；5.开展了高速公路大件运输许可检测、验算等工作，强化了道路运输安全保障；6.2020年度安排扶贫工作经费100万元，继续加强了对扶贫工作的支持力度；7.2020年度，积极开展炉慈捆绑桑龙、益常扩容捆绑城龙和张官捆绑新新3个项目包共6个项目的招商引资工作，确定了社会投资人，引入社会资本957亿元，建设总里程557公里，炉慈、桑龙、张官、城龙项目已开工建设，益常扩容和新新拟于年内完成开工。</t>
  </si>
  <si>
    <t>干线航道里程约2280公里</t>
  </si>
  <si>
    <t>组织了对“一湖四水”干线近5000km岸线航拍核查，形成了沿线码头、渡口的影像资料，制定印发了整治台账。</t>
  </si>
  <si>
    <t>实际完成值：112.45万座，其中:常德航道局35.25万座；长沙航道局20.98万座；衡阳航道局32.22万座；益阳航道局24万座。</t>
  </si>
  <si>
    <t>常德航道局航道维护里程650.7公里、长沙航道局航道维护里程290公里、衡阳航道局航道维护里程834公里、益阳航道局航道维护里程236公里。</t>
  </si>
  <si>
    <t>到2020年止共计完成送培人数421人。</t>
  </si>
  <si>
    <t>交通建设项目网上审批覆盖率</t>
  </si>
  <si>
    <t>附件6：</t>
  </si>
  <si>
    <t>2020 年度省级交通运输事业发展专项资金绩效自评表</t>
  </si>
  <si>
    <t>专项资金名称</t>
  </si>
  <si>
    <t>2020年度湖南省交通运输厅交通运输事业发展专项资金</t>
  </si>
  <si>
    <t>负责人及电话</t>
  </si>
  <si>
    <t>陈玉洁：88770109</t>
  </si>
  <si>
    <t>省级主管部门</t>
  </si>
  <si>
    <t>地方主管部门</t>
  </si>
  <si>
    <t>各级地方交通主管部门</t>
  </si>
  <si>
    <t>实施单位</t>
  </si>
  <si>
    <t>各实施单位</t>
  </si>
  <si>
    <r>
      <rPr>
        <sz val="12"/>
        <color theme="1"/>
        <rFont val="仿宋"/>
        <charset val="134"/>
      </rPr>
      <t>全年预算数（</t>
    </r>
    <r>
      <rPr>
        <sz val="12"/>
        <color theme="1"/>
        <rFont val="Times New Roman"/>
        <family val="1"/>
      </rPr>
      <t>A</t>
    </r>
    <r>
      <rPr>
        <sz val="12"/>
        <color theme="1"/>
        <rFont val="仿宋"/>
        <charset val="134"/>
      </rPr>
      <t>）</t>
    </r>
  </si>
  <si>
    <r>
      <rPr>
        <sz val="12"/>
        <color theme="1"/>
        <rFont val="仿宋"/>
        <charset val="134"/>
      </rPr>
      <t>执行率（</t>
    </r>
    <r>
      <rPr>
        <sz val="12"/>
        <color theme="1"/>
        <rFont val="Times New Roman"/>
        <family val="1"/>
      </rPr>
      <t>B</t>
    </r>
    <r>
      <rPr>
        <sz val="12"/>
        <color theme="1"/>
        <rFont val="仿宋"/>
        <charset val="134"/>
      </rPr>
      <t>／</t>
    </r>
    <r>
      <rPr>
        <sz val="12"/>
        <color theme="1"/>
        <rFont val="Times New Roman"/>
        <family val="1"/>
      </rPr>
      <t>A</t>
    </r>
    <r>
      <rPr>
        <sz val="12"/>
        <color theme="1"/>
        <rFont val="仿宋"/>
        <charset val="134"/>
      </rPr>
      <t>）</t>
    </r>
  </si>
  <si>
    <t>其中：中央补助</t>
  </si>
  <si>
    <t>省级资金</t>
  </si>
  <si>
    <t>其他资金</t>
  </si>
  <si>
    <t xml:space="preserve">             年初设定目标</t>
  </si>
  <si>
    <t xml:space="preserve">1. 高速公路建设1300公里，完工130公里，年度完成投资227亿元。
2.干线公路建设2500公里，完工300公里，年度完成投资110亿元。本年度完工项目12个、建成300公里；续建项目86个，建设里程1900公里；新开工项目23个，建设里程300公里；实施国省道危桥改造100座；建设路网有效衔接项目10个。
3.农村公路完成投资68亿元，新改建里程约10000公里，其中自然村通水泥沥青路6200公里，提质改造3800公里；农村公路安防10000公里；计划完成渡改桥项目7座。
4.水运及其他建设项目完成投资43亿元，继续推进水上支持保障系统建设，继续推进湘江永州至衡阳三级航道改扩建工程一期工程，湘江二级航道建设二期工程，推进部分地方水运项目建设，交通建设信息化进一步推进。
5.  干线公路完成大修300公里，完成中修100公里，预防性养护75公里，全省干线公路总体保持优良以上技术状态。
6.转移支付资金及省级专项经费按照省确定的化债方案完成省本级交通领域政府隐性债务化解工作；进一步抓好“四好农村路”示范县创建工作，以点带面推进“四好农村路”建设；推进铁路安全环境整治，做好综合体系建设目标任务完成情况综合评估工作；落实河长制奖励，推进水运绿色发展；做好高速公路路政执法人员下放工作；支持岳阳城陵矶港进一步发展。    </t>
  </si>
  <si>
    <r>
      <rPr>
        <sz val="12"/>
        <color theme="1"/>
        <rFont val="仿宋"/>
        <charset val="134"/>
      </rPr>
      <t>1.</t>
    </r>
    <r>
      <rPr>
        <sz val="12"/>
        <color theme="1"/>
        <rFont val="Arial"/>
        <family val="2"/>
      </rPr>
      <t> </t>
    </r>
    <r>
      <rPr>
        <sz val="12"/>
        <color theme="1"/>
        <rFont val="仿宋"/>
        <charset val="134"/>
      </rPr>
      <t>高速公路实际建设1658公里，完工151公里，年度完成投资279亿元，为年度投资完成绩效目标的122%。长益扩容、龙琅高速（除车田江互通至冷水江互通段外）、安慈高速石门至慈利段均已建成通车，全省所有县市区均已现实“县县通高速”，超额完成既定目标任务。
2.</t>
    </r>
    <r>
      <rPr>
        <sz val="12"/>
        <color theme="1"/>
        <rFont val="Arial"/>
        <family val="2"/>
      </rPr>
      <t> </t>
    </r>
    <r>
      <rPr>
        <sz val="12"/>
        <color theme="1"/>
        <rFont val="仿宋"/>
        <charset val="134"/>
      </rPr>
      <t>干线公路建设3718公里，完工674公里，年度完成投资204亿元，为年投资完成绩效目标的185%。本年度完工项目62个、建成674公里；续建项目227个，建设里程3126公里；新开工项目62个，建设里程592公里；实施国省道危桥改造107座；建设路网有效衔接项目27个。
3.</t>
    </r>
    <r>
      <rPr>
        <sz val="12"/>
        <color theme="1"/>
        <rFont val="Arial"/>
        <family val="2"/>
      </rPr>
      <t> </t>
    </r>
    <r>
      <rPr>
        <sz val="12"/>
        <color theme="1"/>
        <rFont val="仿宋"/>
        <charset val="134"/>
      </rPr>
      <t>农村公路完成投资156亿元，为年度投资完成绩效目标的229%。全年完成农村公路新改建里程20190公里，其中自然村通水泥沥青路7904公里，提质改造12286公里；农村公路安防15825公里；完成渡改桥项目14座。农村公路工程质量安全控制总体良好，建成涵盖了省、市、县、乡、村五级的农村公路智能化养护综合管理系统，实现“上下联通、因地制宜、数据共享、业务协同”，并应用于2020年度农村公路养护考评。
4.</t>
    </r>
    <r>
      <rPr>
        <sz val="12"/>
        <color theme="1"/>
        <rFont val="Arial"/>
        <family val="2"/>
      </rPr>
      <t> </t>
    </r>
    <r>
      <rPr>
        <sz val="12"/>
        <color theme="1"/>
        <rFont val="仿宋"/>
        <charset val="134"/>
      </rPr>
      <t>水运及其他建设项目完成投资95亿元，为年度投资完成绩效目标的220%。水上支持保障系统建设持续推进，湘江永州至衡阳三级航道改扩建工程一期工程进展顺利，船闸闸室完成施工；湘江二级航道二期工程建成投产，2000吨级航道由岳阳城陵矶上溯至衡阳；沅水常德至鲇鱼口、辰溪至洪江航道等地方水运项目按计划推进；完成信息化建设项目7个，交通建设信息化程度进一步提升。
5.</t>
    </r>
    <r>
      <rPr>
        <sz val="12"/>
        <color theme="1"/>
        <rFont val="Arial"/>
        <family val="2"/>
      </rPr>
      <t> </t>
    </r>
    <r>
      <rPr>
        <sz val="12"/>
        <color theme="1"/>
        <rFont val="仿宋"/>
        <charset val="134"/>
      </rPr>
      <t>干线公路完成大中修里程1060.146公里，为年度绩效目标的265%。其中完成大修651.167公里，完成中修408.979公里；完成预防性养护165.718公里；全省干线公路优良路率达92.34%，PQI值88.15以上，路况稳中有进。
6.</t>
    </r>
    <r>
      <rPr>
        <sz val="12"/>
        <color theme="1"/>
        <rFont val="Arial"/>
        <family val="2"/>
      </rPr>
      <t> </t>
    </r>
    <r>
      <rPr>
        <sz val="12"/>
        <color theme="1"/>
        <rFont val="仿宋"/>
        <charset val="134"/>
      </rPr>
      <t>按照省政府确定的化债目标安排省本级化债资金；浏阳市、宁乡市等10个县市区获评2018年度“四好农村路”省级示范县；郴州市、邵阳市等4个市州，东安县、娄星区等10个县市区获评2019年度铁路安全环境整治考评优秀；郴州市、岳阳市等4个市州，安仁县、汨罗市等10个县市区获评2019年度交通运输年度发展目标考核优秀；对湘潭市、邵阳市等5个市州安排河长制奖励共500万元；对359艘400总吨以下货运船舶安排生活污水防污染改造补助资金276万元；安排岳阳城陵矶发展专项资金1亿元。</t>
    </r>
  </si>
  <si>
    <t>绩效指标</t>
  </si>
  <si>
    <r>
      <rPr>
        <sz val="12"/>
        <color theme="1"/>
        <rFont val="仿宋"/>
        <charset val="134"/>
      </rPr>
      <t>二级指</t>
    </r>
    <r>
      <rPr>
        <sz val="12"/>
        <color theme="1"/>
        <rFont val="仿宋"/>
        <charset val="134"/>
      </rPr>
      <t>标</t>
    </r>
  </si>
  <si>
    <t>偏离原因分析和改进措施</t>
  </si>
  <si>
    <t>产出指标</t>
  </si>
  <si>
    <t>数量指标</t>
  </si>
  <si>
    <t>高速公路完成投资</t>
  </si>
  <si>
    <t>227亿元</t>
  </si>
  <si>
    <t>279亿元</t>
  </si>
  <si>
    <t>在面临新冠疫情的不利情况下，全省交通运输系统在省委省政府的指导下，全力做好“六稳”工作，落实“六保”任务，采取挂图作战、倒排工期等做法，着力加快以高速公路为重点的交通基础设施建设，故超额完成高速公路、干线公路、农村公路等各项建设目标。</t>
  </si>
  <si>
    <t>高速公路建设里程</t>
  </si>
  <si>
    <t>1300公里</t>
  </si>
  <si>
    <t>1658公里</t>
  </si>
  <si>
    <t>高速公路完工里程</t>
  </si>
  <si>
    <t>130公里</t>
  </si>
  <si>
    <t>151公里</t>
  </si>
  <si>
    <t>干线公路完成投资</t>
  </si>
  <si>
    <t>110亿元</t>
  </si>
  <si>
    <t>204亿元</t>
  </si>
  <si>
    <t>干线公路建设里程</t>
  </si>
  <si>
    <t>2500公里</t>
  </si>
  <si>
    <t>3718公里</t>
  </si>
  <si>
    <t>干线公路完工里程</t>
  </si>
  <si>
    <t>300公里</t>
  </si>
  <si>
    <t>674公里</t>
  </si>
  <si>
    <t>干线公路危桥改造</t>
  </si>
  <si>
    <t>建设路网有效衔接项目</t>
  </si>
  <si>
    <t>10个</t>
  </si>
  <si>
    <t>27个</t>
  </si>
  <si>
    <t>农村公路完成投资</t>
  </si>
  <si>
    <t>68亿元</t>
  </si>
  <si>
    <t>156亿元</t>
  </si>
  <si>
    <t>自然村通水泥沥青路建设里程</t>
  </si>
  <si>
    <t>6200公里</t>
  </si>
  <si>
    <t>7904公里</t>
  </si>
  <si>
    <t>农村公路提质改造</t>
  </si>
  <si>
    <t>3800公里</t>
  </si>
  <si>
    <t>12286公里</t>
  </si>
  <si>
    <t>农村公路安防建设里程</t>
  </si>
  <si>
    <t>完成渡改桥项目</t>
  </si>
  <si>
    <t>7座</t>
  </si>
  <si>
    <r>
      <rPr>
        <sz val="12"/>
        <color theme="1"/>
        <rFont val="仿宋"/>
        <charset val="134"/>
      </rPr>
      <t>14</t>
    </r>
    <r>
      <rPr>
        <sz val="12"/>
        <color theme="1"/>
        <rFont val="仿宋"/>
        <charset val="134"/>
      </rPr>
      <t>座</t>
    </r>
  </si>
  <si>
    <t>水运及其他建设项目完成投资</t>
  </si>
  <si>
    <t>43亿元</t>
  </si>
  <si>
    <t>95亿元</t>
  </si>
  <si>
    <t>信息化建设项目</t>
  </si>
  <si>
    <t>7个</t>
  </si>
  <si>
    <t>推动地方水运项目建设</t>
  </si>
  <si>
    <t>2个</t>
  </si>
  <si>
    <t>推进省管航道建设项目</t>
  </si>
  <si>
    <r>
      <rPr>
        <sz val="12"/>
        <color theme="1"/>
        <rFont val="Times New Roman"/>
        <family val="1"/>
      </rPr>
      <t>2</t>
    </r>
    <r>
      <rPr>
        <sz val="12"/>
        <color theme="1"/>
        <rFont val="仿宋"/>
        <charset val="134"/>
      </rPr>
      <t>个</t>
    </r>
  </si>
  <si>
    <t>干线公路大修里程</t>
  </si>
  <si>
    <t>651.167公里</t>
  </si>
  <si>
    <t>干线公路中修里程</t>
  </si>
  <si>
    <t>100公里</t>
  </si>
  <si>
    <t>408.979公里</t>
  </si>
  <si>
    <t>干线公路预防性养护里程</t>
  </si>
  <si>
    <t>75公里</t>
  </si>
  <si>
    <t>165.718公里</t>
  </si>
  <si>
    <t>“四好农村路”省级示范县创建</t>
  </si>
  <si>
    <t>400总吨以下货运 船舶防污染改造数</t>
  </si>
  <si>
    <r>
      <rPr>
        <sz val="12"/>
        <color theme="1"/>
        <rFont val="Times New Roman"/>
        <family val="1"/>
      </rPr>
      <t>359</t>
    </r>
    <r>
      <rPr>
        <sz val="12"/>
        <color theme="1"/>
        <rFont val="仿宋"/>
        <charset val="134"/>
      </rPr>
      <t>艘</t>
    </r>
  </si>
  <si>
    <t>河长制奖励县市区</t>
  </si>
  <si>
    <r>
      <rPr>
        <sz val="12"/>
        <color theme="1"/>
        <rFont val="Times New Roman"/>
        <family val="1"/>
      </rPr>
      <t>4</t>
    </r>
    <r>
      <rPr>
        <sz val="12"/>
        <color theme="1"/>
        <rFont val="仿宋"/>
        <charset val="134"/>
      </rPr>
      <t>个</t>
    </r>
  </si>
  <si>
    <r>
      <rPr>
        <sz val="12"/>
        <color theme="1"/>
        <rFont val="Times New Roman"/>
        <family val="1"/>
      </rPr>
      <t>5</t>
    </r>
    <r>
      <rPr>
        <sz val="12"/>
        <color theme="1"/>
        <rFont val="仿宋"/>
        <charset val="134"/>
      </rPr>
      <t>个</t>
    </r>
  </si>
  <si>
    <t>综合评估优秀市州</t>
  </si>
  <si>
    <t>综合评估优秀县市区</t>
  </si>
  <si>
    <r>
      <rPr>
        <sz val="12"/>
        <color theme="1"/>
        <rFont val="Times New Roman"/>
        <family val="1"/>
      </rPr>
      <t>10</t>
    </r>
    <r>
      <rPr>
        <sz val="12"/>
        <color theme="1"/>
        <rFont val="仿宋"/>
        <charset val="134"/>
      </rPr>
      <t>个</t>
    </r>
  </si>
  <si>
    <t>洞庭湖生态环境治理及水运绿色发展资金数额</t>
  </si>
  <si>
    <t>276万元</t>
  </si>
  <si>
    <t>碍航补助资金数额</t>
  </si>
  <si>
    <t>600万元</t>
  </si>
  <si>
    <t>血防经费资金数额</t>
  </si>
  <si>
    <t>40万元</t>
  </si>
  <si>
    <t>质量指标</t>
  </si>
  <si>
    <t>高速公路建设质量达标里程数</t>
  </si>
  <si>
    <r>
      <rPr>
        <sz val="12"/>
        <color theme="1"/>
        <rFont val="Times New Roman"/>
        <family val="1"/>
      </rPr>
      <t>130</t>
    </r>
    <r>
      <rPr>
        <sz val="12"/>
        <color theme="1"/>
        <rFont val="仿宋"/>
        <charset val="134"/>
      </rPr>
      <t>公里</t>
    </r>
  </si>
  <si>
    <t>干线公路建设质量达标里程</t>
  </si>
  <si>
    <r>
      <rPr>
        <sz val="12"/>
        <color theme="1"/>
        <rFont val="Times New Roman"/>
        <family val="1"/>
      </rPr>
      <t>300</t>
    </r>
    <r>
      <rPr>
        <sz val="12"/>
        <color theme="1"/>
        <rFont val="仿宋"/>
        <charset val="134"/>
      </rPr>
      <t>公里</t>
    </r>
  </si>
  <si>
    <r>
      <rPr>
        <sz val="12"/>
        <color theme="1"/>
        <rFont val="Times New Roman"/>
        <family val="1"/>
      </rPr>
      <t>674</t>
    </r>
    <r>
      <rPr>
        <sz val="12"/>
        <color theme="1"/>
        <rFont val="仿宋"/>
        <charset val="134"/>
      </rPr>
      <t>公里</t>
    </r>
  </si>
  <si>
    <t>干线公路危桥改造质量达标数量</t>
  </si>
  <si>
    <r>
      <rPr>
        <sz val="12"/>
        <color theme="1"/>
        <rFont val="Times New Roman"/>
        <family val="1"/>
      </rPr>
      <t>100</t>
    </r>
    <r>
      <rPr>
        <sz val="12"/>
        <color theme="1"/>
        <rFont val="仿宋"/>
        <charset val="134"/>
      </rPr>
      <t>座</t>
    </r>
  </si>
  <si>
    <t>路网有效術接建设质量达标项目</t>
  </si>
  <si>
    <t>自然村通水泥沥青路建设质量达标里程</t>
  </si>
  <si>
    <r>
      <rPr>
        <sz val="12"/>
        <color theme="1"/>
        <rFont val="Times New Roman"/>
        <family val="1"/>
      </rPr>
      <t>6200</t>
    </r>
    <r>
      <rPr>
        <sz val="12"/>
        <color theme="1"/>
        <rFont val="仿宋"/>
        <charset val="134"/>
      </rPr>
      <t>公里</t>
    </r>
  </si>
  <si>
    <t>农村公路提质改造质量达标里程</t>
  </si>
  <si>
    <r>
      <rPr>
        <sz val="12"/>
        <color theme="1"/>
        <rFont val="Times New Roman"/>
        <family val="1"/>
      </rPr>
      <t>3800</t>
    </r>
    <r>
      <rPr>
        <sz val="12"/>
        <color theme="1"/>
        <rFont val="仿宋"/>
        <charset val="134"/>
      </rPr>
      <t>公里</t>
    </r>
  </si>
  <si>
    <t>农村公路安防建设质量达标里程</t>
  </si>
  <si>
    <r>
      <rPr>
        <sz val="12"/>
        <color theme="1"/>
        <rFont val="Times New Roman"/>
        <family val="1"/>
      </rPr>
      <t>10000</t>
    </r>
    <r>
      <rPr>
        <sz val="12"/>
        <color theme="1"/>
        <rFont val="仿宋"/>
        <charset val="134"/>
      </rPr>
      <t>公里</t>
    </r>
  </si>
  <si>
    <t>渡改桥建设质量达标数量</t>
  </si>
  <si>
    <r>
      <rPr>
        <sz val="12"/>
        <color theme="1"/>
        <rFont val="Times New Roman"/>
        <family val="1"/>
      </rPr>
      <t>7</t>
    </r>
    <r>
      <rPr>
        <sz val="12"/>
        <color theme="1"/>
        <rFont val="仿宋"/>
        <charset val="134"/>
      </rPr>
      <t>座</t>
    </r>
  </si>
  <si>
    <t>14座</t>
  </si>
  <si>
    <t>信息化建设项目验收合格率</t>
  </si>
  <si>
    <t>地方水运项目验收合格率</t>
  </si>
  <si>
    <t>干线公路大修质量达标里程</t>
  </si>
  <si>
    <t>干线公路中修质量达标里程</t>
  </si>
  <si>
    <r>
      <rPr>
        <sz val="12"/>
        <color theme="1"/>
        <rFont val="Times New Roman"/>
        <family val="1"/>
      </rPr>
      <t>100</t>
    </r>
    <r>
      <rPr>
        <sz val="12"/>
        <color theme="1"/>
        <rFont val="仿宋"/>
        <charset val="134"/>
      </rPr>
      <t>公里</t>
    </r>
  </si>
  <si>
    <t>干线公路预防性养护质量达标里程</t>
  </si>
  <si>
    <r>
      <rPr>
        <sz val="12"/>
        <color theme="1"/>
        <rFont val="Times New Roman"/>
        <family val="1"/>
      </rPr>
      <t>75</t>
    </r>
    <r>
      <rPr>
        <sz val="12"/>
        <color theme="1"/>
        <rFont val="仿宋"/>
        <charset val="134"/>
      </rPr>
      <t>公里</t>
    </r>
  </si>
  <si>
    <t>交通运输施工质量安全率</t>
  </si>
  <si>
    <t>提升</t>
  </si>
  <si>
    <t>铁路沿线安全程度</t>
  </si>
  <si>
    <t>按时完成高速公路里程数</t>
  </si>
  <si>
    <t>时效指标</t>
  </si>
  <si>
    <t>按时完成干线公路里程数</t>
  </si>
  <si>
    <t>按时完成干线公路危桥改造数量</t>
  </si>
  <si>
    <t>按时完成路网有效術接建设项目</t>
  </si>
  <si>
    <t>按时完成自然村通水泥沥青路建设里程</t>
  </si>
  <si>
    <t>按时完成农村公路提质改造里程</t>
  </si>
  <si>
    <t>按时完成农村公路安防建设里程</t>
  </si>
  <si>
    <t>按时完成渡改桥建设数量</t>
  </si>
  <si>
    <t>水运项目按时完工率</t>
  </si>
  <si>
    <r>
      <rPr>
        <sz val="12"/>
        <color theme="1"/>
        <rFont val="微软雅黑"/>
        <charset val="134"/>
      </rPr>
      <t>≥</t>
    </r>
    <r>
      <rPr>
        <sz val="12"/>
        <color theme="1"/>
        <rFont val="仿宋"/>
        <charset val="134"/>
      </rPr>
      <t>80%</t>
    </r>
  </si>
  <si>
    <t>信息化项目按时完工率</t>
  </si>
  <si>
    <t>按时完成干线公路大修里程</t>
  </si>
  <si>
    <t>按时完成干线公路中修里程</t>
  </si>
  <si>
    <t>按时完成干线公路预防性养护里程</t>
  </si>
  <si>
    <r>
      <rPr>
        <sz val="12"/>
        <color theme="1"/>
        <rFont val="Times New Roman"/>
        <family val="1"/>
      </rPr>
      <t>165.718</t>
    </r>
    <r>
      <rPr>
        <sz val="12"/>
        <color theme="1"/>
        <rFont val="仿宋"/>
        <charset val="134"/>
      </rPr>
      <t>公里</t>
    </r>
  </si>
  <si>
    <t>按时完成“四好农村路”省级示范县创建工作</t>
  </si>
  <si>
    <t>按时完成400总吨以下货运 船舶防污染改造工作</t>
  </si>
  <si>
    <t>按时完成河长制奖励县市区个数</t>
  </si>
  <si>
    <t>按时完成综合评估优秀市州个数</t>
  </si>
  <si>
    <t>按时完成综合评估优秀县市区个数</t>
  </si>
  <si>
    <t>按时完成洞庭湖生态环境治理及水运绿色发展资金数额</t>
  </si>
  <si>
    <t>按时完成碍航补助资金数额</t>
  </si>
  <si>
    <t>按时完成血防经费资金数额</t>
  </si>
  <si>
    <t>成本指标</t>
  </si>
  <si>
    <t>项目建设成本额</t>
  </si>
  <si>
    <t>541,499.02万元</t>
  </si>
  <si>
    <t>资金投入额</t>
  </si>
  <si>
    <t>效益指标</t>
  </si>
  <si>
    <t>经济效益指标</t>
  </si>
  <si>
    <t>客运、货运增长率</t>
  </si>
  <si>
    <t>项目实施对经济发展所带来的直接或间接影响情况</t>
  </si>
  <si>
    <t>高速公路项目省补资金投资拉动率</t>
  </si>
  <si>
    <t>≥2</t>
  </si>
  <si>
    <t>干线公路项目省补资金投资拉动率</t>
  </si>
  <si>
    <t>农村公路项目省补资金投资拉动率</t>
  </si>
  <si>
    <t>水运及其他建设项目省补资金       投资拉动率</t>
  </si>
  <si>
    <t>≥1</t>
  </si>
  <si>
    <t>干线公路大中修项目省补资金       投资拉动率</t>
  </si>
  <si>
    <r>
      <rPr>
        <sz val="12"/>
        <color theme="1"/>
        <rFont val="仿宋"/>
        <charset val="134"/>
      </rPr>
      <t>≥</t>
    </r>
    <r>
      <rPr>
        <sz val="12"/>
        <color theme="1"/>
        <rFont val="仿宋"/>
        <charset val="134"/>
      </rPr>
      <t>0.25</t>
    </r>
  </si>
  <si>
    <t>沿线产业发展</t>
  </si>
  <si>
    <t>拉动</t>
  </si>
  <si>
    <t>通行成本</t>
  </si>
  <si>
    <t>厅系统政府隐性债务总量</t>
  </si>
  <si>
    <t>社会效益指标</t>
  </si>
  <si>
    <t>通行能力</t>
  </si>
  <si>
    <t>增长</t>
  </si>
  <si>
    <t>行车速度</t>
  </si>
  <si>
    <t>提高</t>
  </si>
  <si>
    <t>信息化程度</t>
  </si>
  <si>
    <t>“四好农村”省级示范县创建是否推进了农村公路持续健康发展</t>
  </si>
  <si>
    <t>高速公路路政执法下放</t>
  </si>
  <si>
    <t>成功</t>
  </si>
  <si>
    <t>资阳区血吸虫防治能力</t>
  </si>
  <si>
    <t>增强</t>
  </si>
  <si>
    <t>客运班线通村率</t>
  </si>
  <si>
    <t>安全设施设置率</t>
  </si>
  <si>
    <r>
      <rPr>
        <sz val="12"/>
        <color theme="1"/>
        <rFont val="仿宋"/>
        <charset val="134"/>
      </rPr>
      <t>沿线居民收入增长情况</t>
    </r>
    <r>
      <rPr>
        <sz val="12"/>
        <color theme="1"/>
        <rFont val="仿宋"/>
        <charset val="134"/>
      </rPr>
      <t>、</t>
    </r>
    <r>
      <rPr>
        <sz val="12"/>
        <color theme="1"/>
        <rFont val="仿宋"/>
        <charset val="134"/>
      </rPr>
      <t>经济发展</t>
    </r>
  </si>
  <si>
    <t>就业岗位增长情况</t>
  </si>
  <si>
    <t>路面承载能力提升率</t>
  </si>
  <si>
    <t>路面性能改善</t>
  </si>
  <si>
    <t>农村公路列养率</t>
  </si>
  <si>
    <t>农村公路优良率</t>
  </si>
  <si>
    <t>农村公路抗灾抢修能力</t>
  </si>
  <si>
    <t>生态效益指标</t>
  </si>
  <si>
    <t>公路线路绿化情况</t>
  </si>
  <si>
    <t>道路复垦率</t>
  </si>
  <si>
    <r>
      <rPr>
        <sz val="12"/>
        <color theme="1"/>
        <rFont val="仿宋"/>
        <charset val="134"/>
      </rPr>
      <t>水土保持</t>
    </r>
    <r>
      <rPr>
        <sz val="12"/>
        <color theme="1"/>
        <rFont val="仿宋"/>
        <charset val="134"/>
      </rPr>
      <t>率</t>
    </r>
  </si>
  <si>
    <t>环境保护程度</t>
  </si>
  <si>
    <t>水运绿色发展</t>
  </si>
  <si>
    <t>推进</t>
  </si>
  <si>
    <t>水运建设项目是否通过环评</t>
  </si>
  <si>
    <t>可持续影响力</t>
  </si>
  <si>
    <t>路网结构改善情况</t>
  </si>
  <si>
    <t>改善</t>
  </si>
  <si>
    <t>完工高速公路项目制定应急       保障措施比例</t>
  </si>
  <si>
    <t>完工干线公路项目制定应急       保障措施比例</t>
  </si>
  <si>
    <r>
      <rPr>
        <sz val="12"/>
        <color theme="1"/>
        <rFont val="微软雅黑"/>
        <charset val="134"/>
      </rPr>
      <t>≥</t>
    </r>
    <r>
      <rPr>
        <sz val="12"/>
        <color theme="1"/>
        <rFont val="Times New Roman"/>
        <family val="1"/>
      </rPr>
      <t>9</t>
    </r>
    <r>
      <rPr>
        <sz val="12"/>
        <color theme="1"/>
        <rFont val="Times New Roman"/>
        <family val="1"/>
      </rPr>
      <t>0</t>
    </r>
    <r>
      <rPr>
        <sz val="12"/>
        <color theme="1"/>
        <rFont val="宋体"/>
        <charset val="134"/>
      </rPr>
      <t>%</t>
    </r>
  </si>
  <si>
    <t>道路运输管理水平</t>
  </si>
  <si>
    <t>完工干线公路大中修项目制定应   急保障措施比例</t>
  </si>
  <si>
    <t>完成大修后项目持续使用时限    （即下次大修时限）</t>
  </si>
  <si>
    <t>8年</t>
  </si>
  <si>
    <t>完成中修后项目持续使用时限    （即下次大中修时限）</t>
  </si>
  <si>
    <t>4年</t>
  </si>
  <si>
    <r>
      <rPr>
        <sz val="12"/>
        <color theme="1"/>
        <rFont val="仿宋"/>
        <charset val="134"/>
      </rPr>
      <t>项目实施对促进城乡之间</t>
    </r>
    <r>
      <rPr>
        <sz val="12"/>
        <color theme="1"/>
        <rFont val="仿宋"/>
        <charset val="134"/>
      </rPr>
      <t>、</t>
    </r>
    <r>
      <rPr>
        <sz val="12"/>
        <color theme="1"/>
        <rFont val="仿宋"/>
        <charset val="134"/>
      </rPr>
      <t>区域之间的运输通达能力的可持续影响</t>
    </r>
  </si>
  <si>
    <t>满意度指标</t>
  </si>
  <si>
    <t>服务对象满意度指标</t>
  </si>
  <si>
    <t>公众满意度</t>
  </si>
  <si>
    <r>
      <rPr>
        <sz val="12"/>
        <color theme="1"/>
        <rFont val="微软雅黑"/>
        <charset val="134"/>
      </rPr>
      <t>≥</t>
    </r>
    <r>
      <rPr>
        <sz val="12"/>
        <color theme="1"/>
        <rFont val="Times New Roman"/>
        <family val="1"/>
      </rPr>
      <t>80</t>
    </r>
    <r>
      <rPr>
        <sz val="12"/>
        <color theme="1"/>
        <rFont val="宋体"/>
        <charset val="134"/>
      </rPr>
      <t>%</t>
    </r>
  </si>
  <si>
    <t>周边居民对项目通行运行满意度</t>
  </si>
  <si>
    <r>
      <rPr>
        <sz val="12"/>
        <color theme="1"/>
        <rFont val="微软雅黑"/>
        <charset val="134"/>
      </rPr>
      <t>≥</t>
    </r>
    <r>
      <rPr>
        <sz val="12"/>
        <color theme="1"/>
        <rFont val="宋体"/>
        <charset val="134"/>
      </rPr>
      <t>80%</t>
    </r>
  </si>
  <si>
    <t>施工企业农民工满意率</t>
  </si>
  <si>
    <t>附件7：</t>
  </si>
  <si>
    <t>2020年度交通运输事业发展专项全省各市州及部门评分表</t>
  </si>
  <si>
    <t>序号</t>
  </si>
  <si>
    <t>单位名称</t>
  </si>
  <si>
    <t>省级专项资金（万元）</t>
  </si>
  <si>
    <t>评价得分</t>
  </si>
  <si>
    <t>综合平均得分</t>
  </si>
  <si>
    <t>评级</t>
  </si>
  <si>
    <t>长沙市</t>
  </si>
  <si>
    <t>优</t>
  </si>
  <si>
    <t>株洲市</t>
  </si>
  <si>
    <t>湘潭市</t>
  </si>
  <si>
    <t>衡阳市</t>
  </si>
  <si>
    <t>邵阳市</t>
  </si>
  <si>
    <t>岳阳市</t>
  </si>
  <si>
    <t>常德市</t>
  </si>
  <si>
    <t>张家界市</t>
  </si>
  <si>
    <t>益阳市</t>
  </si>
  <si>
    <t>永州市</t>
  </si>
  <si>
    <t>郴州市</t>
  </si>
  <si>
    <t>娄底市</t>
  </si>
  <si>
    <t>怀化市</t>
  </si>
  <si>
    <t>湘西自治州</t>
  </si>
  <si>
    <t>湖南省交通运输厅科技信息中心</t>
  </si>
  <si>
    <t>湖南省道路运输管理局</t>
  </si>
  <si>
    <t>湖南省公路事务中心</t>
  </si>
  <si>
    <t>湖南省水运建设投资集团有限公司</t>
  </si>
  <si>
    <t>湖南省交通运输厅规划与项目办公室</t>
  </si>
  <si>
    <t>湖南轨道交通控股集团有限公司</t>
  </si>
  <si>
    <t>省邮政管理局</t>
  </si>
  <si>
    <t>湖南南山国家森林公园管理局</t>
  </si>
  <si>
    <t>湖南省国资委</t>
  </si>
  <si>
    <t>合计</t>
  </si>
  <si>
    <t>附件8：</t>
  </si>
  <si>
    <t xml:space="preserve"> 政府性基金预算支出情况表</t>
  </si>
  <si>
    <t>单位：万元</t>
  </si>
  <si>
    <t>上年结转</t>
  </si>
  <si>
    <t>年初预算</t>
  </si>
  <si>
    <t>追加预算</t>
  </si>
  <si>
    <t>支出数</t>
  </si>
  <si>
    <t>结余金额</t>
  </si>
  <si>
    <t>湖南省水运事务中心</t>
  </si>
  <si>
    <t>交通运输发展专项小计</t>
  </si>
  <si>
    <r>
      <rPr>
        <sz val="10.5"/>
        <color rgb="FF000000"/>
        <rFont val="Times New Roman"/>
        <family val="1"/>
      </rPr>
      <t>1</t>
    </r>
    <r>
      <rPr>
        <sz val="10.5"/>
        <color rgb="FF000000"/>
        <rFont val="仿宋"/>
        <charset val="134"/>
      </rPr>
      <t>、公务用车购置和维护经费</t>
    </r>
  </si>
  <si>
    <r>
      <rPr>
        <sz val="10.5"/>
        <color rgb="FF000000"/>
        <rFont val="Times New Roman"/>
        <family val="1"/>
      </rPr>
      <t> 2</t>
    </r>
    <r>
      <rPr>
        <sz val="10.5"/>
        <color rgb="FF000000"/>
        <rFont val="仿宋"/>
        <charset val="134"/>
      </rPr>
      <t>、出国经费</t>
    </r>
  </si>
  <si>
    <r>
      <rPr>
        <sz val="10.5"/>
        <color rgb="FF000000"/>
        <rFont val="Times New Roman"/>
        <family val="1"/>
      </rPr>
      <t> 3</t>
    </r>
    <r>
      <rPr>
        <sz val="10.5"/>
        <color rgb="FF000000"/>
        <rFont val="仿宋"/>
        <charset val="134"/>
      </rPr>
      <t>、公务接待</t>
    </r>
  </si>
  <si>
    <r>
      <rPr>
        <sz val="10.5"/>
        <color rgb="FF000000"/>
        <rFont val="Times New Roman"/>
        <family val="1"/>
      </rPr>
      <t> 1</t>
    </r>
    <r>
      <rPr>
        <sz val="10.5"/>
        <color rgb="FF000000"/>
        <rFont val="仿宋"/>
        <charset val="134"/>
      </rPr>
      <t>、业务工作专项</t>
    </r>
  </si>
  <si>
    <r>
      <rPr>
        <sz val="10.5"/>
        <color rgb="FF000000"/>
        <rFont val="Times New Roman"/>
        <family val="1"/>
      </rPr>
      <t> 2</t>
    </r>
    <r>
      <rPr>
        <sz val="10.5"/>
        <color rgb="FF000000"/>
        <rFont val="仿宋"/>
        <charset val="134"/>
      </rPr>
      <t>、运行维护专项</t>
    </r>
  </si>
  <si>
    <r>
      <rPr>
        <sz val="10.5"/>
        <color rgb="FF000000"/>
        <rFont val="Times New Roman"/>
        <family val="1"/>
      </rPr>
      <t> 3</t>
    </r>
    <r>
      <rPr>
        <sz val="10.5"/>
        <color rgb="FF000000"/>
        <rFont val="仿宋"/>
        <charset val="134"/>
      </rPr>
      <t>、交通运输发展专项</t>
    </r>
  </si>
  <si>
    <r>
      <rPr>
        <sz val="10"/>
        <color rgb="FF000000"/>
        <rFont val="仿宋"/>
        <charset val="134"/>
      </rPr>
      <t>湖南省常德航道管理局内部控制制度及手册汇编、湖南省航道管理局财务管理制度（暂行）、湖南省常德航道管理局专项资金管理办法</t>
    </r>
  </si>
  <si>
    <t>附件3</t>
  </si>
  <si>
    <t>2020 年实际在职人数</t>
  </si>
  <si>
    <t>2019 年决算数</t>
  </si>
  <si>
    <r>
      <rPr>
        <b/>
        <sz val="10.5"/>
        <color theme="1"/>
        <rFont val="Times New Roman"/>
        <family val="1"/>
      </rPr>
      <t xml:space="preserve">2020 </t>
    </r>
    <r>
      <rPr>
        <b/>
        <sz val="10.5"/>
        <color theme="1"/>
        <rFont val="仿宋"/>
        <charset val="134"/>
      </rPr>
      <t>年预算数</t>
    </r>
  </si>
  <si>
    <r>
      <rPr>
        <sz val="11"/>
        <color theme="1"/>
        <rFont val="Times New Roman"/>
        <family val="1"/>
      </rPr>
      <t xml:space="preserve">2020 </t>
    </r>
    <r>
      <rPr>
        <b/>
        <sz val="10.5"/>
        <color theme="1"/>
        <rFont val="仿宋"/>
        <charset val="134"/>
      </rPr>
      <t>年决算数</t>
    </r>
  </si>
  <si>
    <r>
      <rPr>
        <sz val="10.5"/>
        <color theme="1"/>
        <rFont val="Times New Roman"/>
        <family val="1"/>
      </rPr>
      <t xml:space="preserve">     1</t>
    </r>
    <r>
      <rPr>
        <sz val="10.5"/>
        <color theme="1"/>
        <rFont val="仿宋"/>
        <charset val="134"/>
      </rPr>
      <t>、公务用车购置和维护经费</t>
    </r>
  </si>
  <si>
    <t xml:space="preserve"> 其中：公车购置</t>
  </si>
  <si>
    <t xml:space="preserve">       公车运行维护</t>
  </si>
  <si>
    <r>
      <rPr>
        <sz val="10.5"/>
        <color theme="1"/>
        <rFont val="Times New Roman"/>
        <family val="1"/>
      </rPr>
      <t xml:space="preserve">     2</t>
    </r>
    <r>
      <rPr>
        <sz val="10.5"/>
        <color theme="1"/>
        <rFont val="仿宋"/>
        <charset val="134"/>
      </rPr>
      <t>、出国经费</t>
    </r>
  </si>
  <si>
    <r>
      <rPr>
        <sz val="10.5"/>
        <color theme="1"/>
        <rFont val="Times New Roman"/>
        <family val="1"/>
      </rPr>
      <t xml:space="preserve">     3</t>
    </r>
    <r>
      <rPr>
        <sz val="10.5"/>
        <color theme="1"/>
        <rFont val="仿宋"/>
        <charset val="134"/>
      </rPr>
      <t>、公务接待</t>
    </r>
  </si>
  <si>
    <r>
      <rPr>
        <sz val="10.5"/>
        <color theme="1"/>
        <rFont val="Times New Roman"/>
        <family val="1"/>
      </rPr>
      <t xml:space="preserve">     1</t>
    </r>
    <r>
      <rPr>
        <sz val="10.5"/>
        <color theme="1"/>
        <rFont val="仿宋"/>
        <charset val="134"/>
      </rPr>
      <t>、业务工作专项</t>
    </r>
  </si>
  <si>
    <r>
      <rPr>
        <sz val="10.5"/>
        <color theme="1"/>
        <rFont val="Times New Roman"/>
        <family val="1"/>
      </rPr>
      <t xml:space="preserve">     2</t>
    </r>
    <r>
      <rPr>
        <sz val="10.5"/>
        <color theme="1"/>
        <rFont val="仿宋"/>
        <charset val="134"/>
      </rPr>
      <t>、运行维护专项</t>
    </r>
  </si>
  <si>
    <r>
      <rPr>
        <sz val="10.5"/>
        <color theme="1"/>
        <rFont val="Times New Roman"/>
        <family val="1"/>
      </rPr>
      <t xml:space="preserve">     3</t>
    </r>
    <r>
      <rPr>
        <sz val="10.5"/>
        <color theme="1"/>
        <rFont val="仿宋"/>
        <charset val="134"/>
      </rPr>
      <t>、省级专项资金（一个专项一行）</t>
    </r>
  </si>
  <si>
    <t>楼堂馆所控制情况
（2020 年完工项目）</t>
  </si>
  <si>
    <t>批复规模
（㎡）</t>
  </si>
  <si>
    <t>实际规模
（㎡）</t>
  </si>
  <si>
    <t>进一步贯彻落实党中央、国务院、省政府关于厉行节约反对浪费行为的精神，严格执行《湖南省长沙航道管理局预算管理办法》、《湖南省长沙航道管理局“三公经费”管理制度》、《湖南省长沙航道管理局公务接待管理制度》、《湖南省长沙航道管理局差旅费管理制度》等相关制度，同时加强对制度执行情况的检查和落实。</t>
  </si>
  <si>
    <t>说明：“项目支出”需要填报基本支出以外的所有项目支出情况，包括业务工作项目、运行维护项目和省级专项资金等；“公用经费”填报基本支出中的一般商品和服务支出。</t>
  </si>
  <si>
    <r>
      <rPr>
        <b/>
        <sz val="10.5"/>
        <color indexed="8"/>
        <rFont val="Times New Roman"/>
        <family val="1"/>
      </rPr>
      <t xml:space="preserve">2019 </t>
    </r>
    <r>
      <rPr>
        <b/>
        <sz val="10.5"/>
        <color indexed="8"/>
        <rFont val="宋体"/>
        <charset val="134"/>
      </rPr>
      <t>年决算数</t>
    </r>
  </si>
  <si>
    <r>
      <rPr>
        <b/>
        <sz val="10.5"/>
        <color indexed="8"/>
        <rFont val="Times New Roman"/>
        <family val="1"/>
      </rPr>
      <t xml:space="preserve">2020 </t>
    </r>
    <r>
      <rPr>
        <b/>
        <sz val="10.5"/>
        <color indexed="8"/>
        <rFont val="仿宋"/>
        <charset val="134"/>
      </rPr>
      <t>年预算数</t>
    </r>
  </si>
  <si>
    <r>
      <rPr>
        <b/>
        <sz val="11"/>
        <color indexed="8"/>
        <rFont val="Times New Roman"/>
        <family val="1"/>
      </rPr>
      <t xml:space="preserve">2020 </t>
    </r>
    <r>
      <rPr>
        <b/>
        <sz val="10.5"/>
        <color indexed="8"/>
        <rFont val="仿宋"/>
        <charset val="134"/>
      </rPr>
      <t>年决算数</t>
    </r>
  </si>
  <si>
    <r>
      <rPr>
        <sz val="10.5"/>
        <color indexed="8"/>
        <rFont val="Times New Roman"/>
        <family val="1"/>
      </rPr>
      <t xml:space="preserve">     1</t>
    </r>
    <r>
      <rPr>
        <sz val="10.5"/>
        <color indexed="8"/>
        <rFont val="仿宋"/>
        <charset val="134"/>
      </rPr>
      <t>、公务用车购置和维护经费</t>
    </r>
  </si>
  <si>
    <r>
      <rPr>
        <sz val="10.5"/>
        <color indexed="8"/>
        <rFont val="Times New Roman"/>
        <family val="1"/>
      </rPr>
      <t xml:space="preserve">     2</t>
    </r>
    <r>
      <rPr>
        <sz val="10.5"/>
        <color indexed="8"/>
        <rFont val="仿宋"/>
        <charset val="134"/>
      </rPr>
      <t>、出国经费</t>
    </r>
  </si>
  <si>
    <r>
      <rPr>
        <sz val="10.5"/>
        <color indexed="8"/>
        <rFont val="Times New Roman"/>
        <family val="1"/>
      </rPr>
      <t xml:space="preserve">     3</t>
    </r>
    <r>
      <rPr>
        <sz val="10.5"/>
        <color indexed="8"/>
        <rFont val="仿宋"/>
        <charset val="134"/>
      </rPr>
      <t>、公务接待</t>
    </r>
  </si>
  <si>
    <t>项目支出2020年决算数1109.56与预算执行数1083.76相差25.8</t>
  </si>
  <si>
    <t>已解决</t>
  </si>
  <si>
    <r>
      <rPr>
        <sz val="10.5"/>
        <color indexed="8"/>
        <rFont val="Times New Roman"/>
        <family val="1"/>
      </rPr>
      <t xml:space="preserve">     1</t>
    </r>
    <r>
      <rPr>
        <sz val="10.5"/>
        <color indexed="8"/>
        <rFont val="仿宋"/>
        <charset val="134"/>
      </rPr>
      <t>、业务工作专项</t>
    </r>
  </si>
  <si>
    <r>
      <rPr>
        <sz val="10.5"/>
        <color indexed="8"/>
        <rFont val="Times New Roman"/>
        <family val="1"/>
      </rPr>
      <t xml:space="preserve">     2</t>
    </r>
    <r>
      <rPr>
        <sz val="10.5"/>
        <color indexed="8"/>
        <rFont val="仿宋"/>
        <charset val="134"/>
      </rPr>
      <t>、运行维护专项</t>
    </r>
  </si>
  <si>
    <r>
      <rPr>
        <sz val="10.5"/>
        <color indexed="8"/>
        <rFont val="Times New Roman"/>
        <family val="1"/>
      </rPr>
      <t xml:space="preserve">     3</t>
    </r>
    <r>
      <rPr>
        <sz val="10.5"/>
        <color indexed="8"/>
        <rFont val="仿宋"/>
        <charset val="134"/>
      </rPr>
      <t>、交通运输发展专项</t>
    </r>
  </si>
  <si>
    <t>公用经费预算执行数据中2020年支出428.09</t>
  </si>
  <si>
    <t>办公经费2020年预算标黄数据为预算执行数</t>
  </si>
  <si>
    <t>水费、电费、差旅费2020年预算标黄数据为预算执行数</t>
  </si>
  <si>
    <t>会议费、培训费2020年预算标黄数据为预算执行数</t>
  </si>
  <si>
    <t>加强管理，严格执行各项财务管理规定，采取切实有效的措施和办法，减少会议费用的支出，压缩差旅费用的支出。</t>
  </si>
  <si>
    <r>
      <rPr>
        <sz val="11"/>
        <color rgb="FF000000"/>
        <rFont val="Times New Roman"/>
        <family val="1"/>
      </rPr>
      <t>2020</t>
    </r>
    <r>
      <rPr>
        <b/>
        <sz val="10.5"/>
        <color rgb="FF000000"/>
        <rFont val="仿宋"/>
        <charset val="134"/>
      </rPr>
      <t>年决算数</t>
    </r>
  </si>
  <si>
    <t>337.45 </t>
  </si>
  <si>
    <t>----</t>
  </si>
  <si>
    <t>---</t>
  </si>
  <si>
    <r>
      <rPr>
        <sz val="10"/>
        <color rgb="FF000000"/>
        <rFont val="仿宋"/>
        <charset val="134"/>
      </rPr>
      <t>湖南省衡阳航道管理局内部控制制度及手册</t>
    </r>
  </si>
  <si>
    <t>2020年实际在职人数</t>
  </si>
  <si>
    <t>2019年决算数</t>
  </si>
  <si>
    <t>2020年预算数</t>
  </si>
  <si>
    <t>2020年决算数</t>
  </si>
  <si>
    <t xml:space="preserve">   1、公务用车购置和维护经费</t>
  </si>
  <si>
    <t xml:space="preserve">       其中：公车购置</t>
  </si>
  <si>
    <t xml:space="preserve">        公车运行维护</t>
  </si>
  <si>
    <t xml:space="preserve">   2、出国经费</t>
  </si>
  <si>
    <t xml:space="preserve">   3、公务接待</t>
  </si>
  <si>
    <t xml:space="preserve">    1、业务工作专项</t>
  </si>
  <si>
    <t xml:space="preserve">    2、运行维护专项</t>
  </si>
  <si>
    <t xml:space="preserve">    3、交通运输发展专项</t>
  </si>
  <si>
    <t>楼堂馆所控制情况</t>
  </si>
  <si>
    <t>批复规模</t>
  </si>
  <si>
    <t>实际规模（㎡）</t>
  </si>
  <si>
    <t>（2020年完工项目）</t>
  </si>
  <si>
    <t>（㎡）</t>
  </si>
  <si>
    <r>
      <rPr>
        <sz val="10"/>
        <color theme="1"/>
        <rFont val="仿宋"/>
        <charset val="134"/>
      </rPr>
      <t>附件</t>
    </r>
    <r>
      <rPr>
        <sz val="10"/>
        <color theme="1"/>
        <rFont val="Times New Roman"/>
        <family val="1"/>
      </rPr>
      <t>3</t>
    </r>
  </si>
  <si>
    <r>
      <rPr>
        <b/>
        <sz val="18"/>
        <color theme="1"/>
        <rFont val="黑体"/>
        <charset val="134"/>
      </rPr>
      <t>部门整体支出绩效自评基础数据表</t>
    </r>
  </si>
  <si>
    <r>
      <rPr>
        <sz val="10.5"/>
        <color theme="1"/>
        <rFont val="仿宋"/>
        <charset val="134"/>
      </rPr>
      <t>财政供养人员情况</t>
    </r>
  </si>
  <si>
    <r>
      <rPr>
        <sz val="10.5"/>
        <color theme="1"/>
        <rFont val="仿宋"/>
        <charset val="134"/>
      </rPr>
      <t>经费控制情况</t>
    </r>
  </si>
  <si>
    <r>
      <rPr>
        <b/>
        <sz val="10.5"/>
        <color theme="1"/>
        <rFont val="Times New Roman"/>
        <family val="1"/>
      </rPr>
      <t xml:space="preserve">2019 </t>
    </r>
    <r>
      <rPr>
        <b/>
        <sz val="10.5"/>
        <color theme="1"/>
        <rFont val="仿宋"/>
        <charset val="134"/>
      </rPr>
      <t>年决算数</t>
    </r>
  </si>
  <si>
    <r>
      <rPr>
        <b/>
        <sz val="10.5"/>
        <color theme="1"/>
        <rFont val="Times New Roman"/>
        <family val="1"/>
      </rPr>
      <t xml:space="preserve">2020 </t>
    </r>
    <r>
      <rPr>
        <b/>
        <sz val="10.5"/>
        <color theme="1"/>
        <rFont val="仿宋"/>
        <charset val="134"/>
      </rPr>
      <t>年决算数</t>
    </r>
  </si>
  <si>
    <r>
      <rPr>
        <sz val="10.5"/>
        <color theme="1"/>
        <rFont val="仿宋"/>
        <charset val="134"/>
      </rPr>
      <t>三公经费</t>
    </r>
  </si>
  <si>
    <r>
      <rPr>
        <sz val="10.5"/>
        <color theme="1"/>
        <rFont val="Times New Roman"/>
        <family val="1"/>
      </rPr>
      <t xml:space="preserve"> </t>
    </r>
    <r>
      <rPr>
        <sz val="10.5"/>
        <color theme="1"/>
        <rFont val="仿宋"/>
        <charset val="134"/>
      </rPr>
      <t>其中：公车购置</t>
    </r>
  </si>
  <si>
    <r>
      <rPr>
        <sz val="10.5"/>
        <color theme="1"/>
        <rFont val="Times New Roman"/>
        <family val="1"/>
      </rPr>
      <t xml:space="preserve">       </t>
    </r>
    <r>
      <rPr>
        <sz val="10.5"/>
        <color theme="1"/>
        <rFont val="仿宋"/>
        <charset val="134"/>
      </rPr>
      <t>公车运行维护</t>
    </r>
  </si>
  <si>
    <r>
      <rPr>
        <sz val="10.5"/>
        <color theme="1"/>
        <rFont val="仿宋"/>
        <charset val="134"/>
      </rPr>
      <t>项目支出：</t>
    </r>
  </si>
  <si>
    <r>
      <rPr>
        <sz val="10.5"/>
        <color theme="1"/>
        <rFont val="Times New Roman"/>
        <family val="1"/>
      </rPr>
      <t xml:space="preserve">     3</t>
    </r>
    <r>
      <rPr>
        <sz val="10.5"/>
        <color theme="1"/>
        <rFont val="仿宋"/>
        <charset val="134"/>
      </rPr>
      <t>、交通运输发展专项</t>
    </r>
  </si>
  <si>
    <r>
      <rPr>
        <sz val="10.5"/>
        <color theme="1"/>
        <rFont val="Times New Roman"/>
        <family val="1"/>
      </rPr>
      <t xml:space="preserve">     4</t>
    </r>
    <r>
      <rPr>
        <sz val="10.5"/>
        <color theme="1"/>
        <rFont val="仿宋"/>
        <charset val="134"/>
      </rPr>
      <t>、省级专项资金</t>
    </r>
  </si>
  <si>
    <t xml:space="preserve">      信息化建设</t>
  </si>
  <si>
    <t xml:space="preserve">      两客项目</t>
  </si>
  <si>
    <t xml:space="preserve">      军民融合</t>
  </si>
  <si>
    <r>
      <rPr>
        <sz val="10.5"/>
        <color theme="1"/>
        <rFont val="Times New Roman"/>
        <family val="1"/>
      </rPr>
      <t xml:space="preserve">     5</t>
    </r>
    <r>
      <rPr>
        <sz val="10.5"/>
        <color theme="1"/>
        <rFont val="仿宋"/>
        <charset val="134"/>
      </rPr>
      <t>、车购税项目支出（旅游服务大数据）</t>
    </r>
  </si>
  <si>
    <r>
      <rPr>
        <sz val="10.5"/>
        <color theme="1"/>
        <rFont val="仿宋"/>
        <charset val="134"/>
      </rPr>
      <t>公用经费</t>
    </r>
  </si>
  <si>
    <r>
      <rPr>
        <sz val="10.5"/>
        <color theme="1"/>
        <rFont val="仿宋"/>
        <charset val="134"/>
      </rPr>
      <t>其中：办公经费</t>
    </r>
  </si>
  <si>
    <r>
      <rPr>
        <sz val="10.5"/>
        <color theme="1"/>
        <rFont val="仿宋"/>
        <charset val="134"/>
      </rPr>
      <t>水费、电费、差旅费</t>
    </r>
  </si>
  <si>
    <r>
      <rPr>
        <sz val="10.5"/>
        <color theme="1"/>
        <rFont val="仿宋"/>
        <charset val="134"/>
      </rPr>
      <t>会议费、培训费</t>
    </r>
  </si>
  <si>
    <r>
      <rPr>
        <sz val="10.5"/>
        <color theme="1"/>
        <rFont val="仿宋"/>
        <charset val="134"/>
      </rPr>
      <t>政府采购金额</t>
    </r>
  </si>
  <si>
    <r>
      <rPr>
        <sz val="10.5"/>
        <color theme="1"/>
        <rFont val="仿宋"/>
        <charset val="134"/>
      </rPr>
      <t>部门基本支出预算调整</t>
    </r>
  </si>
  <si>
    <t>——</t>
  </si>
  <si>
    <r>
      <rPr>
        <sz val="11"/>
        <color theme="1"/>
        <rFont val="仿宋"/>
        <charset val="134"/>
      </rPr>
      <t>楼堂馆所控制情况</t>
    </r>
    <r>
      <rPr>
        <sz val="11"/>
        <color theme="1"/>
        <rFont val="Times New Roman"/>
        <family val="1"/>
      </rPr>
      <t xml:space="preserve">
</t>
    </r>
    <r>
      <rPr>
        <sz val="11"/>
        <color theme="1"/>
        <rFont val="仿宋"/>
        <charset val="134"/>
      </rPr>
      <t>（</t>
    </r>
    <r>
      <rPr>
        <sz val="11"/>
        <color theme="1"/>
        <rFont val="Times New Roman"/>
        <family val="1"/>
      </rPr>
      <t xml:space="preserve">2020 </t>
    </r>
    <r>
      <rPr>
        <sz val="11"/>
        <color theme="1"/>
        <rFont val="仿宋"/>
        <charset val="134"/>
      </rPr>
      <t>年完工项目）</t>
    </r>
  </si>
  <si>
    <r>
      <rPr>
        <b/>
        <sz val="10.5"/>
        <color theme="1"/>
        <rFont val="仿宋"/>
        <charset val="134"/>
      </rPr>
      <t>批复规模</t>
    </r>
    <r>
      <rPr>
        <b/>
        <sz val="10.5"/>
        <color theme="1"/>
        <rFont val="Times New Roman"/>
        <family val="1"/>
      </rPr>
      <t xml:space="preserve">
</t>
    </r>
    <r>
      <rPr>
        <b/>
        <sz val="10.5"/>
        <color theme="1"/>
        <rFont val="仿宋"/>
        <charset val="134"/>
      </rPr>
      <t>（㎡）</t>
    </r>
  </si>
  <si>
    <r>
      <rPr>
        <b/>
        <sz val="10.5"/>
        <color theme="1"/>
        <rFont val="仿宋"/>
        <charset val="134"/>
      </rPr>
      <t>实际规模</t>
    </r>
    <r>
      <rPr>
        <b/>
        <sz val="10.5"/>
        <color theme="1"/>
        <rFont val="Times New Roman"/>
        <family val="1"/>
      </rPr>
      <t xml:space="preserve">
</t>
    </r>
    <r>
      <rPr>
        <b/>
        <sz val="10.5"/>
        <color theme="1"/>
        <rFont val="仿宋"/>
        <charset val="134"/>
      </rPr>
      <t>（㎡）</t>
    </r>
  </si>
  <si>
    <r>
      <rPr>
        <b/>
        <sz val="10.5"/>
        <color theme="1"/>
        <rFont val="仿宋"/>
        <charset val="134"/>
      </rPr>
      <t>规模控制率</t>
    </r>
  </si>
  <si>
    <r>
      <rPr>
        <b/>
        <sz val="10.5"/>
        <color theme="1"/>
        <rFont val="仿宋"/>
        <charset val="134"/>
      </rPr>
      <t>预算投资（万元）</t>
    </r>
  </si>
  <si>
    <r>
      <rPr>
        <b/>
        <sz val="10.5"/>
        <color theme="1"/>
        <rFont val="仿宋"/>
        <charset val="134"/>
      </rPr>
      <t>实际投资（万元）</t>
    </r>
  </si>
  <si>
    <r>
      <rPr>
        <b/>
        <sz val="10.5"/>
        <color theme="1"/>
        <rFont val="仿宋"/>
        <charset val="134"/>
      </rPr>
      <t>投资概算控制率</t>
    </r>
  </si>
  <si>
    <r>
      <rPr>
        <sz val="10.5"/>
        <color theme="1"/>
        <rFont val="仿宋"/>
        <charset val="134"/>
      </rPr>
      <t>厉行节约保障措施</t>
    </r>
  </si>
  <si>
    <r>
      <rPr>
        <sz val="10"/>
        <color theme="1"/>
        <rFont val="宋体"/>
        <charset val="134"/>
      </rPr>
      <t>各项制度</t>
    </r>
  </si>
  <si>
    <r>
      <rPr>
        <sz val="11"/>
        <color theme="1"/>
        <rFont val="仿宋"/>
        <charset val="134"/>
      </rPr>
      <t>说明：</t>
    </r>
    <r>
      <rPr>
        <sz val="11"/>
        <color theme="1"/>
        <rFont val="Times New Roman"/>
        <family val="1"/>
      </rPr>
      <t>“</t>
    </r>
    <r>
      <rPr>
        <sz val="11"/>
        <color theme="1"/>
        <rFont val="仿宋"/>
        <charset val="134"/>
      </rPr>
      <t>项目支出</t>
    </r>
    <r>
      <rPr>
        <sz val="11"/>
        <color theme="1"/>
        <rFont val="Times New Roman"/>
        <family val="1"/>
      </rPr>
      <t>”</t>
    </r>
    <r>
      <rPr>
        <sz val="11"/>
        <color theme="1"/>
        <rFont val="仿宋"/>
        <charset val="134"/>
      </rPr>
      <t>需要填报基本支出以外的所有项目支出情况，包括业务工作项目、运行维护项目和省级专项资金等；</t>
    </r>
    <r>
      <rPr>
        <sz val="11"/>
        <color theme="1"/>
        <rFont val="Times New Roman"/>
        <family val="1"/>
      </rPr>
      <t>“</t>
    </r>
    <r>
      <rPr>
        <sz val="11"/>
        <color theme="1"/>
        <rFont val="仿宋"/>
        <charset val="134"/>
      </rPr>
      <t>公用经费</t>
    </r>
    <r>
      <rPr>
        <sz val="11"/>
        <color theme="1"/>
        <rFont val="Times New Roman"/>
        <family val="1"/>
      </rPr>
      <t>”</t>
    </r>
    <r>
      <rPr>
        <sz val="11"/>
        <color theme="1"/>
        <rFont val="仿宋"/>
        <charset val="134"/>
      </rPr>
      <t>填报基本支出中的一般商品和服务支出。</t>
    </r>
  </si>
  <si>
    <r>
      <rPr>
        <b/>
        <sz val="10.5"/>
        <color theme="1"/>
        <rFont val="仿宋"/>
        <charset val="134"/>
      </rPr>
      <t>编制数</t>
    </r>
  </si>
  <si>
    <r>
      <rPr>
        <b/>
        <sz val="10.5"/>
        <color theme="1"/>
        <rFont val="Times New Roman"/>
        <family val="1"/>
      </rPr>
      <t xml:space="preserve">2020 </t>
    </r>
    <r>
      <rPr>
        <b/>
        <sz val="10.5"/>
        <color theme="1"/>
        <rFont val="宋体"/>
        <charset val="134"/>
      </rPr>
      <t>年实际在职人数</t>
    </r>
  </si>
  <si>
    <r>
      <rPr>
        <b/>
        <sz val="10.5"/>
        <color theme="1"/>
        <rFont val="仿宋"/>
        <charset val="134"/>
      </rPr>
      <t>控制率</t>
    </r>
  </si>
  <si>
    <r>
      <rPr>
        <b/>
        <sz val="10.5"/>
        <color theme="1"/>
        <rFont val="Times New Roman"/>
        <family val="1"/>
      </rPr>
      <t xml:space="preserve">2019 </t>
    </r>
    <r>
      <rPr>
        <b/>
        <sz val="10.5"/>
        <color theme="1"/>
        <rFont val="宋体"/>
        <charset val="134"/>
      </rPr>
      <t>年决算数</t>
    </r>
  </si>
  <si>
    <r>
      <rPr>
        <b/>
        <sz val="11"/>
        <color theme="1"/>
        <rFont val="Times New Roman"/>
        <family val="1"/>
      </rPr>
      <t xml:space="preserve">2020 </t>
    </r>
    <r>
      <rPr>
        <b/>
        <sz val="10.5"/>
        <color theme="1"/>
        <rFont val="仿宋"/>
        <charset val="134"/>
      </rPr>
      <t>年决算数</t>
    </r>
  </si>
  <si>
    <r>
      <rPr>
        <sz val="10.5"/>
        <color theme="1"/>
        <rFont val="仿宋"/>
        <charset val="134"/>
      </rPr>
      <t>交竣工质量检测费</t>
    </r>
  </si>
  <si>
    <r>
      <rPr>
        <sz val="10.5"/>
        <color theme="1"/>
        <rFont val="仿宋"/>
        <charset val="134"/>
      </rPr>
      <t>检测费</t>
    </r>
  </si>
  <si>
    <r>
      <rPr>
        <sz val="10.5"/>
        <color theme="1"/>
        <rFont val="仿宋"/>
        <charset val="134"/>
      </rPr>
      <t>安监执法管理系统</t>
    </r>
  </si>
  <si>
    <r>
      <rPr>
        <sz val="10.5"/>
        <color theme="1"/>
        <rFont val="Times New Roman"/>
        <family val="1"/>
      </rPr>
      <t>2018</t>
    </r>
    <r>
      <rPr>
        <sz val="10.5"/>
        <color theme="1"/>
        <rFont val="仿宋"/>
        <charset val="134"/>
      </rPr>
      <t>年度省科学技术奖励专项经费</t>
    </r>
  </si>
  <si>
    <r>
      <rPr>
        <sz val="10.5"/>
        <color theme="1"/>
        <rFont val="仿宋"/>
        <charset val="134"/>
      </rPr>
      <t>安全经费</t>
    </r>
  </si>
  <si>
    <r>
      <t>全预算数（</t>
    </r>
    <r>
      <rPr>
        <sz val="12"/>
        <rFont val="Times New Roman"/>
        <family val="1"/>
      </rPr>
      <t>A</t>
    </r>
    <r>
      <rPr>
        <sz val="12"/>
        <rFont val="仿宋"/>
        <family val="3"/>
        <charset val="134"/>
      </rPr>
      <t>）</t>
    </r>
  </si>
  <si>
    <r>
      <t>全年执行数（</t>
    </r>
    <r>
      <rPr>
        <sz val="12"/>
        <rFont val="Times New Roman"/>
        <family val="1"/>
      </rPr>
      <t>B</t>
    </r>
    <r>
      <rPr>
        <sz val="12"/>
        <rFont val="仿宋"/>
        <family val="3"/>
        <charset val="134"/>
      </rPr>
      <t>）</t>
    </r>
  </si>
  <si>
    <r>
      <t>执行率（</t>
    </r>
    <r>
      <rPr>
        <sz val="12"/>
        <rFont val="Times New Roman"/>
        <family val="1"/>
      </rPr>
      <t>B/A</t>
    </r>
    <r>
      <rPr>
        <sz val="12"/>
        <rFont val="仿宋"/>
        <family val="3"/>
        <charset val="134"/>
      </rPr>
      <t>）</t>
    </r>
  </si>
  <si>
    <r>
      <t>高速公路3000车道</t>
    </r>
    <r>
      <rPr>
        <sz val="12"/>
        <rFont val="Times New Roman"/>
        <family val="1"/>
      </rPr>
      <t>•</t>
    </r>
    <r>
      <rPr>
        <sz val="12"/>
        <rFont val="仿宋"/>
        <family val="3"/>
        <charset val="134"/>
      </rPr>
      <t>公里，普通干线公路2800车道</t>
    </r>
    <r>
      <rPr>
        <sz val="12"/>
        <rFont val="Times New Roman"/>
        <family val="1"/>
      </rPr>
      <t>•</t>
    </r>
    <r>
      <rPr>
        <sz val="12"/>
        <rFont val="仿宋"/>
        <family val="3"/>
        <charset val="134"/>
      </rPr>
      <t>公里</t>
    </r>
  </si>
  <si>
    <r>
      <t>全年预算数（</t>
    </r>
    <r>
      <rPr>
        <sz val="12"/>
        <rFont val="Times New Roman"/>
        <family val="1"/>
      </rPr>
      <t>A</t>
    </r>
    <r>
      <rPr>
        <sz val="12"/>
        <rFont val="仿宋"/>
        <family val="3"/>
        <charset val="134"/>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</si>
</sst>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76" formatCode="0.0000_ "/>
    <numFmt numFmtId="177" formatCode="0_ "/>
    <numFmt numFmtId="179" formatCode="#,##0.000_ "/>
    <numFmt numFmtId="181" formatCode="#,##0.00_ "/>
    <numFmt numFmtId="182" formatCode="0.00_ "/>
    <numFmt numFmtId="183" formatCode="0.000_ "/>
    <numFmt numFmtId="184" formatCode="#,##0_ "/>
  </numFmts>
  <fonts count="90">
    <font>
      <sz val="11"/>
      <color theme="1"/>
      <name val="宋体"/>
      <charset val="134"/>
      <scheme val="minor"/>
    </font>
    <font>
      <sz val="11"/>
      <color theme="1"/>
      <name val="Times New Roman"/>
      <family val="1"/>
    </font>
    <font>
      <sz val="10"/>
      <color theme="1"/>
      <name val="Times New Roman"/>
      <family val="1"/>
    </font>
    <font>
      <b/>
      <sz val="18"/>
      <color theme="1"/>
      <name val="Times New Roman"/>
      <family val="1"/>
    </font>
    <font>
      <sz val="10.5"/>
      <color theme="1"/>
      <name val="Times New Roman"/>
      <family val="1"/>
    </font>
    <font>
      <b/>
      <sz val="10.5"/>
      <color theme="1"/>
      <name val="Times New Roman"/>
      <family val="1"/>
    </font>
    <font>
      <b/>
      <sz val="11"/>
      <color theme="1"/>
      <name val="Times New Roman"/>
      <family val="1"/>
    </font>
    <font>
      <b/>
      <sz val="10.5"/>
      <color theme="1"/>
      <name val="仿宋"/>
      <charset val="134"/>
    </font>
    <font>
      <sz val="10"/>
      <name val="仿宋"/>
      <charset val="134"/>
    </font>
    <font>
      <sz val="11"/>
      <name val="Times New Roman"/>
      <family val="1"/>
    </font>
    <font>
      <b/>
      <sz val="18"/>
      <color rgb="FF000000"/>
      <name val="仿宋"/>
      <charset val="134"/>
    </font>
    <font>
      <sz val="12"/>
      <color theme="1"/>
      <name val="仿宋"/>
      <charset val="134"/>
    </font>
    <font>
      <sz val="10.5"/>
      <color theme="1"/>
      <name val="仿宋"/>
      <charset val="134"/>
    </font>
    <font>
      <sz val="11"/>
      <color theme="1"/>
      <name val="仿宋"/>
      <charset val="134"/>
    </font>
    <font>
      <sz val="12"/>
      <color rgb="FF000000"/>
      <name val="Times New Roman"/>
      <family val="1"/>
    </font>
    <font>
      <sz val="11"/>
      <color rgb="FF000000"/>
      <name val="Times New Roman"/>
      <family val="1"/>
    </font>
    <font>
      <b/>
      <sz val="18"/>
      <color rgb="FF000000"/>
      <name val="Times New Roman"/>
      <family val="1"/>
    </font>
    <font>
      <sz val="10.5"/>
      <color rgb="FF000000"/>
      <name val="Times New Roman"/>
      <family val="1"/>
    </font>
    <font>
      <b/>
      <sz val="10.5"/>
      <color rgb="FF000000"/>
      <name val="Times New Roman"/>
      <family val="1"/>
    </font>
    <font>
      <b/>
      <sz val="11"/>
      <color rgb="FF000000"/>
      <name val="Times New Roman"/>
      <family val="1"/>
    </font>
    <font>
      <sz val="10"/>
      <color rgb="FF000000"/>
      <name val="Times New Roman"/>
      <family val="1"/>
    </font>
    <font>
      <sz val="11"/>
      <color indexed="8"/>
      <name val="宋体"/>
      <charset val="134"/>
    </font>
    <font>
      <sz val="10"/>
      <color indexed="8"/>
      <name val="仿宋"/>
      <charset val="134"/>
    </font>
    <font>
      <b/>
      <sz val="18"/>
      <color indexed="8"/>
      <name val="黑体"/>
      <charset val="134"/>
    </font>
    <font>
      <sz val="10.5"/>
      <color indexed="8"/>
      <name val="仿宋"/>
      <charset val="134"/>
    </font>
    <font>
      <b/>
      <sz val="10.5"/>
      <color indexed="8"/>
      <name val="仿宋"/>
      <charset val="134"/>
    </font>
    <font>
      <b/>
      <sz val="10.5"/>
      <color indexed="8"/>
      <name val="Times New Roman"/>
      <family val="1"/>
    </font>
    <font>
      <b/>
      <sz val="11"/>
      <color indexed="8"/>
      <name val="Times New Roman"/>
      <family val="1"/>
    </font>
    <font>
      <sz val="10.5"/>
      <color indexed="8"/>
      <name val="Times New Roman"/>
      <family val="1"/>
    </font>
    <font>
      <sz val="11"/>
      <color indexed="8"/>
      <name val="Times New Roman"/>
      <family val="1"/>
    </font>
    <font>
      <sz val="11"/>
      <color indexed="8"/>
      <name val="仿宋"/>
      <charset val="134"/>
    </font>
    <font>
      <sz val="10"/>
      <color indexed="8"/>
      <name val="Times New Roman"/>
      <family val="1"/>
    </font>
    <font>
      <sz val="10"/>
      <color theme="1"/>
      <name val="仿宋"/>
      <charset val="134"/>
    </font>
    <font>
      <b/>
      <sz val="18"/>
      <color theme="1"/>
      <name val="黑体"/>
      <charset val="134"/>
    </font>
    <font>
      <sz val="10"/>
      <color theme="1"/>
      <name val="宋体"/>
      <charset val="134"/>
    </font>
    <font>
      <b/>
      <sz val="12"/>
      <color theme="1"/>
      <name val="宋体"/>
      <charset val="134"/>
      <scheme val="minor"/>
    </font>
    <font>
      <sz val="12"/>
      <color theme="1"/>
      <name val="宋体"/>
      <charset val="134"/>
      <scheme val="minor"/>
    </font>
    <font>
      <sz val="12"/>
      <color rgb="FF000000"/>
      <name val="仿宋"/>
      <charset val="134"/>
    </font>
    <font>
      <sz val="18"/>
      <color rgb="FF000000"/>
      <name val="黑体"/>
      <charset val="134"/>
    </font>
    <font>
      <sz val="18"/>
      <color theme="1"/>
      <name val="黑体"/>
      <charset val="134"/>
    </font>
    <font>
      <sz val="12"/>
      <color rgb="FFFF0000"/>
      <name val="仿宋"/>
      <charset val="134"/>
    </font>
    <font>
      <sz val="10"/>
      <color theme="1"/>
      <name val="宋体"/>
      <charset val="134"/>
      <scheme val="minor"/>
    </font>
    <font>
      <sz val="12"/>
      <color theme="1"/>
      <name val="Times New Roman"/>
      <family val="1"/>
    </font>
    <font>
      <sz val="12"/>
      <color theme="1"/>
      <name val="黑体"/>
      <charset val="134"/>
    </font>
    <font>
      <sz val="12"/>
      <color theme="1"/>
      <name val="微软雅黑"/>
      <charset val="134"/>
    </font>
    <font>
      <sz val="10"/>
      <name val="宋体"/>
      <charset val="134"/>
      <scheme val="minor"/>
    </font>
    <font>
      <sz val="11"/>
      <name val="宋体"/>
      <charset val="134"/>
      <scheme val="minor"/>
    </font>
    <font>
      <sz val="12"/>
      <name val="仿宋"/>
      <charset val="134"/>
    </font>
    <font>
      <sz val="12"/>
      <name val="宋体"/>
      <charset val="134"/>
      <scheme val="minor"/>
    </font>
    <font>
      <sz val="18"/>
      <name val="黑体"/>
      <charset val="134"/>
    </font>
    <font>
      <sz val="12"/>
      <name val="Times New Roman"/>
      <family val="1"/>
    </font>
    <font>
      <sz val="12"/>
      <name val="宋体"/>
      <charset val="134"/>
    </font>
    <font>
      <sz val="11"/>
      <name val="仿宋"/>
      <charset val="134"/>
    </font>
    <font>
      <sz val="10.5"/>
      <name val="仿宋"/>
      <charset val="134"/>
    </font>
    <font>
      <b/>
      <sz val="12"/>
      <name val="仿宋"/>
      <charset val="134"/>
    </font>
    <font>
      <sz val="12"/>
      <color indexed="8"/>
      <name val="仿宋"/>
      <charset val="134"/>
    </font>
    <font>
      <sz val="10.5"/>
      <color theme="1"/>
      <name val="宋体"/>
      <charset val="134"/>
    </font>
    <font>
      <b/>
      <sz val="10.5"/>
      <name val="仿宋"/>
      <charset val="134"/>
    </font>
    <font>
      <b/>
      <sz val="10.5"/>
      <name val="Times New Roman"/>
      <family val="1"/>
    </font>
    <font>
      <sz val="10.5"/>
      <name val="Times New Roman"/>
      <family val="1"/>
    </font>
    <font>
      <b/>
      <sz val="11"/>
      <name val="Times New Roman"/>
      <family val="1"/>
    </font>
    <font>
      <sz val="10"/>
      <name val="Times New Roman"/>
      <family val="1"/>
    </font>
    <font>
      <sz val="11"/>
      <color theme="1"/>
      <name val="宋体"/>
      <charset val="134"/>
      <scheme val="minor"/>
    </font>
    <font>
      <b/>
      <sz val="10.5"/>
      <color theme="1"/>
      <name val="宋体"/>
      <charset val="134"/>
    </font>
    <font>
      <sz val="10.5"/>
      <color rgb="FF000000"/>
      <name val="仿宋"/>
      <charset val="134"/>
    </font>
    <font>
      <b/>
      <sz val="10.5"/>
      <color rgb="FF000000"/>
      <name val="仿宋"/>
      <charset val="134"/>
    </font>
    <font>
      <sz val="10"/>
      <color rgb="FF000000"/>
      <name val="仿宋"/>
      <charset val="134"/>
    </font>
    <font>
      <b/>
      <sz val="10.5"/>
      <color indexed="8"/>
      <name val="宋体"/>
      <charset val="134"/>
    </font>
    <font>
      <sz val="11"/>
      <color rgb="FF000000"/>
      <name val="仿宋"/>
      <charset val="134"/>
    </font>
    <font>
      <sz val="12"/>
      <color theme="1"/>
      <name val="Arial"/>
      <family val="2"/>
    </font>
    <font>
      <sz val="12"/>
      <color theme="1"/>
      <name val="宋体"/>
      <charset val="134"/>
    </font>
    <font>
      <sz val="10"/>
      <name val="宋体"/>
      <charset val="134"/>
    </font>
    <font>
      <b/>
      <sz val="10.5"/>
      <name val="宋体"/>
      <charset val="134"/>
    </font>
    <font>
      <b/>
      <sz val="11"/>
      <name val="宋体"/>
      <charset val="134"/>
    </font>
    <font>
      <b/>
      <sz val="9"/>
      <name val="宋体"/>
      <charset val="134"/>
    </font>
    <font>
      <sz val="9"/>
      <name val="宋体"/>
      <charset val="134"/>
    </font>
    <font>
      <sz val="12"/>
      <name val="仿宋_GB2312"/>
      <family val="3"/>
      <charset val="134"/>
    </font>
    <font>
      <sz val="12"/>
      <name val="仿宋"/>
      <family val="3"/>
      <charset val="134"/>
    </font>
    <font>
      <sz val="11"/>
      <name val="宋体"/>
      <family val="3"/>
      <charset val="134"/>
      <scheme val="minor"/>
    </font>
    <font>
      <sz val="18"/>
      <name val="黑体"/>
      <family val="3"/>
      <charset val="134"/>
    </font>
    <font>
      <sz val="9"/>
      <name val="宋体"/>
      <family val="3"/>
      <charset val="134"/>
      <scheme val="minor"/>
    </font>
    <font>
      <sz val="12"/>
      <name val="宋体"/>
      <family val="3"/>
      <charset val="134"/>
      <scheme val="minor"/>
    </font>
    <font>
      <sz val="12"/>
      <name val="宋体"/>
      <family val="3"/>
      <charset val="134"/>
    </font>
    <font>
      <b/>
      <sz val="12"/>
      <name val="黑体"/>
      <family val="3"/>
      <charset val="134"/>
    </font>
    <font>
      <b/>
      <sz val="12"/>
      <name val="仿宋"/>
      <family val="3"/>
      <charset val="134"/>
    </font>
    <font>
      <sz val="10.5"/>
      <name val="仿宋"/>
      <family val="3"/>
      <charset val="134"/>
    </font>
    <font>
      <sz val="11"/>
      <name val="宋体"/>
      <family val="3"/>
      <charset val="134"/>
    </font>
    <font>
      <sz val="10"/>
      <name val="宋体"/>
      <family val="3"/>
      <charset val="134"/>
      <scheme val="minor"/>
    </font>
    <font>
      <sz val="10.5"/>
      <name val="宋体"/>
      <family val="3"/>
      <charset val="134"/>
    </font>
    <font>
      <sz val="11"/>
      <name val="仿宋"/>
      <family val="3"/>
      <charset val="134"/>
    </font>
  </fonts>
  <fills count="3">
    <fill>
      <patternFill patternType="none"/>
    </fill>
    <fill>
      <patternFill patternType="gray125"/>
    </fill>
    <fill>
      <patternFill patternType="solid">
        <fgColor rgb="FFFFFF00"/>
        <bgColor indexed="64"/>
      </patternFill>
    </fill>
  </fills>
  <borders count="51">
    <border>
      <left/>
      <right/>
      <top/>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auto="1"/>
      </top>
      <bottom style="medium">
        <color auto="1"/>
      </bottom>
      <diagonal/>
    </border>
    <border>
      <left style="medium">
        <color rgb="FF000000"/>
      </left>
      <right/>
      <top style="medium">
        <color rgb="FF000000"/>
      </top>
      <bottom style="medium">
        <color rgb="FF000000"/>
      </bottom>
      <diagonal/>
    </border>
    <border>
      <left/>
      <right style="medium">
        <color auto="1"/>
      </right>
      <top style="medium">
        <color rgb="FF000000"/>
      </top>
      <bottom style="medium">
        <color rgb="FF000000"/>
      </bottom>
      <diagonal/>
    </border>
    <border>
      <left/>
      <right style="medium">
        <color rgb="FF000000"/>
      </right>
      <top/>
      <bottom/>
      <diagonal/>
    </border>
    <border>
      <left style="medium">
        <color auto="1"/>
      </left>
      <right/>
      <top style="medium">
        <color auto="1"/>
      </top>
      <bottom/>
      <diagonal/>
    </border>
    <border>
      <left/>
      <right style="medium">
        <color auto="1"/>
      </right>
      <top style="medium">
        <color auto="1"/>
      </top>
      <bottom/>
      <diagonal/>
    </border>
    <border>
      <left style="medium">
        <color rgb="FF000000"/>
      </left>
      <right/>
      <top/>
      <bottom/>
      <diagonal/>
    </border>
    <border>
      <left style="medium">
        <color auto="1"/>
      </left>
      <right style="medium">
        <color rgb="FF000000"/>
      </right>
      <top style="medium">
        <color auto="1"/>
      </top>
      <bottom style="medium">
        <color auto="1"/>
      </bottom>
      <diagonal/>
    </border>
    <border>
      <left/>
      <right style="medium">
        <color rgb="FF000000"/>
      </right>
      <top style="medium">
        <color auto="1"/>
      </top>
      <bottom style="medium">
        <color auto="1"/>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indexed="8"/>
      </left>
      <right style="medium">
        <color indexed="8"/>
      </right>
      <top style="medium">
        <color indexed="8"/>
      </top>
      <bottom/>
      <diagonal/>
    </border>
    <border>
      <left/>
      <right/>
      <top style="medium">
        <color indexed="8"/>
      </top>
      <bottom style="medium">
        <color indexed="8"/>
      </bottom>
      <diagonal/>
    </border>
    <border>
      <left style="medium">
        <color indexed="8"/>
      </left>
      <right style="medium">
        <color indexed="8"/>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right style="medium">
        <color indexed="8"/>
      </right>
      <top/>
      <bottom/>
      <diagonal/>
    </border>
    <border>
      <left style="medium">
        <color indexed="8"/>
      </left>
      <right/>
      <top/>
      <bottom/>
      <diagonal/>
    </border>
    <border>
      <left style="medium">
        <color auto="1"/>
      </left>
      <right style="medium">
        <color indexed="8"/>
      </right>
      <top style="medium">
        <color auto="1"/>
      </top>
      <bottom style="medium">
        <color auto="1"/>
      </bottom>
      <diagonal/>
    </border>
    <border>
      <left/>
      <right style="medium">
        <color indexed="8"/>
      </right>
      <top style="medium">
        <color auto="1"/>
      </top>
      <bottom style="medium">
        <color auto="1"/>
      </bottom>
      <diagonal/>
    </border>
    <border>
      <left style="medium">
        <color indexed="8"/>
      </left>
      <right/>
      <top/>
      <bottom style="medium">
        <color indexed="8"/>
      </bottom>
      <diagonal/>
    </border>
    <border>
      <left style="medium">
        <color auto="1"/>
      </left>
      <right style="medium">
        <color indexed="8"/>
      </right>
      <top/>
      <bottom style="medium">
        <color auto="1"/>
      </bottom>
      <diagonal/>
    </border>
    <border>
      <left/>
      <right style="medium">
        <color indexed="8"/>
      </right>
      <top/>
      <bottom style="medium">
        <color auto="1"/>
      </bottom>
      <diagonal/>
    </border>
    <border>
      <left style="medium">
        <color rgb="FF000000"/>
      </left>
      <right style="medium">
        <color rgb="FF000000"/>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style="thin">
        <color auto="1"/>
      </top>
      <bottom style="thin">
        <color auto="1"/>
      </bottom>
      <diagonal/>
    </border>
  </borders>
  <cellStyleXfs count="5">
    <xf numFmtId="0" fontId="0" fillId="0" borderId="0">
      <alignment vertical="center"/>
    </xf>
    <xf numFmtId="9" fontId="62" fillId="0" borderId="0" applyFont="0" applyFill="0" applyBorder="0" applyAlignment="0" applyProtection="0">
      <alignment vertical="center"/>
    </xf>
    <xf numFmtId="0" fontId="62" fillId="0" borderId="0"/>
    <xf numFmtId="0" fontId="62" fillId="0" borderId="0">
      <alignment vertical="center"/>
    </xf>
    <xf numFmtId="0" fontId="51" fillId="0" borderId="0">
      <alignment vertical="center"/>
    </xf>
  </cellStyleXfs>
  <cellXfs count="57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4" fillId="0" borderId="5" xfId="0" applyFont="1" applyFill="1" applyBorder="1" applyAlignment="1">
      <alignment horizontal="left" vertical="center" wrapText="1"/>
    </xf>
    <xf numFmtId="0" fontId="4" fillId="0" borderId="5" xfId="0" applyFont="1" applyFill="1" applyBorder="1" applyAlignment="1">
      <alignment horizontal="left" vertical="top" wrapText="1"/>
    </xf>
    <xf numFmtId="10" fontId="1" fillId="0" borderId="0" xfId="0" applyNumberFormat="1" applyFont="1" applyFill="1" applyAlignment="1">
      <alignment vertical="center"/>
    </xf>
    <xf numFmtId="0" fontId="4" fillId="0" borderId="8" xfId="0" applyFont="1" applyFill="1" applyBorder="1" applyAlignment="1">
      <alignment horizontal="left" vertical="center" wrapText="1"/>
    </xf>
    <xf numFmtId="0" fontId="5" fillId="0" borderId="16" xfId="0" applyFont="1" applyFill="1" applyBorder="1" applyAlignment="1">
      <alignment horizontal="center" vertical="top" wrapText="1"/>
    </xf>
    <xf numFmtId="0" fontId="5" fillId="0" borderId="17" xfId="0" applyFont="1" applyFill="1" applyBorder="1" applyAlignment="1">
      <alignment horizontal="center" vertical="top" wrapText="1"/>
    </xf>
    <xf numFmtId="0" fontId="5" fillId="0" borderId="17" xfId="0" applyFont="1" applyFill="1" applyBorder="1" applyAlignment="1">
      <alignment horizontal="left" vertical="top" wrapText="1"/>
    </xf>
    <xf numFmtId="0" fontId="5" fillId="0" borderId="4" xfId="0" applyFont="1" applyFill="1" applyBorder="1" applyAlignment="1">
      <alignment horizontal="center" vertical="top" wrapText="1"/>
    </xf>
    <xf numFmtId="0" fontId="2" fillId="0" borderId="19"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4" fillId="0" borderId="22" xfId="0" applyFont="1" applyFill="1" applyBorder="1" applyAlignment="1">
      <alignment horizontal="left" vertical="center" wrapText="1"/>
    </xf>
    <xf numFmtId="0" fontId="5" fillId="0" borderId="22" xfId="0" applyFont="1" applyFill="1" applyBorder="1" applyAlignment="1">
      <alignment horizontal="center" vertical="center" wrapText="1"/>
    </xf>
    <xf numFmtId="10" fontId="1" fillId="0" borderId="0" xfId="1" applyNumberFormat="1" applyFont="1" applyFill="1" applyAlignment="1">
      <alignment vertical="center"/>
    </xf>
    <xf numFmtId="0" fontId="8" fillId="0" borderId="22" xfId="2" applyFont="1" applyFill="1" applyBorder="1" applyAlignment="1">
      <alignment horizontal="left" vertical="center" wrapText="1"/>
    </xf>
    <xf numFmtId="0" fontId="5" fillId="0" borderId="22" xfId="0" applyFont="1" applyFill="1" applyBorder="1" applyAlignment="1">
      <alignment horizontal="left" vertical="center" wrapText="1"/>
    </xf>
    <xf numFmtId="0" fontId="2" fillId="0" borderId="22" xfId="0" applyFont="1" applyFill="1" applyBorder="1" applyAlignment="1">
      <alignment horizontal="center" vertical="center" wrapText="1"/>
    </xf>
    <xf numFmtId="0" fontId="12" fillId="0" borderId="23" xfId="0" applyFont="1" applyBorder="1" applyAlignment="1">
      <alignment horizontal="center" vertical="center" wrapText="1"/>
    </xf>
    <xf numFmtId="0" fontId="12" fillId="0" borderId="23" xfId="0" applyFont="1" applyBorder="1" applyAlignment="1">
      <alignment horizontal="left" vertical="center" wrapText="1"/>
    </xf>
    <xf numFmtId="0" fontId="13" fillId="0" borderId="23" xfId="0" applyFont="1" applyBorder="1" applyAlignment="1">
      <alignment horizontal="justify" vertical="center"/>
    </xf>
    <xf numFmtId="0" fontId="1" fillId="0" borderId="0" xfId="0" applyFont="1" applyAlignment="1">
      <alignment vertical="center"/>
    </xf>
    <xf numFmtId="0" fontId="14" fillId="0" borderId="0" xfId="0" applyFont="1" applyAlignment="1">
      <alignment horizontal="left" vertical="center"/>
    </xf>
    <xf numFmtId="0" fontId="15" fillId="0" borderId="0" xfId="0" applyFont="1" applyAlignment="1">
      <alignment horizontal="justify" vertical="center"/>
    </xf>
    <xf numFmtId="0" fontId="15" fillId="0" borderId="0" xfId="0" applyFont="1" applyBorder="1" applyAlignment="1">
      <alignment horizontal="justify" vertical="center"/>
    </xf>
    <xf numFmtId="0" fontId="17" fillId="0" borderId="23" xfId="0" applyFont="1" applyBorder="1" applyAlignment="1">
      <alignment horizontal="center" vertical="center" wrapText="1"/>
    </xf>
    <xf numFmtId="0" fontId="18" fillId="0" borderId="23" xfId="0" applyFont="1" applyBorder="1" applyAlignment="1">
      <alignment horizontal="center" vertical="center" wrapText="1"/>
    </xf>
    <xf numFmtId="0" fontId="15" fillId="0" borderId="23" xfId="0" applyFont="1" applyBorder="1" applyAlignment="1">
      <alignment horizontal="center" vertical="center" wrapText="1"/>
    </xf>
    <xf numFmtId="0" fontId="17" fillId="0" borderId="23" xfId="0" applyFont="1" applyBorder="1" applyAlignment="1">
      <alignment horizontal="left" vertical="center" wrapText="1"/>
    </xf>
    <xf numFmtId="0" fontId="17" fillId="0" borderId="23" xfId="0" applyFont="1" applyBorder="1" applyAlignment="1">
      <alignment horizontal="justify" vertical="center" wrapText="1"/>
    </xf>
    <xf numFmtId="0" fontId="7" fillId="0" borderId="23" xfId="0" applyFont="1" applyFill="1" applyBorder="1" applyAlignment="1">
      <alignment horizontal="center" vertical="center" wrapText="1"/>
    </xf>
    <xf numFmtId="0" fontId="7" fillId="0" borderId="23" xfId="0" applyFont="1" applyFill="1" applyBorder="1" applyAlignment="1">
      <alignment horizontal="left" vertical="center" wrapText="1"/>
    </xf>
    <xf numFmtId="0" fontId="20" fillId="0" borderId="23" xfId="0" applyFont="1" applyBorder="1" applyAlignment="1">
      <alignment horizontal="left" vertical="center" wrapText="1"/>
    </xf>
    <xf numFmtId="0" fontId="20" fillId="0" borderId="23" xfId="0" applyFont="1" applyBorder="1" applyAlignment="1">
      <alignment horizontal="justify" vertical="center" wrapText="1"/>
    </xf>
    <xf numFmtId="0" fontId="21" fillId="0" borderId="0" xfId="0" applyFont="1" applyFill="1" applyBorder="1" applyAlignment="1">
      <alignment vertical="center"/>
    </xf>
    <xf numFmtId="0" fontId="22" fillId="0" borderId="0" xfId="0" applyFont="1" applyFill="1" applyBorder="1" applyAlignment="1">
      <alignment vertical="center"/>
    </xf>
    <xf numFmtId="181" fontId="25" fillId="0" borderId="4" xfId="0" applyNumberFormat="1" applyFont="1" applyFill="1" applyBorder="1" applyAlignment="1">
      <alignment horizontal="center" vertical="center" wrapText="1"/>
    </xf>
    <xf numFmtId="0" fontId="0" fillId="0" borderId="0" xfId="0" applyFont="1" applyFill="1" applyBorder="1" applyAlignment="1">
      <alignment vertical="center"/>
    </xf>
    <xf numFmtId="0" fontId="24" fillId="0" borderId="26"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9" xfId="0" applyFont="1" applyFill="1" applyBorder="1" applyAlignment="1">
      <alignment horizontal="left" vertical="center" wrapText="1"/>
    </xf>
    <xf numFmtId="0" fontId="0" fillId="0" borderId="0" xfId="0" applyFont="1" applyFill="1" applyBorder="1" applyAlignment="1">
      <alignment horizontal="left" vertical="center"/>
    </xf>
    <xf numFmtId="181" fontId="25" fillId="0" borderId="32" xfId="0" applyNumberFormat="1" applyFont="1" applyFill="1" applyBorder="1" applyAlignment="1">
      <alignment horizontal="center" vertical="center" wrapText="1"/>
    </xf>
    <xf numFmtId="181" fontId="25" fillId="0" borderId="33" xfId="0" applyNumberFormat="1" applyFont="1" applyFill="1" applyBorder="1" applyAlignment="1">
      <alignment horizontal="center" vertical="center" wrapText="1"/>
    </xf>
    <xf numFmtId="181" fontId="25" fillId="0" borderId="33" xfId="0" applyNumberFormat="1" applyFont="1" applyFill="1" applyBorder="1" applyAlignment="1">
      <alignment horizontal="left" vertical="center" wrapText="1"/>
    </xf>
    <xf numFmtId="181" fontId="31" fillId="0" borderId="35" xfId="0" applyNumberFormat="1" applyFont="1" applyFill="1" applyBorder="1" applyAlignment="1">
      <alignment horizontal="left" vertical="center" wrapText="1"/>
    </xf>
    <xf numFmtId="181" fontId="31" fillId="0" borderId="36" xfId="0" applyNumberFormat="1" applyFont="1" applyFill="1" applyBorder="1" applyAlignment="1">
      <alignment horizontal="left" vertical="center" wrapText="1"/>
    </xf>
    <xf numFmtId="181" fontId="31" fillId="0" borderId="21" xfId="0" applyNumberFormat="1" applyFont="1" applyFill="1" applyBorder="1" applyAlignment="1">
      <alignment horizontal="left" vertical="center" wrapText="1"/>
    </xf>
    <xf numFmtId="0" fontId="24" fillId="0" borderId="26" xfId="0" applyFont="1" applyFill="1" applyBorder="1" applyAlignment="1">
      <alignment horizontal="left" vertical="top" wrapText="1"/>
    </xf>
    <xf numFmtId="0" fontId="0" fillId="0" borderId="0" xfId="0" applyFill="1" applyAlignment="1">
      <alignment vertical="center"/>
    </xf>
    <xf numFmtId="0" fontId="32" fillId="0" borderId="0" xfId="0" applyFont="1" applyFill="1" applyAlignment="1">
      <alignment vertical="center"/>
    </xf>
    <xf numFmtId="0" fontId="7" fillId="0" borderId="4"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7" xfId="0" applyFont="1" applyFill="1" applyBorder="1" applyAlignment="1">
      <alignment horizontal="left" vertical="center" wrapText="1"/>
    </xf>
    <xf numFmtId="0" fontId="34" fillId="0" borderId="19"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12" fillId="0" borderId="37" xfId="0" applyFont="1" applyFill="1" applyBorder="1" applyAlignment="1">
      <alignment horizontal="left" vertical="center" wrapText="1"/>
    </xf>
    <xf numFmtId="0" fontId="1" fillId="0" borderId="0" xfId="0" applyFont="1">
      <alignment vertical="center"/>
    </xf>
    <xf numFmtId="0" fontId="18" fillId="0" borderId="23" xfId="0" applyFont="1" applyBorder="1" applyAlignment="1">
      <alignment vertical="center" wrapText="1"/>
    </xf>
    <xf numFmtId="0" fontId="18" fillId="0" borderId="23" xfId="0" applyFont="1" applyBorder="1" applyAlignment="1">
      <alignment vertical="top" wrapText="1"/>
    </xf>
    <xf numFmtId="0" fontId="35" fillId="0" borderId="0" xfId="0" applyFont="1" applyFill="1" applyAlignment="1">
      <alignment vertical="center"/>
    </xf>
    <xf numFmtId="0" fontId="36" fillId="0" borderId="0" xfId="0" applyFont="1" applyFill="1" applyAlignment="1">
      <alignment vertical="center"/>
    </xf>
    <xf numFmtId="43" fontId="36" fillId="0" borderId="0" xfId="0" applyNumberFormat="1" applyFont="1" applyFill="1" applyAlignment="1">
      <alignment horizontal="center" vertical="center"/>
    </xf>
    <xf numFmtId="0" fontId="37" fillId="0" borderId="0" xfId="0" applyNumberFormat="1" applyFont="1" applyFill="1" applyBorder="1" applyAlignment="1">
      <alignment horizontal="left" vertical="center"/>
    </xf>
    <xf numFmtId="0" fontId="14" fillId="0" borderId="0" xfId="0" applyNumberFormat="1" applyFont="1" applyFill="1" applyBorder="1" applyAlignment="1">
      <alignment vertical="center"/>
    </xf>
    <xf numFmtId="43" fontId="14" fillId="0" borderId="0" xfId="0" applyNumberFormat="1" applyFont="1" applyFill="1" applyBorder="1" applyAlignment="1">
      <alignment horizontal="center" vertical="center"/>
    </xf>
    <xf numFmtId="0" fontId="15" fillId="0" borderId="0" xfId="0" applyNumberFormat="1" applyFont="1" applyFill="1" applyBorder="1" applyAlignment="1">
      <alignment vertical="center"/>
    </xf>
    <xf numFmtId="0" fontId="19" fillId="0" borderId="0" xfId="0" applyNumberFormat="1" applyFont="1" applyFill="1" applyBorder="1" applyAlignment="1">
      <alignment vertical="center"/>
    </xf>
    <xf numFmtId="0" fontId="14" fillId="0" borderId="0" xfId="0" applyNumberFormat="1" applyFont="1" applyFill="1" applyBorder="1" applyAlignment="1">
      <alignment horizontal="right" vertical="center"/>
    </xf>
    <xf numFmtId="43" fontId="37" fillId="0" borderId="0" xfId="0" applyNumberFormat="1" applyFont="1" applyFill="1" applyBorder="1" applyAlignment="1">
      <alignment horizontal="center" vertical="center"/>
    </xf>
    <xf numFmtId="0" fontId="37" fillId="0" borderId="23" xfId="0" applyNumberFormat="1" applyFont="1" applyFill="1" applyBorder="1" applyAlignment="1">
      <alignment horizontal="center" vertical="center" wrapText="1"/>
    </xf>
    <xf numFmtId="43" fontId="37" fillId="0" borderId="23" xfId="0" applyNumberFormat="1" applyFont="1" applyFill="1" applyBorder="1" applyAlignment="1">
      <alignment horizontal="center" vertical="center" wrapText="1"/>
    </xf>
    <xf numFmtId="0" fontId="14" fillId="0" borderId="23" xfId="0" applyNumberFormat="1" applyFont="1" applyFill="1" applyBorder="1" applyAlignment="1">
      <alignment horizontal="center" vertical="center" wrapText="1"/>
    </xf>
    <xf numFmtId="0" fontId="37" fillId="0" borderId="23" xfId="0" applyNumberFormat="1" applyFont="1" applyFill="1" applyBorder="1" applyAlignment="1">
      <alignment vertical="center" wrapText="1"/>
    </xf>
    <xf numFmtId="43" fontId="14" fillId="0" borderId="23" xfId="0" applyNumberFormat="1" applyFont="1" applyFill="1" applyBorder="1" applyAlignment="1">
      <alignment horizontal="center" vertical="center" wrapText="1"/>
    </xf>
    <xf numFmtId="43" fontId="15" fillId="0" borderId="0" xfId="0" applyNumberFormat="1" applyFont="1" applyFill="1" applyBorder="1" applyAlignment="1">
      <alignment horizontal="center" vertical="center"/>
    </xf>
    <xf numFmtId="0" fontId="11" fillId="0" borderId="23" xfId="0" applyFont="1" applyFill="1" applyBorder="1" applyAlignment="1">
      <alignment horizontal="center" vertical="center" wrapText="1"/>
    </xf>
    <xf numFmtId="181" fontId="11" fillId="0" borderId="23" xfId="0" applyNumberFormat="1" applyFont="1" applyFill="1" applyBorder="1" applyAlignment="1">
      <alignment horizontal="center" vertical="center" wrapText="1"/>
    </xf>
    <xf numFmtId="0" fontId="11" fillId="0" borderId="23" xfId="0" applyFont="1" applyFill="1" applyBorder="1" applyAlignment="1">
      <alignment horizontal="left" vertical="center" wrapText="1"/>
    </xf>
    <xf numFmtId="0" fontId="40" fillId="0" borderId="23" xfId="0" applyFont="1" applyFill="1" applyBorder="1" applyAlignment="1">
      <alignment horizontal="center" vertical="center" wrapText="1"/>
    </xf>
    <xf numFmtId="0" fontId="41" fillId="0" borderId="0" xfId="0" applyFont="1">
      <alignment vertical="center"/>
    </xf>
    <xf numFmtId="0" fontId="0" fillId="0" borderId="0" xfId="0" applyAlignment="1">
      <alignment vertical="center"/>
    </xf>
    <xf numFmtId="0" fontId="0" fillId="0" borderId="0" xfId="0" applyAlignment="1">
      <alignment horizontal="left" vertical="center" wrapText="1"/>
    </xf>
    <xf numFmtId="0" fontId="0" fillId="0" borderId="0" xfId="0" applyFill="1">
      <alignment vertical="center"/>
    </xf>
    <xf numFmtId="0" fontId="11" fillId="0" borderId="0" xfId="0" applyFont="1" applyFill="1" applyAlignment="1">
      <alignment vertical="center"/>
    </xf>
    <xf numFmtId="0" fontId="36" fillId="0" borderId="0" xfId="0" applyFont="1" applyFill="1" applyAlignment="1">
      <alignment horizontal="left" vertical="center" wrapText="1"/>
    </xf>
    <xf numFmtId="0" fontId="42" fillId="0" borderId="23" xfId="0" applyFont="1" applyFill="1" applyBorder="1" applyAlignment="1">
      <alignment horizontal="justify" vertical="center" wrapText="1"/>
    </xf>
    <xf numFmtId="4" fontId="11" fillId="0" borderId="23" xfId="0" applyNumberFormat="1" applyFont="1" applyFill="1" applyBorder="1" applyAlignment="1">
      <alignment horizontal="center" vertical="center" wrapText="1"/>
    </xf>
    <xf numFmtId="10" fontId="42" fillId="0" borderId="23" xfId="0" applyNumberFormat="1" applyFont="1" applyFill="1" applyBorder="1" applyAlignment="1">
      <alignment horizontal="center" vertical="center" wrapText="1"/>
    </xf>
    <xf numFmtId="0" fontId="42" fillId="0" borderId="23" xfId="0" applyFont="1" applyFill="1" applyBorder="1" applyAlignment="1">
      <alignment horizontal="center" vertical="center" wrapText="1"/>
    </xf>
    <xf numFmtId="0" fontId="42" fillId="0" borderId="23" xfId="0" applyFont="1" applyFill="1" applyBorder="1" applyAlignment="1">
      <alignment horizontal="left" vertical="center" wrapText="1"/>
    </xf>
    <xf numFmtId="0" fontId="43" fillId="0" borderId="23" xfId="0" applyFont="1" applyFill="1" applyBorder="1" applyAlignment="1">
      <alignment horizontal="center" vertical="center" wrapText="1"/>
    </xf>
    <xf numFmtId="9" fontId="42" fillId="0" borderId="23" xfId="0" applyNumberFormat="1" applyFont="1" applyFill="1" applyBorder="1" applyAlignment="1">
      <alignment horizontal="center" vertical="center" wrapText="1"/>
    </xf>
    <xf numFmtId="0" fontId="12" fillId="0" borderId="23" xfId="0" applyFont="1" applyFill="1" applyBorder="1" applyAlignment="1">
      <alignment horizontal="center" vertical="center" wrapText="1"/>
    </xf>
    <xf numFmtId="0" fontId="44" fillId="0" borderId="23" xfId="0" applyFont="1" applyFill="1" applyBorder="1" applyAlignment="1">
      <alignment horizontal="center" vertical="center" wrapText="1"/>
    </xf>
    <xf numFmtId="9" fontId="11" fillId="0" borderId="23" xfId="0" applyNumberFormat="1" applyFont="1" applyFill="1" applyBorder="1" applyAlignment="1">
      <alignment horizontal="center" vertical="center" wrapText="1"/>
    </xf>
    <xf numFmtId="0" fontId="0" fillId="0" borderId="23" xfId="0" applyFill="1" applyBorder="1">
      <alignment vertical="center"/>
    </xf>
    <xf numFmtId="0" fontId="45" fillId="0" borderId="0" xfId="0" applyFont="1" applyFill="1" applyAlignment="1">
      <alignment vertical="center"/>
    </xf>
    <xf numFmtId="0" fontId="46" fillId="0" borderId="0" xfId="0" applyFont="1" applyFill="1" applyAlignment="1">
      <alignment vertical="center"/>
    </xf>
    <xf numFmtId="0" fontId="46" fillId="0" borderId="0" xfId="0" applyFont="1" applyFill="1" applyAlignment="1">
      <alignment horizontal="center" vertical="center"/>
    </xf>
    <xf numFmtId="181" fontId="46" fillId="0" borderId="0" xfId="0" applyNumberFormat="1" applyFont="1" applyFill="1" applyAlignment="1">
      <alignment vertical="center"/>
    </xf>
    <xf numFmtId="0" fontId="9" fillId="0" borderId="0" xfId="0" applyFont="1" applyFill="1" applyAlignment="1">
      <alignment vertical="center"/>
    </xf>
    <xf numFmtId="0" fontId="47" fillId="0" borderId="0" xfId="0" applyFont="1" applyFill="1" applyAlignment="1">
      <alignment vertical="center"/>
    </xf>
    <xf numFmtId="0" fontId="48" fillId="0" borderId="0" xfId="0" applyFont="1" applyFill="1" applyAlignment="1">
      <alignment vertical="center"/>
    </xf>
    <xf numFmtId="0" fontId="48" fillId="0" borderId="0" xfId="0" applyFont="1" applyFill="1" applyAlignment="1">
      <alignment horizontal="center" vertical="center"/>
    </xf>
    <xf numFmtId="181" fontId="48" fillId="0" borderId="0" xfId="0" applyNumberFormat="1" applyFont="1" applyFill="1" applyAlignment="1">
      <alignment vertical="center"/>
    </xf>
    <xf numFmtId="0" fontId="47" fillId="0" borderId="23" xfId="0" applyFont="1" applyFill="1" applyBorder="1" applyAlignment="1">
      <alignment horizontal="center" vertical="center" wrapText="1"/>
    </xf>
    <xf numFmtId="181" fontId="47" fillId="0" borderId="23" xfId="0" applyNumberFormat="1" applyFont="1" applyFill="1" applyBorder="1" applyAlignment="1">
      <alignment horizontal="left" vertical="center" wrapText="1"/>
    </xf>
    <xf numFmtId="181" fontId="47" fillId="0" borderId="23" xfId="0" applyNumberFormat="1" applyFont="1" applyFill="1" applyBorder="1" applyAlignment="1">
      <alignment horizontal="center" vertical="center" wrapText="1"/>
    </xf>
    <xf numFmtId="181" fontId="50" fillId="0" borderId="23" xfId="0" applyNumberFormat="1" applyFont="1" applyFill="1" applyBorder="1" applyAlignment="1">
      <alignment horizontal="center" vertical="center" wrapText="1"/>
    </xf>
    <xf numFmtId="0" fontId="47" fillId="0" borderId="23" xfId="0" applyFont="1" applyFill="1" applyBorder="1" applyAlignment="1" applyProtection="1">
      <alignment horizontal="center" vertical="center" wrapText="1"/>
    </xf>
    <xf numFmtId="0" fontId="47" fillId="0" borderId="23" xfId="3" applyFont="1" applyFill="1" applyBorder="1" applyAlignment="1">
      <alignment horizontal="center" vertical="center" wrapText="1"/>
    </xf>
    <xf numFmtId="0" fontId="37" fillId="0" borderId="23" xfId="0" applyFont="1" applyFill="1" applyBorder="1" applyAlignment="1">
      <alignment horizontal="center" vertical="center" wrapText="1"/>
    </xf>
    <xf numFmtId="9" fontId="47" fillId="0" borderId="23" xfId="0" applyNumberFormat="1" applyFont="1" applyFill="1" applyBorder="1" applyAlignment="1">
      <alignment horizontal="center" vertical="center" wrapText="1"/>
    </xf>
    <xf numFmtId="9" fontId="47" fillId="0" borderId="23" xfId="3" applyNumberFormat="1" applyFont="1" applyFill="1" applyBorder="1" applyAlignment="1">
      <alignment horizontal="center" vertical="center" wrapText="1"/>
    </xf>
    <xf numFmtId="0" fontId="50" fillId="0" borderId="0" xfId="0" applyFont="1" applyFill="1" applyAlignment="1">
      <alignment vertical="center"/>
    </xf>
    <xf numFmtId="176" fontId="50" fillId="0" borderId="0" xfId="0" applyNumberFormat="1" applyFont="1" applyFill="1" applyAlignment="1">
      <alignment vertical="center"/>
    </xf>
    <xf numFmtId="181" fontId="47" fillId="0" borderId="23" xfId="0" applyNumberFormat="1" applyFont="1" applyFill="1" applyBorder="1" applyAlignment="1">
      <alignment horizontal="center" vertical="center"/>
    </xf>
    <xf numFmtId="181" fontId="47" fillId="0" borderId="23" xfId="0" applyNumberFormat="1" applyFont="1" applyFill="1" applyBorder="1" applyAlignment="1">
      <alignment vertical="center"/>
    </xf>
    <xf numFmtId="181" fontId="47" fillId="0" borderId="0" xfId="0" applyNumberFormat="1" applyFont="1" applyFill="1" applyAlignment="1">
      <alignment horizontal="left" vertical="center" wrapText="1"/>
    </xf>
    <xf numFmtId="181" fontId="50" fillId="0" borderId="0" xfId="0" applyNumberFormat="1" applyFont="1" applyFill="1" applyAlignment="1">
      <alignment horizontal="left" vertical="center" wrapText="1"/>
    </xf>
    <xf numFmtId="0" fontId="50" fillId="0" borderId="0" xfId="0" applyFont="1" applyFill="1" applyAlignment="1">
      <alignment horizontal="left" vertical="center" wrapText="1"/>
    </xf>
    <xf numFmtId="0" fontId="47" fillId="0" borderId="0" xfId="0" applyFont="1" applyFill="1" applyAlignment="1">
      <alignment horizontal="left" vertical="center" wrapText="1"/>
    </xf>
    <xf numFmtId="0" fontId="50" fillId="0" borderId="0" xfId="0" applyFont="1" applyFill="1" applyAlignment="1">
      <alignment horizontal="center" vertical="center" wrapText="1"/>
    </xf>
    <xf numFmtId="0" fontId="47" fillId="0" borderId="0" xfId="0" applyFont="1" applyFill="1" applyAlignment="1">
      <alignment horizontal="left" vertical="center"/>
    </xf>
    <xf numFmtId="0" fontId="47" fillId="0" borderId="0" xfId="0" applyFont="1" applyFill="1" applyAlignment="1">
      <alignment horizontal="center" vertical="center" wrapText="1"/>
    </xf>
    <xf numFmtId="181" fontId="11" fillId="0" borderId="0" xfId="0" applyNumberFormat="1" applyFont="1" applyFill="1" applyAlignment="1">
      <alignment horizontal="left" vertical="center" wrapText="1"/>
    </xf>
    <xf numFmtId="0" fontId="11" fillId="0" borderId="0" xfId="0" applyFont="1" applyFill="1" applyAlignment="1">
      <alignment horizontal="center" vertical="center" wrapText="1"/>
    </xf>
    <xf numFmtId="0" fontId="11" fillId="0" borderId="0" xfId="0" applyFont="1" applyFill="1" applyAlignment="1">
      <alignment horizontal="left" vertical="center" wrapText="1"/>
    </xf>
    <xf numFmtId="10" fontId="47" fillId="0" borderId="23" xfId="0" applyNumberFormat="1" applyFont="1" applyFill="1" applyBorder="1" applyAlignment="1">
      <alignment horizontal="center" vertical="center" wrapText="1"/>
    </xf>
    <xf numFmtId="0" fontId="47" fillId="0" borderId="0" xfId="0" applyFont="1" applyFill="1" applyAlignment="1">
      <alignment vertical="center" wrapText="1"/>
    </xf>
    <xf numFmtId="0" fontId="50" fillId="0" borderId="0" xfId="0" applyFont="1" applyFill="1" applyAlignment="1">
      <alignment horizontal="left" vertical="center"/>
    </xf>
    <xf numFmtId="0" fontId="11" fillId="0" borderId="0" xfId="0" applyFont="1" applyFill="1" applyAlignment="1">
      <alignment vertical="center" wrapText="1"/>
    </xf>
    <xf numFmtId="182" fontId="48" fillId="0" borderId="0" xfId="0" applyNumberFormat="1" applyFont="1" applyFill="1" applyAlignment="1">
      <alignment vertical="center"/>
    </xf>
    <xf numFmtId="0" fontId="50" fillId="0" borderId="0" xfId="0" applyFont="1" applyFill="1" applyAlignment="1">
      <alignment horizontal="justify" vertical="center" wrapText="1"/>
    </xf>
    <xf numFmtId="0" fontId="37" fillId="0" borderId="23" xfId="0" applyFont="1" applyFill="1" applyBorder="1" applyAlignment="1">
      <alignment horizontal="left" vertical="center" wrapText="1"/>
    </xf>
    <xf numFmtId="181" fontId="37" fillId="0" borderId="23" xfId="0" applyNumberFormat="1" applyFont="1" applyFill="1" applyBorder="1" applyAlignment="1">
      <alignment horizontal="left" vertical="center" wrapText="1"/>
    </xf>
    <xf numFmtId="0" fontId="52" fillId="0" borderId="0" xfId="0" applyFont="1" applyFill="1" applyAlignment="1">
      <alignment horizontal="justify" vertical="center"/>
    </xf>
    <xf numFmtId="0" fontId="11" fillId="0" borderId="0" xfId="0" applyFont="1" applyFill="1" applyAlignment="1">
      <alignment horizontal="left" vertical="center"/>
    </xf>
    <xf numFmtId="181" fontId="53" fillId="0" borderId="0" xfId="0" applyNumberFormat="1" applyFont="1" applyFill="1" applyAlignment="1">
      <alignment vertical="center"/>
    </xf>
    <xf numFmtId="181" fontId="53" fillId="0" borderId="0" xfId="0" applyNumberFormat="1" applyFont="1" applyFill="1" applyAlignment="1">
      <alignment vertical="center" wrapText="1"/>
    </xf>
    <xf numFmtId="0" fontId="53" fillId="0" borderId="0" xfId="0" applyFont="1" applyFill="1" applyAlignment="1">
      <alignment vertical="center"/>
    </xf>
    <xf numFmtId="9" fontId="47" fillId="0" borderId="23" xfId="1" applyFont="1" applyFill="1" applyBorder="1" applyAlignment="1">
      <alignment horizontal="center" vertical="center" wrapText="1"/>
    </xf>
    <xf numFmtId="181" fontId="47" fillId="0" borderId="0" xfId="0" applyNumberFormat="1" applyFont="1" applyFill="1" applyAlignment="1">
      <alignment vertical="center"/>
    </xf>
    <xf numFmtId="181" fontId="47" fillId="0" borderId="0" xfId="0" applyNumberFormat="1" applyFont="1" applyFill="1" applyAlignment="1">
      <alignment vertical="center" wrapText="1"/>
    </xf>
    <xf numFmtId="181" fontId="54" fillId="0" borderId="0" xfId="0" applyNumberFormat="1" applyFont="1" applyFill="1" applyAlignment="1">
      <alignment horizontal="center" vertical="center"/>
    </xf>
    <xf numFmtId="181" fontId="54" fillId="0" borderId="0" xfId="0" applyNumberFormat="1" applyFont="1" applyFill="1" applyAlignment="1">
      <alignment horizontal="center" vertical="center" wrapText="1"/>
    </xf>
    <xf numFmtId="181" fontId="47" fillId="0" borderId="0" xfId="0" applyNumberFormat="1" applyFont="1" applyFill="1" applyAlignment="1">
      <alignment horizontal="center" vertical="center" wrapText="1"/>
    </xf>
    <xf numFmtId="179" fontId="47" fillId="0" borderId="0" xfId="0" applyNumberFormat="1" applyFont="1" applyFill="1" applyAlignment="1">
      <alignment horizontal="center" vertical="center"/>
    </xf>
    <xf numFmtId="176" fontId="48" fillId="0" borderId="0" xfId="0" applyNumberFormat="1" applyFont="1" applyFill="1" applyAlignment="1">
      <alignment vertical="center"/>
    </xf>
    <xf numFmtId="181" fontId="47" fillId="0" borderId="0" xfId="0" applyNumberFormat="1" applyFont="1" applyFill="1" applyAlignment="1">
      <alignment horizontal="center" vertical="center"/>
    </xf>
    <xf numFmtId="181" fontId="11" fillId="0" borderId="23" xfId="0" applyNumberFormat="1" applyFont="1" applyFill="1" applyBorder="1" applyAlignment="1">
      <alignment horizontal="left" vertical="center" wrapText="1"/>
    </xf>
    <xf numFmtId="182" fontId="47" fillId="0" borderId="0" xfId="0" applyNumberFormat="1" applyFont="1" applyFill="1" applyAlignment="1">
      <alignment vertical="center"/>
    </xf>
    <xf numFmtId="182" fontId="50" fillId="0" borderId="0" xfId="0" applyNumberFormat="1" applyFont="1" applyFill="1" applyAlignment="1">
      <alignment vertical="center"/>
    </xf>
    <xf numFmtId="182" fontId="45" fillId="0" borderId="0" xfId="0" applyNumberFormat="1" applyFont="1" applyFill="1" applyAlignment="1">
      <alignment vertical="center" wrapText="1"/>
    </xf>
    <xf numFmtId="0" fontId="41" fillId="0" borderId="0" xfId="0" applyFont="1" applyFill="1" applyAlignment="1">
      <alignment vertical="center"/>
    </xf>
    <xf numFmtId="0" fontId="0" fillId="0" borderId="0" xfId="0" applyFill="1" applyAlignment="1">
      <alignment horizontal="center" vertical="center"/>
    </xf>
    <xf numFmtId="181" fontId="0" fillId="0" borderId="0" xfId="0" applyNumberFormat="1" applyFill="1" applyAlignment="1">
      <alignment vertical="center"/>
    </xf>
    <xf numFmtId="0" fontId="36" fillId="0" borderId="0" xfId="0" applyFont="1" applyFill="1" applyAlignment="1">
      <alignment horizontal="center" vertical="center"/>
    </xf>
    <xf numFmtId="181" fontId="36" fillId="0" borderId="0" xfId="0" applyNumberFormat="1" applyFont="1" applyFill="1" applyAlignment="1">
      <alignment vertical="center"/>
    </xf>
    <xf numFmtId="181" fontId="42" fillId="0" borderId="23" xfId="0" applyNumberFormat="1" applyFont="1" applyFill="1" applyBorder="1" applyAlignment="1">
      <alignment horizontal="center" vertical="center" wrapText="1"/>
    </xf>
    <xf numFmtId="181" fontId="37" fillId="0" borderId="23" xfId="0" applyNumberFormat="1" applyFont="1" applyFill="1" applyBorder="1" applyAlignment="1">
      <alignment horizontal="center" vertical="center" wrapText="1"/>
    </xf>
    <xf numFmtId="0" fontId="37" fillId="0" borderId="23" xfId="3" applyFont="1" applyFill="1" applyBorder="1" applyAlignment="1">
      <alignment horizontal="left" vertical="center" wrapText="1"/>
    </xf>
    <xf numFmtId="9" fontId="37" fillId="0" borderId="23" xfId="3" applyNumberFormat="1" applyFont="1" applyFill="1" applyBorder="1" applyAlignment="1">
      <alignment horizontal="center" vertical="center" wrapText="1"/>
    </xf>
    <xf numFmtId="9" fontId="37" fillId="0" borderId="23" xfId="0" applyNumberFormat="1" applyFont="1" applyFill="1" applyBorder="1" applyAlignment="1">
      <alignment horizontal="center" vertical="center" wrapText="1"/>
    </xf>
    <xf numFmtId="176" fontId="36" fillId="0" borderId="0" xfId="0" applyNumberFormat="1" applyFont="1" applyFill="1" applyAlignment="1">
      <alignment vertical="center"/>
    </xf>
    <xf numFmtId="181" fontId="37" fillId="0" borderId="23" xfId="0" applyNumberFormat="1" applyFont="1" applyFill="1" applyBorder="1" applyAlignment="1">
      <alignment vertical="center"/>
    </xf>
    <xf numFmtId="0" fontId="11" fillId="0" borderId="23" xfId="0" applyNumberFormat="1" applyFont="1" applyFill="1" applyBorder="1" applyAlignment="1" applyProtection="1">
      <alignment horizontal="center" vertical="center" wrapText="1"/>
    </xf>
    <xf numFmtId="0" fontId="37" fillId="0" borderId="23" xfId="0" applyNumberFormat="1" applyFont="1" applyFill="1" applyBorder="1" applyAlignment="1">
      <alignment horizontal="left" vertical="center" wrapText="1"/>
    </xf>
    <xf numFmtId="10" fontId="11" fillId="0" borderId="23" xfId="0" applyNumberFormat="1" applyFont="1" applyFill="1" applyBorder="1" applyAlignment="1">
      <alignment horizontal="center" vertical="center" wrapText="1"/>
    </xf>
    <xf numFmtId="9" fontId="11" fillId="0" borderId="23" xfId="1" applyFont="1" applyFill="1" applyBorder="1" applyAlignment="1">
      <alignment horizontal="center" vertical="center" wrapText="1"/>
    </xf>
    <xf numFmtId="182" fontId="11" fillId="0" borderId="0" xfId="0" applyNumberFormat="1" applyFont="1" applyFill="1" applyAlignment="1">
      <alignment vertical="center"/>
    </xf>
    <xf numFmtId="177" fontId="11" fillId="0" borderId="23" xfId="0" applyNumberFormat="1" applyFont="1" applyFill="1" applyBorder="1" applyAlignment="1">
      <alignment horizontal="center" vertical="center" wrapText="1"/>
    </xf>
    <xf numFmtId="9" fontId="55" fillId="0" borderId="23" xfId="0" applyNumberFormat="1" applyFont="1" applyFill="1" applyBorder="1" applyAlignment="1">
      <alignment horizontal="center" vertical="center" wrapText="1"/>
    </xf>
    <xf numFmtId="0" fontId="13" fillId="0" borderId="0" xfId="0" applyFont="1" applyFill="1" applyAlignment="1">
      <alignment horizontal="justify" vertical="center"/>
    </xf>
    <xf numFmtId="181" fontId="12" fillId="0" borderId="0" xfId="0" applyNumberFormat="1" applyFont="1" applyFill="1" applyAlignment="1">
      <alignment horizontal="center" vertical="center" wrapText="1"/>
    </xf>
    <xf numFmtId="181" fontId="56" fillId="0" borderId="0" xfId="0" applyNumberFormat="1" applyFont="1" applyFill="1" applyAlignment="1">
      <alignment horizontal="left" vertical="center" wrapText="1"/>
    </xf>
    <xf numFmtId="181" fontId="12" fillId="0" borderId="0" xfId="0" applyNumberFormat="1" applyFont="1" applyFill="1" applyAlignment="1">
      <alignment horizontal="left" vertical="center" wrapText="1"/>
    </xf>
    <xf numFmtId="0" fontId="36" fillId="0" borderId="0" xfId="0" applyFont="1" applyFill="1" applyAlignment="1">
      <alignment vertical="center" wrapText="1"/>
    </xf>
    <xf numFmtId="0" fontId="46" fillId="0" borderId="0" xfId="0" applyFont="1" applyFill="1" applyAlignment="1">
      <alignment vertical="center" wrapText="1"/>
    </xf>
    <xf numFmtId="181" fontId="46" fillId="0" borderId="0" xfId="0" applyNumberFormat="1" applyFont="1" applyFill="1" applyAlignment="1">
      <alignment vertical="center" wrapText="1"/>
    </xf>
    <xf numFmtId="181" fontId="46" fillId="0" borderId="0" xfId="0" applyNumberFormat="1" applyFont="1" applyFill="1" applyAlignment="1">
      <alignment horizontal="center" vertical="center"/>
    </xf>
    <xf numFmtId="181" fontId="52" fillId="0" borderId="0" xfId="0" applyNumberFormat="1" applyFont="1" applyFill="1" applyAlignment="1">
      <alignment vertical="center"/>
    </xf>
    <xf numFmtId="181" fontId="52" fillId="0" borderId="0" xfId="0" applyNumberFormat="1" applyFont="1" applyFill="1" applyAlignment="1">
      <alignment vertical="center" wrapText="1"/>
    </xf>
    <xf numFmtId="181" fontId="50" fillId="0" borderId="0" xfId="0" applyNumberFormat="1" applyFont="1" applyFill="1" applyAlignment="1">
      <alignment horizontal="center" vertical="center" wrapText="1"/>
    </xf>
    <xf numFmtId="181" fontId="50" fillId="0" borderId="0" xfId="0" applyNumberFormat="1" applyFont="1" applyFill="1" applyAlignment="1">
      <alignment horizontal="center" vertical="center"/>
    </xf>
    <xf numFmtId="0" fontId="9" fillId="2" borderId="0" xfId="0" applyFont="1" applyFill="1" applyAlignment="1">
      <alignment vertical="center"/>
    </xf>
    <xf numFmtId="181" fontId="9" fillId="0" borderId="0" xfId="0" applyNumberFormat="1" applyFont="1" applyFill="1" applyAlignment="1">
      <alignment horizontal="center" vertical="center"/>
    </xf>
    <xf numFmtId="181" fontId="9" fillId="0" borderId="0" xfId="0" applyNumberFormat="1" applyFont="1" applyFill="1" applyAlignment="1">
      <alignment vertical="center"/>
    </xf>
    <xf numFmtId="0" fontId="8" fillId="0" borderId="0" xfId="0" applyFont="1" applyFill="1" applyAlignment="1">
      <alignment vertical="center"/>
    </xf>
    <xf numFmtId="181" fontId="57" fillId="0" borderId="23" xfId="0" applyNumberFormat="1" applyFont="1" applyFill="1" applyBorder="1" applyAlignment="1">
      <alignment horizontal="center" vertical="center" wrapText="1"/>
    </xf>
    <xf numFmtId="0" fontId="59" fillId="0" borderId="23" xfId="0" applyFont="1" applyFill="1" applyBorder="1" applyAlignment="1">
      <alignment horizontal="left" vertical="center" wrapText="1"/>
    </xf>
    <xf numFmtId="0" fontId="57" fillId="0" borderId="23" xfId="0" applyFont="1" applyFill="1" applyBorder="1" applyAlignment="1">
      <alignment horizontal="left" vertical="center" wrapText="1"/>
    </xf>
    <xf numFmtId="10" fontId="9" fillId="0" borderId="0" xfId="1" applyNumberFormat="1" applyFont="1" applyFill="1" applyAlignment="1">
      <alignment vertical="center"/>
    </xf>
    <xf numFmtId="0" fontId="53" fillId="0" borderId="23" xfId="0" applyFont="1" applyFill="1" applyBorder="1" applyAlignment="1">
      <alignment horizontal="left" vertical="center" wrapText="1"/>
    </xf>
    <xf numFmtId="181" fontId="57" fillId="0" borderId="23" xfId="0" applyNumberFormat="1" applyFont="1" applyFill="1" applyBorder="1" applyAlignment="1">
      <alignment horizontal="left" vertical="center" wrapText="1"/>
    </xf>
    <xf numFmtId="0" fontId="57" fillId="0" borderId="23" xfId="0" applyFont="1" applyFill="1" applyBorder="1" applyAlignment="1">
      <alignment horizontal="center" vertical="center" wrapText="1"/>
    </xf>
    <xf numFmtId="181" fontId="61" fillId="0" borderId="23" xfId="0" applyNumberFormat="1" applyFont="1" applyFill="1" applyBorder="1" applyAlignment="1">
      <alignment horizontal="center" vertical="center" wrapText="1"/>
    </xf>
    <xf numFmtId="181" fontId="61" fillId="0" borderId="23" xfId="0" applyNumberFormat="1" applyFont="1" applyFill="1" applyBorder="1" applyAlignment="1">
      <alignment horizontal="left" vertical="center" wrapText="1"/>
    </xf>
    <xf numFmtId="0" fontId="61" fillId="0" borderId="23" xfId="0" applyFont="1" applyFill="1" applyBorder="1" applyAlignment="1">
      <alignment horizontal="left" vertical="center" wrapText="1"/>
    </xf>
    <xf numFmtId="182" fontId="9" fillId="2" borderId="0" xfId="0" applyNumberFormat="1" applyFont="1" applyFill="1" applyAlignment="1">
      <alignment vertical="center"/>
    </xf>
    <xf numFmtId="0" fontId="17" fillId="0" borderId="23" xfId="0" applyFont="1" applyBorder="1" applyAlignment="1">
      <alignment horizontal="center" vertical="top" wrapText="1"/>
    </xf>
    <xf numFmtId="0" fontId="17" fillId="0" borderId="23" xfId="0" applyFont="1" applyBorder="1" applyAlignment="1">
      <alignment horizontal="justify" vertical="top" wrapText="1"/>
    </xf>
    <xf numFmtId="0" fontId="16" fillId="0" borderId="0" xfId="0" applyFont="1" applyAlignment="1">
      <alignment horizontal="center" vertical="center"/>
    </xf>
    <xf numFmtId="0" fontId="18" fillId="0" borderId="23" xfId="0" applyFont="1" applyBorder="1" applyAlignment="1">
      <alignment horizontal="center" vertical="center" wrapText="1"/>
    </xf>
    <xf numFmtId="0" fontId="15" fillId="0" borderId="23" xfId="0" applyFont="1" applyBorder="1" applyAlignment="1">
      <alignment horizontal="center" vertical="center" wrapText="1"/>
    </xf>
    <xf numFmtId="9" fontId="15" fillId="0" borderId="23" xfId="0" applyNumberFormat="1" applyFont="1" applyBorder="1" applyAlignment="1">
      <alignment horizontal="center" vertical="center" wrapText="1"/>
    </xf>
    <xf numFmtId="0" fontId="17" fillId="0" borderId="23" xfId="0" applyFont="1" applyBorder="1" applyAlignment="1">
      <alignment horizontal="right" vertical="center" wrapText="1"/>
    </xf>
    <xf numFmtId="0" fontId="15" fillId="0" borderId="23" xfId="0" applyFont="1" applyBorder="1" applyAlignment="1">
      <alignment horizontal="right" vertical="center" wrapText="1"/>
    </xf>
    <xf numFmtId="4" fontId="4" fillId="0" borderId="23" xfId="0" applyNumberFormat="1" applyFont="1" applyBorder="1" applyAlignment="1">
      <alignment horizontal="right" vertical="center" wrapText="1"/>
    </xf>
    <xf numFmtId="4" fontId="17" fillId="0" borderId="23" xfId="0" applyNumberFormat="1" applyFont="1" applyBorder="1" applyAlignment="1">
      <alignment horizontal="right" vertical="center" wrapText="1"/>
    </xf>
    <xf numFmtId="0" fontId="4" fillId="0" borderId="23" xfId="0" applyFont="1" applyBorder="1" applyAlignment="1">
      <alignment horizontal="right" vertical="center" wrapText="1"/>
    </xf>
    <xf numFmtId="4" fontId="15" fillId="0" borderId="23" xfId="0" applyNumberFormat="1" applyFont="1" applyBorder="1" applyAlignment="1">
      <alignment horizontal="right" vertical="center" wrapText="1"/>
    </xf>
    <xf numFmtId="0" fontId="1" fillId="0" borderId="23" xfId="0" applyFont="1" applyBorder="1">
      <alignment vertical="center"/>
    </xf>
    <xf numFmtId="0" fontId="17" fillId="0" borderId="23" xfId="0" applyFont="1" applyBorder="1" applyAlignment="1">
      <alignment horizontal="center" vertical="center" wrapText="1"/>
    </xf>
    <xf numFmtId="0" fontId="15" fillId="0" borderId="0" xfId="0" applyFont="1" applyAlignment="1">
      <alignment horizontal="justify" vertical="center"/>
    </xf>
    <xf numFmtId="0" fontId="49" fillId="0" borderId="0" xfId="0" applyFont="1" applyFill="1" applyAlignment="1">
      <alignment horizontal="center" vertical="center"/>
    </xf>
    <xf numFmtId="181" fontId="49" fillId="0" borderId="0" xfId="0" applyNumberFormat="1" applyFont="1" applyFill="1" applyAlignment="1">
      <alignment horizontal="center" vertical="center"/>
    </xf>
    <xf numFmtId="181" fontId="57" fillId="0" borderId="23" xfId="0" applyNumberFormat="1" applyFont="1" applyFill="1" applyBorder="1" applyAlignment="1">
      <alignment horizontal="center" vertical="center" wrapText="1"/>
    </xf>
    <xf numFmtId="181" fontId="58" fillId="0" borderId="23" xfId="0" applyNumberFormat="1" applyFont="1" applyFill="1" applyBorder="1" applyAlignment="1">
      <alignment horizontal="center" vertical="center" wrapText="1"/>
    </xf>
    <xf numFmtId="0" fontId="58" fillId="0" borderId="23" xfId="0" applyFont="1" applyFill="1" applyBorder="1" applyAlignment="1">
      <alignment horizontal="center" vertical="center" wrapText="1"/>
    </xf>
    <xf numFmtId="184" fontId="9" fillId="0" borderId="23" xfId="0" applyNumberFormat="1" applyFont="1" applyFill="1" applyBorder="1" applyAlignment="1">
      <alignment horizontal="center" vertical="center" wrapText="1"/>
    </xf>
    <xf numFmtId="184" fontId="59" fillId="0" borderId="23" xfId="0" applyNumberFormat="1" applyFont="1" applyFill="1" applyBorder="1" applyAlignment="1">
      <alignment horizontal="center" vertical="center" wrapText="1"/>
    </xf>
    <xf numFmtId="10" fontId="9" fillId="0" borderId="23" xfId="1" applyNumberFormat="1" applyFont="1" applyFill="1" applyBorder="1" applyAlignment="1">
      <alignment horizontal="center" vertical="center" wrapText="1"/>
    </xf>
    <xf numFmtId="181" fontId="60" fillId="0" borderId="23" xfId="0" applyNumberFormat="1" applyFont="1" applyFill="1" applyBorder="1" applyAlignment="1">
      <alignment horizontal="center" vertical="center" wrapText="1"/>
    </xf>
    <xf numFmtId="0" fontId="60" fillId="0" borderId="23" xfId="0" applyFont="1" applyFill="1" applyBorder="1" applyAlignment="1">
      <alignment horizontal="center" vertical="center" wrapText="1"/>
    </xf>
    <xf numFmtId="181" fontId="9" fillId="0" borderId="23" xfId="0" applyNumberFormat="1" applyFont="1" applyFill="1" applyBorder="1" applyAlignment="1">
      <alignment horizontal="center" vertical="center" wrapText="1"/>
    </xf>
    <xf numFmtId="182" fontId="9" fillId="0" borderId="23" xfId="0" applyNumberFormat="1" applyFont="1" applyFill="1" applyBorder="1" applyAlignment="1">
      <alignment horizontal="center" vertical="center" wrapText="1"/>
    </xf>
    <xf numFmtId="181" fontId="59" fillId="0" borderId="23" xfId="0" applyNumberFormat="1" applyFont="1" applyFill="1" applyBorder="1" applyAlignment="1">
      <alignment horizontal="center" vertical="center" wrapText="1"/>
    </xf>
    <xf numFmtId="181" fontId="8" fillId="0" borderId="23" xfId="0" applyNumberFormat="1" applyFont="1" applyFill="1" applyBorder="1" applyAlignment="1">
      <alignment horizontal="center" vertical="center" wrapText="1"/>
    </xf>
    <xf numFmtId="181" fontId="61" fillId="0" borderId="23" xfId="0" applyNumberFormat="1" applyFont="1" applyFill="1" applyBorder="1" applyAlignment="1">
      <alignment horizontal="center" vertical="center" wrapText="1"/>
    </xf>
    <xf numFmtId="181" fontId="61" fillId="0" borderId="23" xfId="0" applyNumberFormat="1" applyFont="1" applyFill="1" applyBorder="1" applyAlignment="1">
      <alignment horizontal="left" vertical="center" wrapText="1"/>
    </xf>
    <xf numFmtId="0" fontId="61" fillId="0" borderId="23" xfId="0" applyFont="1" applyFill="1" applyBorder="1" applyAlignment="1">
      <alignment horizontal="left" vertical="center" wrapText="1"/>
    </xf>
    <xf numFmtId="0" fontId="52" fillId="0" borderId="23" xfId="0" applyFont="1" applyFill="1" applyBorder="1" applyAlignment="1">
      <alignment horizontal="left" vertical="center" wrapText="1"/>
    </xf>
    <xf numFmtId="181" fontId="9" fillId="0" borderId="23" xfId="0" applyNumberFormat="1" applyFont="1" applyFill="1" applyBorder="1" applyAlignment="1">
      <alignment horizontal="left" vertical="center" wrapText="1"/>
    </xf>
    <xf numFmtId="0" fontId="9" fillId="0" borderId="23" xfId="0" applyFont="1" applyFill="1" applyBorder="1" applyAlignment="1">
      <alignment horizontal="left" vertical="center" wrapText="1"/>
    </xf>
    <xf numFmtId="0" fontId="53" fillId="0" borderId="23" xfId="0" applyFont="1" applyFill="1" applyBorder="1" applyAlignment="1">
      <alignment horizontal="center" vertical="center" wrapText="1"/>
    </xf>
    <xf numFmtId="0" fontId="59" fillId="0" borderId="23" xfId="0" applyFont="1" applyFill="1" applyBorder="1" applyAlignment="1">
      <alignment horizontal="left" vertical="center" wrapText="1"/>
    </xf>
    <xf numFmtId="0" fontId="47" fillId="0" borderId="23" xfId="0" applyFont="1" applyFill="1" applyBorder="1" applyAlignment="1">
      <alignment horizontal="center" vertical="center" wrapText="1"/>
    </xf>
    <xf numFmtId="0" fontId="47" fillId="0" borderId="23" xfId="0" applyFont="1" applyFill="1" applyBorder="1" applyAlignment="1">
      <alignment horizontal="left" vertical="center" wrapText="1"/>
    </xf>
    <xf numFmtId="181" fontId="47" fillId="0" borderId="23" xfId="0" applyNumberFormat="1" applyFont="1" applyFill="1" applyBorder="1" applyAlignment="1">
      <alignment horizontal="left" vertical="center" wrapText="1"/>
    </xf>
    <xf numFmtId="181" fontId="47" fillId="0" borderId="23" xfId="0" applyNumberFormat="1" applyFont="1" applyFill="1" applyBorder="1" applyAlignment="1">
      <alignment horizontal="center" vertical="center" wrapText="1"/>
    </xf>
    <xf numFmtId="0" fontId="50" fillId="0" borderId="23" xfId="0" applyFont="1" applyFill="1" applyBorder="1" applyAlignment="1">
      <alignment horizontal="center" vertical="center" wrapText="1"/>
    </xf>
    <xf numFmtId="181" fontId="50" fillId="0" borderId="23" xfId="0" applyNumberFormat="1" applyFont="1" applyFill="1" applyBorder="1" applyAlignment="1">
      <alignment horizontal="center" vertical="center" wrapText="1"/>
    </xf>
    <xf numFmtId="10" fontId="50" fillId="0" borderId="23" xfId="1" applyNumberFormat="1" applyFont="1" applyFill="1" applyBorder="1" applyAlignment="1">
      <alignment horizontal="center" vertical="center" wrapText="1"/>
    </xf>
    <xf numFmtId="181" fontId="50" fillId="0" borderId="23" xfId="0" applyNumberFormat="1" applyFont="1" applyFill="1" applyBorder="1" applyAlignment="1">
      <alignment horizontal="center" vertical="center"/>
    </xf>
    <xf numFmtId="0" fontId="47" fillId="0" borderId="41" xfId="0" applyFont="1" applyFill="1" applyBorder="1" applyAlignment="1">
      <alignment horizontal="center" vertical="center" wrapText="1"/>
    </xf>
    <xf numFmtId="0" fontId="47" fillId="0" borderId="42" xfId="0" applyFont="1" applyFill="1" applyBorder="1" applyAlignment="1">
      <alignment horizontal="center" vertical="center" wrapText="1"/>
    </xf>
    <xf numFmtId="0" fontId="50" fillId="0" borderId="23" xfId="0" applyFont="1" applyFill="1" applyBorder="1" applyAlignment="1">
      <alignment vertical="center" wrapText="1"/>
    </xf>
    <xf numFmtId="181" fontId="47" fillId="0" borderId="0" xfId="0" applyNumberFormat="1" applyFont="1" applyFill="1" applyAlignment="1">
      <alignment horizontal="left" vertical="center" wrapText="1"/>
    </xf>
    <xf numFmtId="181" fontId="47" fillId="0" borderId="43" xfId="0" applyNumberFormat="1" applyFont="1" applyFill="1" applyBorder="1" applyAlignment="1">
      <alignment horizontal="left" vertical="center" wrapText="1"/>
    </xf>
    <xf numFmtId="181" fontId="47" fillId="0" borderId="44" xfId="0" applyNumberFormat="1" applyFont="1" applyFill="1" applyBorder="1" applyAlignment="1">
      <alignment horizontal="left" vertical="center" wrapText="1"/>
    </xf>
    <xf numFmtId="181" fontId="47" fillId="0" borderId="47" xfId="0" applyNumberFormat="1" applyFont="1" applyFill="1" applyBorder="1" applyAlignment="1">
      <alignment horizontal="left" vertical="center" wrapText="1"/>
    </xf>
    <xf numFmtId="181" fontId="47" fillId="0" borderId="48" xfId="0" applyNumberFormat="1" applyFont="1" applyFill="1" applyBorder="1" applyAlignment="1">
      <alignment horizontal="left" vertical="center" wrapText="1"/>
    </xf>
    <xf numFmtId="0" fontId="39" fillId="0" borderId="0" xfId="0" applyFont="1" applyFill="1" applyAlignment="1">
      <alignment horizontal="center" vertical="center"/>
    </xf>
    <xf numFmtId="181" fontId="39" fillId="0" borderId="0" xfId="0" applyNumberFormat="1" applyFont="1" applyFill="1" applyAlignment="1">
      <alignment horizontal="center" vertical="center"/>
    </xf>
    <xf numFmtId="0" fontId="11" fillId="0" borderId="23" xfId="0" applyFont="1" applyFill="1" applyBorder="1" applyAlignment="1">
      <alignment horizontal="center" vertical="center" wrapText="1"/>
    </xf>
    <xf numFmtId="0" fontId="11" fillId="0" borderId="23" xfId="0" applyFont="1" applyFill="1" applyBorder="1" applyAlignment="1">
      <alignment horizontal="left" vertical="center" wrapText="1"/>
    </xf>
    <xf numFmtId="181" fontId="11" fillId="0" borderId="23" xfId="0" applyNumberFormat="1" applyFont="1" applyFill="1" applyBorder="1" applyAlignment="1">
      <alignment horizontal="left" vertical="center" wrapText="1"/>
    </xf>
    <xf numFmtId="0" fontId="42" fillId="0" borderId="23" xfId="0" applyFont="1" applyFill="1" applyBorder="1" applyAlignment="1">
      <alignment horizontal="center" vertical="center" wrapText="1"/>
    </xf>
    <xf numFmtId="181" fontId="11" fillId="0" borderId="23" xfId="0" applyNumberFormat="1" applyFont="1" applyFill="1" applyBorder="1" applyAlignment="1">
      <alignment horizontal="center" vertical="center" wrapText="1"/>
    </xf>
    <xf numFmtId="181" fontId="42" fillId="0" borderId="23" xfId="0" applyNumberFormat="1" applyFont="1" applyFill="1" applyBorder="1" applyAlignment="1">
      <alignment horizontal="center" vertical="center" wrapText="1"/>
    </xf>
    <xf numFmtId="10" fontId="42" fillId="0" borderId="23" xfId="1" applyNumberFormat="1" applyFont="1" applyFill="1" applyBorder="1" applyAlignment="1">
      <alignment horizontal="center" vertical="center" wrapText="1"/>
    </xf>
    <xf numFmtId="0" fontId="37" fillId="0" borderId="23" xfId="0" applyFont="1" applyFill="1" applyBorder="1" applyAlignment="1">
      <alignment horizontal="left" vertical="center" wrapText="1"/>
    </xf>
    <xf numFmtId="181" fontId="37" fillId="0" borderId="23" xfId="0" applyNumberFormat="1" applyFont="1" applyFill="1" applyBorder="1" applyAlignment="1">
      <alignment horizontal="left" vertical="center" wrapText="1"/>
    </xf>
    <xf numFmtId="0" fontId="11" fillId="0" borderId="41" xfId="0" applyFont="1" applyFill="1" applyBorder="1" applyAlignment="1">
      <alignment horizontal="left" vertical="center"/>
    </xf>
    <xf numFmtId="0" fontId="11" fillId="0" borderId="50" xfId="0" applyFont="1" applyFill="1" applyBorder="1" applyAlignment="1">
      <alignment horizontal="left" vertical="center"/>
    </xf>
    <xf numFmtId="0" fontId="11" fillId="0" borderId="42" xfId="0" applyFont="1" applyFill="1" applyBorder="1" applyAlignment="1">
      <alignment horizontal="left" vertical="center"/>
    </xf>
    <xf numFmtId="0" fontId="11" fillId="0" borderId="41" xfId="0" applyFont="1" applyFill="1" applyBorder="1" applyAlignment="1">
      <alignment horizontal="left" vertical="center" wrapText="1"/>
    </xf>
    <xf numFmtId="0" fontId="11" fillId="0" borderId="50" xfId="0" applyFont="1" applyFill="1" applyBorder="1" applyAlignment="1">
      <alignment horizontal="left" vertical="center" wrapText="1"/>
    </xf>
    <xf numFmtId="0" fontId="11" fillId="0" borderId="42" xfId="0" applyFont="1" applyFill="1" applyBorder="1" applyAlignment="1">
      <alignment horizontal="left" vertical="center" wrapText="1"/>
    </xf>
    <xf numFmtId="0" fontId="37" fillId="0" borderId="41" xfId="0" applyFont="1" applyFill="1" applyBorder="1" applyAlignment="1">
      <alignment horizontal="left" vertical="center" wrapText="1"/>
    </xf>
    <xf numFmtId="0" fontId="37" fillId="0" borderId="50" xfId="0" applyFont="1" applyFill="1" applyBorder="1" applyAlignment="1">
      <alignment horizontal="left" vertical="center" wrapText="1"/>
    </xf>
    <xf numFmtId="0" fontId="37" fillId="0" borderId="42" xfId="0" applyFont="1" applyFill="1" applyBorder="1" applyAlignment="1">
      <alignment horizontal="left" vertical="center" wrapText="1"/>
    </xf>
    <xf numFmtId="0" fontId="11" fillId="0" borderId="41"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1" fillId="0" borderId="42" xfId="0" applyFont="1" applyFill="1" applyBorder="1" applyAlignment="1">
      <alignment horizontal="center" vertical="center" wrapText="1"/>
    </xf>
    <xf numFmtId="181" fontId="11" fillId="0" borderId="41" xfId="0" applyNumberFormat="1" applyFont="1" applyFill="1" applyBorder="1" applyAlignment="1">
      <alignment horizontal="center" vertical="center" wrapText="1"/>
    </xf>
    <xf numFmtId="181" fontId="11" fillId="0" borderId="42" xfId="0" applyNumberFormat="1" applyFont="1" applyFill="1" applyBorder="1" applyAlignment="1">
      <alignment horizontal="center" vertical="center" wrapText="1"/>
    </xf>
    <xf numFmtId="0" fontId="11" fillId="0" borderId="23" xfId="0" applyFont="1" applyFill="1" applyBorder="1" applyAlignment="1">
      <alignment horizontal="left" vertical="center"/>
    </xf>
    <xf numFmtId="0" fontId="47" fillId="0" borderId="23" xfId="0" applyFont="1" applyFill="1" applyBorder="1" applyAlignment="1" applyProtection="1">
      <alignment horizontal="left" vertical="center" wrapText="1"/>
    </xf>
    <xf numFmtId="0" fontId="47" fillId="0" borderId="50" xfId="0" applyFont="1" applyFill="1" applyBorder="1" applyAlignment="1">
      <alignment horizontal="center" vertical="center" wrapText="1"/>
    </xf>
    <xf numFmtId="0" fontId="55" fillId="0" borderId="23"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40" xfId="0" applyFont="1" applyFill="1" applyBorder="1" applyAlignment="1">
      <alignment horizontal="center" vertical="center" wrapText="1"/>
    </xf>
    <xf numFmtId="0" fontId="11" fillId="0" borderId="39" xfId="0" applyFont="1" applyFill="1" applyBorder="1" applyAlignment="1">
      <alignment horizontal="center" vertical="center" wrapText="1"/>
    </xf>
    <xf numFmtId="181" fontId="11" fillId="0" borderId="0" xfId="0" applyNumberFormat="1" applyFont="1" applyFill="1" applyAlignment="1">
      <alignment horizontal="left" vertical="center" wrapText="1"/>
    </xf>
    <xf numFmtId="0" fontId="37" fillId="0" borderId="23" xfId="0" applyFont="1" applyFill="1" applyBorder="1" applyAlignment="1">
      <alignment horizontal="center" vertical="center" wrapText="1"/>
    </xf>
    <xf numFmtId="181" fontId="47" fillId="0" borderId="23" xfId="0" applyNumberFormat="1" applyFont="1" applyFill="1" applyBorder="1" applyAlignment="1">
      <alignment horizontal="center" vertical="center"/>
    </xf>
    <xf numFmtId="0" fontId="47" fillId="0" borderId="23" xfId="0" applyFont="1" applyFill="1" applyBorder="1" applyAlignment="1">
      <alignment horizontal="left" vertical="center"/>
    </xf>
    <xf numFmtId="0" fontId="50" fillId="0" borderId="23" xfId="0" applyFont="1" applyFill="1" applyBorder="1" applyAlignment="1">
      <alignment horizontal="left" vertical="center"/>
    </xf>
    <xf numFmtId="0" fontId="47" fillId="0" borderId="38" xfId="0" applyFont="1" applyFill="1" applyBorder="1" applyAlignment="1">
      <alignment vertical="center" wrapText="1"/>
    </xf>
    <xf numFmtId="0" fontId="47" fillId="0" borderId="40" xfId="0" applyFont="1" applyFill="1" applyBorder="1" applyAlignment="1">
      <alignment vertical="center" wrapText="1"/>
    </xf>
    <xf numFmtId="0" fontId="47" fillId="0" borderId="39" xfId="0" applyFont="1" applyFill="1" applyBorder="1" applyAlignment="1">
      <alignment vertical="center" wrapText="1"/>
    </xf>
    <xf numFmtId="181" fontId="51" fillId="0" borderId="0" xfId="0" applyNumberFormat="1" applyFont="1" applyFill="1" applyAlignment="1">
      <alignment horizontal="left" vertical="center" wrapText="1"/>
    </xf>
    <xf numFmtId="181" fontId="50" fillId="0" borderId="0" xfId="0" applyNumberFormat="1" applyFont="1" applyFill="1" applyAlignment="1">
      <alignment horizontal="left" vertical="center" wrapText="1"/>
    </xf>
    <xf numFmtId="0" fontId="39" fillId="0" borderId="0" xfId="0" applyFont="1" applyFill="1" applyAlignment="1">
      <alignment horizontal="left" vertical="center" wrapText="1"/>
    </xf>
    <xf numFmtId="4" fontId="11" fillId="0" borderId="23" xfId="0" applyNumberFormat="1" applyFont="1" applyFill="1" applyBorder="1" applyAlignment="1">
      <alignment horizontal="center" vertical="center" wrapText="1"/>
    </xf>
    <xf numFmtId="0" fontId="42" fillId="0" borderId="23" xfId="0" applyFont="1" applyFill="1" applyBorder="1" applyAlignment="1">
      <alignment horizontal="justify" vertical="center" wrapText="1"/>
    </xf>
    <xf numFmtId="0" fontId="11" fillId="0" borderId="38" xfId="0" applyFont="1" applyFill="1" applyBorder="1" applyAlignment="1">
      <alignment horizontal="justify" vertical="center" wrapText="1"/>
    </xf>
    <xf numFmtId="0" fontId="32" fillId="0" borderId="39" xfId="0" applyFont="1" applyFill="1" applyBorder="1" applyAlignment="1">
      <alignment horizontal="justify" vertical="center" wrapText="1"/>
    </xf>
    <xf numFmtId="0" fontId="11" fillId="0" borderId="38" xfId="0" applyFont="1" applyFill="1" applyBorder="1" applyAlignment="1">
      <alignment horizontal="center" vertical="center" textRotation="255" wrapText="1"/>
    </xf>
    <xf numFmtId="0" fontId="11" fillId="0" borderId="39" xfId="0" applyFont="1" applyFill="1" applyBorder="1" applyAlignment="1">
      <alignment horizontal="center" vertical="center" textRotation="255" wrapText="1"/>
    </xf>
    <xf numFmtId="0" fontId="11" fillId="0" borderId="40" xfId="0" applyFont="1" applyFill="1" applyBorder="1" applyAlignment="1">
      <alignment horizontal="center" vertical="center" textRotation="255" wrapText="1"/>
    </xf>
    <xf numFmtId="0" fontId="11" fillId="0" borderId="43" xfId="0" applyFont="1" applyFill="1" applyBorder="1" applyAlignment="1">
      <alignment horizontal="left" vertical="center" wrapText="1"/>
    </xf>
    <xf numFmtId="0" fontId="11" fillId="0" borderId="49"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32" fillId="0" borderId="4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46" xfId="0" applyFont="1" applyFill="1" applyBorder="1" applyAlignment="1">
      <alignment horizontal="left" vertical="center" wrapText="1"/>
    </xf>
    <xf numFmtId="0" fontId="11" fillId="0" borderId="4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45"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38" fillId="0" borderId="0" xfId="0" applyNumberFormat="1" applyFont="1" applyFill="1" applyBorder="1" applyAlignment="1">
      <alignment horizontal="center" vertical="center"/>
    </xf>
    <xf numFmtId="43" fontId="38" fillId="0" borderId="0" xfId="0" applyNumberFormat="1" applyFont="1" applyFill="1" applyBorder="1" applyAlignment="1">
      <alignment horizontal="center" vertical="center"/>
    </xf>
    <xf numFmtId="0" fontId="37" fillId="0" borderId="23" xfId="0" applyNumberFormat="1" applyFont="1" applyFill="1" applyBorder="1" applyAlignment="1">
      <alignment horizontal="center" vertical="center" wrapText="1"/>
    </xf>
    <xf numFmtId="0" fontId="14" fillId="0" borderId="23" xfId="0" applyNumberFormat="1" applyFont="1" applyFill="1" applyBorder="1" applyAlignment="1">
      <alignment horizontal="center" vertical="center" wrapText="1"/>
    </xf>
    <xf numFmtId="0" fontId="19" fillId="0" borderId="23" xfId="0" applyFont="1" applyBorder="1" applyAlignment="1">
      <alignment horizontal="center" vertical="center" wrapText="1"/>
    </xf>
    <xf numFmtId="10" fontId="19" fillId="0" borderId="23" xfId="0" applyNumberFormat="1" applyFont="1" applyBorder="1" applyAlignment="1">
      <alignment horizontal="center" vertical="center" wrapText="1"/>
    </xf>
    <xf numFmtId="4" fontId="18" fillId="0" borderId="23" xfId="0" applyNumberFormat="1" applyFont="1" applyBorder="1" applyAlignment="1">
      <alignment horizontal="center" vertical="center" wrapText="1"/>
    </xf>
    <xf numFmtId="4" fontId="17" fillId="0" borderId="23" xfId="0" applyNumberFormat="1" applyFont="1" applyBorder="1" applyAlignment="1">
      <alignment horizontal="center" vertical="center" wrapText="1"/>
    </xf>
    <xf numFmtId="4" fontId="15" fillId="0" borderId="23" xfId="0" applyNumberFormat="1" applyFont="1" applyBorder="1" applyAlignment="1">
      <alignment horizontal="center" vertical="center" wrapText="1"/>
    </xf>
    <xf numFmtId="4" fontId="19" fillId="0" borderId="23" xfId="0" applyNumberFormat="1" applyFont="1" applyBorder="1" applyAlignment="1">
      <alignment horizontal="center" vertical="center" wrapText="1"/>
    </xf>
    <xf numFmtId="0" fontId="20" fillId="0" borderId="23" xfId="0" applyFont="1" applyBorder="1" applyAlignment="1">
      <alignment horizontal="left" vertical="top" wrapText="1"/>
    </xf>
    <xf numFmtId="0" fontId="33" fillId="0" borderId="0" xfId="0" applyFont="1" applyFill="1" applyAlignment="1">
      <alignment horizontal="center" vertical="center"/>
    </xf>
    <xf numFmtId="0" fontId="7"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10" fontId="1" fillId="0" borderId="3"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182" fontId="6" fillId="0" borderId="6" xfId="0" applyNumberFormat="1" applyFont="1" applyFill="1" applyBorder="1" applyAlignment="1">
      <alignment horizontal="center" vertical="center" wrapText="1"/>
    </xf>
    <xf numFmtId="182" fontId="6" fillId="0" borderId="7" xfId="0" applyNumberFormat="1" applyFont="1" applyFill="1" applyBorder="1" applyAlignment="1">
      <alignment horizontal="center" vertical="center" wrapText="1"/>
    </xf>
    <xf numFmtId="182" fontId="5" fillId="0" borderId="3" xfId="0" applyNumberFormat="1" applyFont="1" applyFill="1" applyBorder="1" applyAlignment="1">
      <alignment horizontal="center" vertical="center" wrapText="1"/>
    </xf>
    <xf numFmtId="182" fontId="5" fillId="0" borderId="4" xfId="0" applyNumberFormat="1" applyFont="1" applyFill="1" applyBorder="1" applyAlignment="1">
      <alignment horizontal="center" vertical="center" wrapText="1"/>
    </xf>
    <xf numFmtId="182" fontId="6" fillId="0" borderId="3" xfId="0" applyNumberFormat="1" applyFont="1" applyFill="1" applyBorder="1" applyAlignment="1">
      <alignment horizontal="center" vertical="center" wrapText="1"/>
    </xf>
    <xf numFmtId="182" fontId="6" fillId="0" borderId="4" xfId="0" applyNumberFormat="1" applyFont="1" applyFill="1" applyBorder="1" applyAlignment="1">
      <alignment horizontal="center" vertical="center" wrapText="1"/>
    </xf>
    <xf numFmtId="182" fontId="1" fillId="0" borderId="6" xfId="0" applyNumberFormat="1" applyFont="1" applyFill="1" applyBorder="1" applyAlignment="1">
      <alignment horizontal="center" vertical="center" wrapText="1"/>
    </xf>
    <xf numFmtId="182" fontId="1" fillId="0" borderId="7" xfId="0" applyNumberFormat="1" applyFont="1" applyFill="1" applyBorder="1" applyAlignment="1">
      <alignment horizontal="center" vertical="center" wrapText="1"/>
    </xf>
    <xf numFmtId="182" fontId="4" fillId="0" borderId="3" xfId="0" applyNumberFormat="1" applyFont="1" applyFill="1" applyBorder="1" applyAlignment="1">
      <alignment horizontal="center" vertical="center" wrapText="1"/>
    </xf>
    <xf numFmtId="182" fontId="4" fillId="0" borderId="4" xfId="0" applyNumberFormat="1" applyFont="1" applyFill="1" applyBorder="1" applyAlignment="1">
      <alignment horizontal="center" vertical="center" wrapText="1"/>
    </xf>
    <xf numFmtId="182" fontId="1" fillId="0" borderId="3" xfId="0" applyNumberFormat="1" applyFont="1" applyFill="1" applyBorder="1" applyAlignment="1">
      <alignment horizontal="center" vertical="center" wrapText="1"/>
    </xf>
    <xf numFmtId="182" fontId="1" fillId="0" borderId="4"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2" xfId="0" applyFont="1" applyFill="1" applyBorder="1" applyAlignment="1">
      <alignment horizontal="center" vertical="center" wrapText="1"/>
    </xf>
    <xf numFmtId="181" fontId="15" fillId="0" borderId="7" xfId="0" applyNumberFormat="1"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32" fillId="0" borderId="0" xfId="0" applyFont="1" applyFill="1" applyBorder="1" applyAlignment="1">
      <alignment horizontal="left" vertical="top" wrapText="1"/>
    </xf>
    <xf numFmtId="0" fontId="32" fillId="0" borderId="12" xfId="0" applyFont="1" applyFill="1" applyBorder="1" applyAlignment="1">
      <alignment horizontal="left" vertical="top" wrapText="1"/>
    </xf>
    <xf numFmtId="0" fontId="13" fillId="0" borderId="23"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18" xfId="0" applyFont="1" applyFill="1" applyBorder="1" applyAlignment="1">
      <alignment horizontal="left" vertical="center" wrapText="1"/>
    </xf>
    <xf numFmtId="0" fontId="23" fillId="0" borderId="0" xfId="0" applyFont="1" applyFill="1" applyBorder="1" applyAlignment="1">
      <alignment horizontal="center" vertical="center"/>
    </xf>
    <xf numFmtId="181" fontId="25" fillId="0" borderId="25" xfId="0" applyNumberFormat="1" applyFont="1" applyFill="1" applyBorder="1" applyAlignment="1">
      <alignment horizontal="center" vertical="center" wrapText="1"/>
    </xf>
    <xf numFmtId="181" fontId="26" fillId="0" borderId="3" xfId="0" applyNumberFormat="1" applyFont="1" applyFill="1" applyBorder="1" applyAlignment="1">
      <alignment horizontal="center" vertical="center" wrapText="1"/>
    </xf>
    <xf numFmtId="181" fontId="26" fillId="0" borderId="4" xfId="0" applyNumberFormat="1" applyFont="1" applyFill="1" applyBorder="1" applyAlignment="1">
      <alignment horizontal="center" vertical="center" wrapText="1"/>
    </xf>
    <xf numFmtId="181" fontId="25" fillId="0" borderId="3" xfId="0" applyNumberFormat="1" applyFont="1" applyFill="1" applyBorder="1" applyAlignment="1">
      <alignment horizontal="center" vertical="center" wrapText="1"/>
    </xf>
    <xf numFmtId="181" fontId="25" fillId="0" borderId="4" xfId="0" applyNumberFormat="1" applyFont="1" applyFill="1" applyBorder="1" applyAlignment="1">
      <alignment horizontal="center" vertical="center" wrapText="1"/>
    </xf>
    <xf numFmtId="181" fontId="27" fillId="0" borderId="27" xfId="0" applyNumberFormat="1" applyFont="1" applyFill="1" applyBorder="1" applyAlignment="1">
      <alignment horizontal="center" vertical="center" wrapText="1"/>
    </xf>
    <xf numFmtId="181" fontId="27" fillId="0" borderId="28" xfId="0" applyNumberFormat="1" applyFont="1" applyFill="1" applyBorder="1" applyAlignment="1">
      <alignment horizontal="center" vertical="center" wrapText="1"/>
    </xf>
    <xf numFmtId="10" fontId="27" fillId="0" borderId="3" xfId="1" applyNumberFormat="1" applyFont="1" applyFill="1" applyBorder="1" applyAlignment="1">
      <alignment horizontal="center" vertical="center" wrapText="1"/>
    </xf>
    <xf numFmtId="10" fontId="27" fillId="0" borderId="4" xfId="1" applyNumberFormat="1" applyFont="1" applyFill="1" applyBorder="1" applyAlignment="1">
      <alignment horizontal="center" vertical="center" wrapText="1"/>
    </xf>
    <xf numFmtId="181" fontId="26" fillId="0" borderId="27" xfId="0" applyNumberFormat="1" applyFont="1" applyFill="1" applyBorder="1" applyAlignment="1">
      <alignment horizontal="center" vertical="center" wrapText="1"/>
    </xf>
    <xf numFmtId="181" fontId="26" fillId="0" borderId="28" xfId="0" applyNumberFormat="1" applyFont="1" applyFill="1" applyBorder="1" applyAlignment="1">
      <alignment horizontal="center" vertical="center" wrapText="1"/>
    </xf>
    <xf numFmtId="181" fontId="27" fillId="0" borderId="3" xfId="0" applyNumberFormat="1" applyFont="1" applyFill="1" applyBorder="1" applyAlignment="1">
      <alignment horizontal="center" vertical="center" wrapText="1"/>
    </xf>
    <xf numFmtId="181" fontId="27" fillId="0" borderId="4" xfId="0" applyNumberFormat="1" applyFont="1" applyFill="1" applyBorder="1" applyAlignment="1">
      <alignment horizontal="center" vertical="center" wrapText="1"/>
    </xf>
    <xf numFmtId="181" fontId="29" fillId="0" borderId="27" xfId="0" applyNumberFormat="1" applyFont="1" applyFill="1" applyBorder="1" applyAlignment="1">
      <alignment horizontal="center" vertical="center" wrapText="1"/>
    </xf>
    <xf numFmtId="181" fontId="29" fillId="0" borderId="28" xfId="0" applyNumberFormat="1" applyFont="1" applyFill="1" applyBorder="1" applyAlignment="1">
      <alignment horizontal="center" vertical="center" wrapText="1"/>
    </xf>
    <xf numFmtId="181" fontId="28" fillId="0" borderId="3" xfId="0" applyNumberFormat="1" applyFont="1" applyFill="1" applyBorder="1" applyAlignment="1">
      <alignment horizontal="center" vertical="center" wrapText="1"/>
    </xf>
    <xf numFmtId="181" fontId="28" fillId="0" borderId="4" xfId="0" applyNumberFormat="1" applyFont="1" applyFill="1" applyBorder="1" applyAlignment="1">
      <alignment horizontal="center" vertical="center" wrapText="1"/>
    </xf>
    <xf numFmtId="181" fontId="29" fillId="0" borderId="3" xfId="0" applyNumberFormat="1" applyFont="1" applyFill="1" applyBorder="1" applyAlignment="1">
      <alignment horizontal="center" vertical="center" wrapText="1"/>
    </xf>
    <xf numFmtId="181" fontId="29" fillId="0" borderId="4" xfId="0" applyNumberFormat="1" applyFont="1" applyFill="1" applyBorder="1" applyAlignment="1">
      <alignment horizontal="center" vertical="center" wrapText="1"/>
    </xf>
    <xf numFmtId="181" fontId="18" fillId="0" borderId="7" xfId="0" applyNumberFormat="1" applyFont="1" applyFill="1" applyBorder="1" applyAlignment="1">
      <alignment horizontal="center" vertical="center" wrapText="1"/>
    </xf>
    <xf numFmtId="181" fontId="29" fillId="0" borderId="0" xfId="0" applyNumberFormat="1" applyFont="1" applyFill="1" applyBorder="1" applyAlignment="1">
      <alignment horizontal="center" vertical="center" wrapText="1"/>
    </xf>
    <xf numFmtId="181" fontId="29" fillId="0" borderId="30" xfId="0" applyNumberFormat="1" applyFont="1" applyFill="1" applyBorder="1" applyAlignment="1">
      <alignment horizontal="center" vertical="center" wrapText="1"/>
    </xf>
    <xf numFmtId="181" fontId="19" fillId="0" borderId="7" xfId="0" applyNumberFormat="1" applyFont="1" applyFill="1" applyBorder="1" applyAlignment="1">
      <alignment horizontal="center" vertical="center" wrapText="1"/>
    </xf>
    <xf numFmtId="181" fontId="27" fillId="0" borderId="13" xfId="0" applyNumberFormat="1" applyFont="1" applyFill="1" applyBorder="1" applyAlignment="1">
      <alignment horizontal="center" vertical="center" wrapText="1"/>
    </xf>
    <xf numFmtId="181" fontId="27" fillId="0" borderId="14" xfId="0" applyNumberFormat="1" applyFont="1" applyFill="1" applyBorder="1" applyAlignment="1">
      <alignment horizontal="center" vertical="center" wrapText="1"/>
    </xf>
    <xf numFmtId="181" fontId="22" fillId="0" borderId="27" xfId="0" applyNumberFormat="1" applyFont="1" applyFill="1" applyBorder="1" applyAlignment="1">
      <alignment horizontal="left" vertical="top" wrapText="1"/>
    </xf>
    <xf numFmtId="181" fontId="22" fillId="0" borderId="28" xfId="0" applyNumberFormat="1" applyFont="1" applyFill="1" applyBorder="1" applyAlignment="1">
      <alignment horizontal="left" vertical="top" wrapText="1"/>
    </xf>
    <xf numFmtId="0" fontId="24" fillId="0" borderId="24" xfId="0" applyFont="1" applyFill="1" applyBorder="1" applyAlignment="1">
      <alignment horizontal="center" vertical="center" wrapText="1"/>
    </xf>
    <xf numFmtId="0" fontId="24" fillId="0" borderId="26" xfId="0" applyFont="1" applyFill="1" applyBorder="1" applyAlignment="1">
      <alignment horizontal="left" vertical="center" wrapText="1"/>
    </xf>
    <xf numFmtId="0" fontId="30" fillId="0" borderId="31" xfId="0" applyFont="1" applyFill="1" applyBorder="1" applyAlignment="1">
      <alignment horizontal="left" vertical="center" wrapText="1"/>
    </xf>
    <xf numFmtId="0" fontId="30" fillId="0" borderId="34" xfId="0" applyFont="1" applyFill="1" applyBorder="1" applyAlignment="1">
      <alignment horizontal="left" vertical="center" wrapText="1"/>
    </xf>
    <xf numFmtId="0" fontId="20" fillId="0" borderId="23" xfId="0" applyFont="1" applyBorder="1" applyAlignment="1">
      <alignment horizontal="center" vertical="center" wrapText="1"/>
    </xf>
    <xf numFmtId="0" fontId="10" fillId="0" borderId="0" xfId="0" applyFont="1" applyAlignment="1">
      <alignment horizontal="center" vertical="center"/>
    </xf>
    <xf numFmtId="0" fontId="7" fillId="0" borderId="23" xfId="0" applyFont="1" applyBorder="1" applyAlignment="1">
      <alignment horizontal="center" vertical="center" wrapText="1"/>
    </xf>
    <xf numFmtId="0" fontId="12" fillId="0" borderId="23" xfId="0" applyFont="1" applyBorder="1" applyAlignment="1">
      <alignment horizontal="center" vertical="center" wrapText="1"/>
    </xf>
    <xf numFmtId="10" fontId="12" fillId="0" borderId="23" xfId="0" applyNumberFormat="1" applyFont="1" applyBorder="1" applyAlignment="1">
      <alignment horizontal="center" vertical="center" wrapText="1"/>
    </xf>
    <xf numFmtId="4" fontId="12" fillId="0" borderId="23" xfId="0" applyNumberFormat="1" applyFont="1" applyBorder="1" applyAlignment="1">
      <alignment horizontal="center" vertical="center" wrapText="1"/>
    </xf>
    <xf numFmtId="0" fontId="12" fillId="0" borderId="23" xfId="0" applyFont="1" applyBorder="1" applyAlignment="1">
      <alignment horizontal="left" vertical="center" wrapText="1"/>
    </xf>
    <xf numFmtId="0" fontId="0" fillId="0" borderId="23" xfId="0" applyBorder="1">
      <alignment vertical="center"/>
    </xf>
    <xf numFmtId="0" fontId="11" fillId="0" borderId="23" xfId="0" applyFont="1" applyBorder="1" applyAlignment="1">
      <alignment horizontal="center" vertical="center" wrapText="1"/>
    </xf>
    <xf numFmtId="0" fontId="3" fillId="0" borderId="0" xfId="0" applyFont="1" applyFill="1" applyAlignment="1">
      <alignment horizontal="center" vertical="center"/>
    </xf>
    <xf numFmtId="0" fontId="7" fillId="0" borderId="22"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5" fillId="0" borderId="22" xfId="0" applyFont="1" applyFill="1" applyBorder="1" applyAlignment="1">
      <alignment horizontal="center" vertical="center" wrapText="1"/>
    </xf>
    <xf numFmtId="10" fontId="6" fillId="0" borderId="22" xfId="1" applyNumberFormat="1" applyFont="1" applyFill="1" applyBorder="1" applyAlignment="1">
      <alignment horizontal="center" vertical="center" wrapText="1"/>
    </xf>
    <xf numFmtId="181" fontId="1" fillId="0" borderId="22" xfId="0" applyNumberFormat="1" applyFont="1" applyFill="1" applyBorder="1" applyAlignment="1">
      <alignment horizontal="center" vertical="center" wrapText="1"/>
    </xf>
    <xf numFmtId="181" fontId="1" fillId="0" borderId="3" xfId="0" applyNumberFormat="1" applyFont="1" applyFill="1" applyBorder="1" applyAlignment="1">
      <alignment horizontal="center" vertical="center" wrapText="1"/>
    </xf>
    <xf numFmtId="181" fontId="1" fillId="0" borderId="4" xfId="0" applyNumberFormat="1" applyFont="1" applyFill="1" applyBorder="1" applyAlignment="1">
      <alignment horizontal="center" vertical="center" wrapText="1"/>
    </xf>
    <xf numFmtId="181" fontId="9" fillId="0" borderId="22" xfId="2" applyNumberFormat="1" applyFont="1" applyFill="1" applyBorder="1" applyAlignment="1">
      <alignment horizontal="center" vertical="center" wrapText="1"/>
    </xf>
    <xf numFmtId="0" fontId="2" fillId="0" borderId="22" xfId="0" applyFont="1" applyFill="1" applyBorder="1" applyAlignment="1">
      <alignment horizontal="center" vertical="center" wrapText="1"/>
    </xf>
    <xf numFmtId="0" fontId="1" fillId="0" borderId="0" xfId="0" applyFont="1" applyFill="1" applyAlignment="1">
      <alignment horizontal="left" vertical="center" wrapText="1"/>
    </xf>
    <xf numFmtId="0" fontId="4" fillId="0" borderId="22"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9" fontId="6" fillId="0" borderId="3" xfId="1" applyFont="1" applyFill="1" applyBorder="1" applyAlignment="1">
      <alignment horizontal="center" vertical="top" wrapText="1"/>
    </xf>
    <xf numFmtId="9" fontId="6" fillId="0" borderId="4" xfId="1" applyFont="1" applyFill="1" applyBorder="1" applyAlignment="1">
      <alignment horizontal="center" vertical="top"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81" fontId="5" fillId="0" borderId="6" xfId="0" applyNumberFormat="1" applyFont="1" applyFill="1" applyBorder="1" applyAlignment="1">
      <alignment horizontal="center" vertical="center" wrapText="1"/>
    </xf>
    <xf numFmtId="181" fontId="5" fillId="0" borderId="7" xfId="0" applyNumberFormat="1" applyFont="1" applyFill="1" applyBorder="1" applyAlignment="1">
      <alignment horizontal="center" vertical="center" wrapText="1"/>
    </xf>
    <xf numFmtId="181" fontId="5" fillId="0" borderId="3" xfId="0" applyNumberFormat="1" applyFont="1" applyFill="1" applyBorder="1" applyAlignment="1">
      <alignment horizontal="center" vertical="center" wrapText="1"/>
    </xf>
    <xf numFmtId="181" fontId="5" fillId="0" borderId="4" xfId="0" applyNumberFormat="1" applyFont="1" applyFill="1" applyBorder="1" applyAlignment="1">
      <alignment horizontal="center" vertical="center" wrapText="1"/>
    </xf>
    <xf numFmtId="181" fontId="6" fillId="0" borderId="3" xfId="0" applyNumberFormat="1" applyFont="1" applyFill="1" applyBorder="1" applyAlignment="1">
      <alignment horizontal="center" vertical="center" wrapText="1"/>
    </xf>
    <xf numFmtId="181" fontId="6" fillId="0" borderId="4" xfId="0" applyNumberFormat="1" applyFont="1" applyFill="1" applyBorder="1" applyAlignment="1">
      <alignment horizontal="center" vertical="center" wrapText="1"/>
    </xf>
    <xf numFmtId="181" fontId="4" fillId="0" borderId="6" xfId="0" applyNumberFormat="1" applyFont="1" applyFill="1" applyBorder="1" applyAlignment="1">
      <alignment horizontal="center" vertical="center" wrapText="1"/>
    </xf>
    <xf numFmtId="181" fontId="4" fillId="0" borderId="7" xfId="0" applyNumberFormat="1" applyFont="1" applyFill="1" applyBorder="1" applyAlignment="1">
      <alignment horizontal="center" vertical="center" wrapText="1"/>
    </xf>
    <xf numFmtId="181" fontId="4" fillId="0" borderId="3" xfId="0" applyNumberFormat="1" applyFont="1" applyFill="1" applyBorder="1" applyAlignment="1">
      <alignment horizontal="center" vertical="center" wrapText="1"/>
    </xf>
    <xf numFmtId="181" fontId="4" fillId="0" borderId="4" xfId="0" applyNumberFormat="1" applyFont="1" applyFill="1" applyBorder="1" applyAlignment="1">
      <alignment horizontal="center" vertical="center" wrapText="1"/>
    </xf>
    <xf numFmtId="181" fontId="4" fillId="0" borderId="9" xfId="0" applyNumberFormat="1" applyFont="1" applyFill="1" applyBorder="1" applyAlignment="1">
      <alignment horizontal="center" vertical="center" wrapText="1"/>
    </xf>
    <xf numFmtId="181" fontId="4" fillId="0" borderId="10" xfId="0" applyNumberFormat="1" applyFont="1" applyFill="1" applyBorder="1" applyAlignment="1">
      <alignment horizontal="center" vertical="center" wrapText="1"/>
    </xf>
    <xf numFmtId="181" fontId="4" fillId="0" borderId="11" xfId="0" applyNumberFormat="1" applyFont="1" applyFill="1" applyBorder="1" applyAlignment="1">
      <alignment horizontal="center" vertical="center" wrapText="1"/>
    </xf>
    <xf numFmtId="181" fontId="1" fillId="0" borderId="6" xfId="0" applyNumberFormat="1" applyFont="1" applyFill="1" applyBorder="1" applyAlignment="1">
      <alignment horizontal="center" vertical="center" wrapText="1"/>
    </xf>
    <xf numFmtId="181" fontId="1" fillId="0" borderId="7" xfId="0" applyNumberFormat="1" applyFont="1" applyFill="1" applyBorder="1" applyAlignment="1">
      <alignment horizontal="center" vertical="center" wrapText="1"/>
    </xf>
    <xf numFmtId="181" fontId="1" fillId="0" borderId="0" xfId="0" applyNumberFormat="1" applyFont="1" applyFill="1" applyBorder="1" applyAlignment="1">
      <alignment horizontal="center" vertical="center" wrapText="1"/>
    </xf>
    <xf numFmtId="181" fontId="1" fillId="0" borderId="12" xfId="0" applyNumberFormat="1" applyFont="1" applyFill="1" applyBorder="1" applyAlignment="1">
      <alignment horizontal="center" vertical="center" wrapText="1"/>
    </xf>
    <xf numFmtId="181" fontId="4" fillId="0" borderId="13" xfId="0" applyNumberFormat="1" applyFont="1" applyFill="1" applyBorder="1" applyAlignment="1">
      <alignment horizontal="center" vertical="center" wrapText="1"/>
    </xf>
    <xf numFmtId="181" fontId="4" fillId="0" borderId="14" xfId="0" applyNumberFormat="1" applyFont="1" applyFill="1" applyBorder="1" applyAlignment="1">
      <alignment horizontal="center" vertical="center" wrapText="1"/>
    </xf>
    <xf numFmtId="181" fontId="1" fillId="0" borderId="13" xfId="0" applyNumberFormat="1" applyFont="1" applyFill="1" applyBorder="1" applyAlignment="1">
      <alignment horizontal="center" vertical="center" wrapText="1"/>
    </xf>
    <xf numFmtId="181" fontId="1" fillId="0" borderId="14" xfId="0" applyNumberFormat="1"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7"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76" fillId="0" borderId="0" xfId="0" applyFont="1" applyAlignment="1">
      <alignment horizontal="center" vertical="center"/>
    </xf>
    <xf numFmtId="0" fontId="77" fillId="0" borderId="0" xfId="0" applyFont="1" applyAlignment="1">
      <alignment vertical="center"/>
    </xf>
    <xf numFmtId="181" fontId="78" fillId="0" borderId="0" xfId="0" applyNumberFormat="1" applyFont="1" applyAlignment="1">
      <alignment horizontal="center" vertical="center"/>
    </xf>
    <xf numFmtId="0" fontId="78" fillId="0" borderId="0" xfId="0" applyFont="1" applyAlignment="1">
      <alignment horizontal="center" vertical="center"/>
    </xf>
    <xf numFmtId="0" fontId="78" fillId="0" borderId="0" xfId="0" applyFont="1">
      <alignment vertical="center"/>
    </xf>
    <xf numFmtId="0" fontId="79" fillId="0" borderId="0" xfId="0" applyFont="1" applyAlignment="1">
      <alignment horizontal="center" vertical="center"/>
    </xf>
    <xf numFmtId="0" fontId="77" fillId="0" borderId="23" xfId="0" applyFont="1" applyFill="1" applyBorder="1" applyAlignment="1">
      <alignment horizontal="center" vertical="center" wrapText="1"/>
    </xf>
    <xf numFmtId="181" fontId="77" fillId="0" borderId="23" xfId="0" applyNumberFormat="1" applyFont="1" applyFill="1" applyBorder="1" applyAlignment="1">
      <alignment horizontal="center" vertical="center" wrapText="1"/>
    </xf>
    <xf numFmtId="0" fontId="77" fillId="0" borderId="23" xfId="0" applyFont="1" applyFill="1" applyBorder="1" applyAlignment="1">
      <alignment horizontal="left" vertical="center" wrapText="1"/>
    </xf>
    <xf numFmtId="0" fontId="77" fillId="0" borderId="38" xfId="0" applyFont="1" applyFill="1" applyBorder="1" applyAlignment="1">
      <alignment horizontal="center" vertical="center" wrapText="1"/>
    </xf>
    <xf numFmtId="0" fontId="77" fillId="0" borderId="39" xfId="0" applyFont="1" applyFill="1" applyBorder="1" applyAlignment="1">
      <alignment horizontal="center" vertical="center" wrapText="1"/>
    </xf>
    <xf numFmtId="0" fontId="77" fillId="0" borderId="40" xfId="0" applyFont="1" applyFill="1" applyBorder="1" applyAlignment="1">
      <alignment horizontal="center" vertical="center" wrapText="1"/>
    </xf>
    <xf numFmtId="0" fontId="77" fillId="0" borderId="41" xfId="0" applyFont="1" applyFill="1" applyBorder="1" applyAlignment="1">
      <alignment horizontal="center" vertical="center" wrapText="1"/>
    </xf>
    <xf numFmtId="0" fontId="77" fillId="0" borderId="42" xfId="0" applyFont="1" applyFill="1" applyBorder="1" applyAlignment="1">
      <alignment horizontal="left" vertical="center" wrapText="1"/>
    </xf>
    <xf numFmtId="0" fontId="77" fillId="0" borderId="0" xfId="0" applyFont="1" applyFill="1" applyAlignment="1">
      <alignment vertical="center"/>
    </xf>
    <xf numFmtId="0" fontId="81" fillId="0" borderId="0" xfId="0" applyFont="1" applyFill="1" applyAlignment="1">
      <alignment vertical="center"/>
    </xf>
    <xf numFmtId="0" fontId="81" fillId="0" borderId="0" xfId="0" applyFont="1" applyFill="1" applyAlignment="1">
      <alignment horizontal="center" vertical="center"/>
    </xf>
    <xf numFmtId="181" fontId="81" fillId="0" borderId="0" xfId="0" applyNumberFormat="1" applyFont="1" applyFill="1" applyAlignment="1">
      <alignment vertical="center"/>
    </xf>
    <xf numFmtId="0" fontId="79" fillId="0" borderId="0" xfId="0" applyFont="1" applyFill="1" applyAlignment="1">
      <alignment horizontal="center" vertical="center"/>
    </xf>
    <xf numFmtId="181" fontId="79" fillId="0" borderId="0" xfId="0" applyNumberFormat="1" applyFont="1" applyFill="1" applyAlignment="1">
      <alignment horizontal="center" vertical="center"/>
    </xf>
    <xf numFmtId="0" fontId="77" fillId="0" borderId="23" xfId="0" applyFont="1" applyFill="1" applyBorder="1" applyAlignment="1">
      <alignment horizontal="center" vertical="center" wrapText="1"/>
    </xf>
    <xf numFmtId="0" fontId="77" fillId="0" borderId="23" xfId="0" applyFont="1" applyFill="1" applyBorder="1" applyAlignment="1">
      <alignment horizontal="left" vertical="center" wrapText="1"/>
    </xf>
    <xf numFmtId="181" fontId="77" fillId="0" borderId="23" xfId="0" applyNumberFormat="1" applyFont="1" applyFill="1" applyBorder="1" applyAlignment="1">
      <alignment horizontal="left" vertical="center" wrapText="1"/>
    </xf>
    <xf numFmtId="181" fontId="77" fillId="0" borderId="23" xfId="0" applyNumberFormat="1" applyFont="1" applyFill="1" applyBorder="1" applyAlignment="1">
      <alignment horizontal="center" vertical="center" wrapText="1"/>
    </xf>
    <xf numFmtId="0" fontId="82" fillId="0" borderId="0" xfId="0" applyFont="1" applyFill="1" applyAlignment="1">
      <alignment vertical="center"/>
    </xf>
    <xf numFmtId="181" fontId="77" fillId="0" borderId="23" xfId="0" applyNumberFormat="1" applyFont="1" applyFill="1" applyBorder="1" applyAlignment="1">
      <alignment horizontal="center" vertical="center"/>
    </xf>
    <xf numFmtId="181" fontId="77" fillId="0" borderId="23" xfId="0" applyNumberFormat="1" applyFont="1" applyFill="1" applyBorder="1" applyAlignment="1">
      <alignment vertical="center"/>
    </xf>
    <xf numFmtId="181" fontId="77" fillId="0" borderId="23" xfId="0" applyNumberFormat="1" applyFont="1" applyFill="1" applyBorder="1" applyAlignment="1">
      <alignment horizontal="center" vertical="center"/>
    </xf>
    <xf numFmtId="181" fontId="77" fillId="0" borderId="0" xfId="0" applyNumberFormat="1" applyFont="1" applyFill="1" applyAlignment="1">
      <alignment horizontal="left" vertical="center" wrapText="1"/>
    </xf>
    <xf numFmtId="181" fontId="77" fillId="0" borderId="23" xfId="0" applyNumberFormat="1" applyFont="1" applyFill="1" applyBorder="1" applyAlignment="1">
      <alignment horizontal="left" vertical="center" wrapText="1"/>
    </xf>
    <xf numFmtId="181" fontId="77" fillId="0" borderId="0" xfId="0" applyNumberFormat="1" applyFont="1" applyFill="1" applyAlignment="1">
      <alignment horizontal="left" vertical="center" wrapText="1"/>
    </xf>
    <xf numFmtId="0" fontId="77" fillId="0" borderId="0" xfId="0" applyFont="1" applyFill="1" applyAlignment="1">
      <alignment vertical="center" wrapText="1"/>
    </xf>
    <xf numFmtId="0" fontId="77" fillId="0" borderId="0" xfId="0" applyFont="1" applyFill="1" applyAlignment="1">
      <alignment horizontal="left" vertical="center" wrapText="1"/>
    </xf>
    <xf numFmtId="0" fontId="77" fillId="0" borderId="23" xfId="0" applyFont="1" applyFill="1" applyBorder="1" applyAlignment="1" applyProtection="1">
      <alignment horizontal="left" vertical="center" wrapText="1"/>
    </xf>
    <xf numFmtId="0" fontId="77" fillId="0" borderId="23" xfId="0" applyFont="1" applyFill="1" applyBorder="1" applyAlignment="1" applyProtection="1">
      <alignment horizontal="center" vertical="center" wrapText="1"/>
    </xf>
    <xf numFmtId="0" fontId="77" fillId="0" borderId="0" xfId="0" applyFont="1" applyFill="1" applyAlignment="1">
      <alignment horizontal="left" vertical="center"/>
    </xf>
    <xf numFmtId="0" fontId="77" fillId="0" borderId="23" xfId="3" applyFont="1" applyFill="1" applyBorder="1" applyAlignment="1">
      <alignment horizontal="center" vertical="center" wrapText="1"/>
    </xf>
    <xf numFmtId="0" fontId="77" fillId="0" borderId="0" xfId="0" applyFont="1" applyFill="1" applyAlignment="1">
      <alignment horizontal="center" vertical="center" wrapText="1"/>
    </xf>
    <xf numFmtId="0" fontId="77" fillId="0" borderId="41" xfId="0" applyNumberFormat="1" applyFont="1" applyFill="1" applyBorder="1" applyAlignment="1">
      <alignment horizontal="left" vertical="center" wrapText="1"/>
    </xf>
    <xf numFmtId="0" fontId="77" fillId="0" borderId="50" xfId="0" applyNumberFormat="1" applyFont="1" applyFill="1" applyBorder="1" applyAlignment="1">
      <alignment horizontal="left" vertical="center" wrapText="1"/>
    </xf>
    <xf numFmtId="0" fontId="77" fillId="0" borderId="42" xfId="0" applyNumberFormat="1" applyFont="1" applyFill="1" applyBorder="1" applyAlignment="1">
      <alignment horizontal="left" vertical="center" wrapText="1"/>
    </xf>
    <xf numFmtId="0" fontId="77" fillId="0" borderId="23" xfId="0" applyNumberFormat="1" applyFont="1" applyFill="1" applyBorder="1" applyAlignment="1">
      <alignment horizontal="left" vertical="center" wrapText="1"/>
    </xf>
    <xf numFmtId="0" fontId="77" fillId="0" borderId="41" xfId="0" applyFont="1" applyFill="1" applyBorder="1" applyAlignment="1">
      <alignment horizontal="left" vertical="center" wrapText="1"/>
    </xf>
    <xf numFmtId="0" fontId="77" fillId="0" borderId="50" xfId="0" applyFont="1" applyFill="1" applyBorder="1" applyAlignment="1">
      <alignment horizontal="left" vertical="center" wrapText="1"/>
    </xf>
    <xf numFmtId="9" fontId="77" fillId="0" borderId="23" xfId="0" applyNumberFormat="1" applyFont="1" applyFill="1" applyBorder="1" applyAlignment="1">
      <alignment horizontal="center" vertical="center" wrapText="1"/>
    </xf>
    <xf numFmtId="9" fontId="77" fillId="0" borderId="23" xfId="0" applyNumberFormat="1" applyFont="1" applyFill="1" applyBorder="1" applyAlignment="1">
      <alignment horizontal="left" vertical="center" wrapText="1"/>
    </xf>
    <xf numFmtId="0" fontId="77" fillId="0" borderId="42" xfId="0" applyFont="1" applyFill="1" applyBorder="1" applyAlignment="1">
      <alignment horizontal="center" vertical="center" wrapText="1"/>
    </xf>
    <xf numFmtId="0" fontId="77" fillId="0" borderId="50" xfId="0" applyFont="1" applyFill="1" applyBorder="1" applyAlignment="1">
      <alignment horizontal="center" vertical="center" wrapText="1"/>
    </xf>
    <xf numFmtId="0" fontId="9" fillId="0" borderId="0" xfId="0" applyFont="1" applyFill="1" applyAlignment="1">
      <alignment horizontal="left" vertical="center" wrapText="1"/>
    </xf>
    <xf numFmtId="182" fontId="81" fillId="0" borderId="0" xfId="0" applyNumberFormat="1" applyFont="1" applyFill="1" applyAlignment="1">
      <alignment vertical="center"/>
    </xf>
    <xf numFmtId="9" fontId="77" fillId="0" borderId="23" xfId="3" applyNumberFormat="1" applyFont="1" applyFill="1" applyBorder="1" applyAlignment="1">
      <alignment horizontal="center" vertical="center" wrapText="1"/>
    </xf>
    <xf numFmtId="10" fontId="77" fillId="0" borderId="23" xfId="0" applyNumberFormat="1" applyFont="1" applyFill="1" applyBorder="1" applyAlignment="1">
      <alignment horizontal="center" vertical="center" wrapText="1"/>
    </xf>
    <xf numFmtId="0" fontId="77" fillId="0" borderId="0" xfId="0" applyFont="1" applyFill="1" applyAlignment="1">
      <alignment horizontal="justify" vertical="center" wrapText="1"/>
    </xf>
    <xf numFmtId="9" fontId="77" fillId="0" borderId="23" xfId="3" applyNumberFormat="1" applyFont="1" applyFill="1" applyBorder="1" applyAlignment="1">
      <alignment horizontal="left" vertical="center" wrapText="1"/>
    </xf>
    <xf numFmtId="0" fontId="77" fillId="0" borderId="23" xfId="0" applyFont="1" applyFill="1" applyBorder="1" applyAlignment="1">
      <alignment horizontal="left" vertical="center"/>
    </xf>
    <xf numFmtId="0" fontId="77" fillId="0" borderId="23" xfId="3" applyFont="1" applyFill="1" applyBorder="1" applyAlignment="1">
      <alignment horizontal="left" vertical="center" wrapText="1"/>
    </xf>
    <xf numFmtId="9" fontId="77" fillId="0" borderId="23" xfId="0" applyNumberFormat="1" applyFont="1" applyFill="1" applyBorder="1" applyAlignment="1" applyProtection="1">
      <alignment horizontal="left" vertical="center" wrapText="1"/>
    </xf>
    <xf numFmtId="181" fontId="77" fillId="0" borderId="41" xfId="0" applyNumberFormat="1" applyFont="1" applyFill="1" applyBorder="1" applyAlignment="1">
      <alignment horizontal="center" vertical="center" wrapText="1"/>
    </xf>
    <xf numFmtId="181" fontId="77" fillId="0" borderId="42" xfId="0" applyNumberFormat="1" applyFont="1" applyFill="1" applyBorder="1" applyAlignment="1">
      <alignment horizontal="center" vertical="center" wrapText="1"/>
    </xf>
    <xf numFmtId="0" fontId="81" fillId="0" borderId="0" xfId="0" applyFont="1" applyFill="1" applyAlignment="1">
      <alignment vertical="center" wrapText="1"/>
    </xf>
    <xf numFmtId="181" fontId="81" fillId="0" borderId="0" xfId="0" applyNumberFormat="1" applyFont="1" applyFill="1" applyAlignment="1">
      <alignment vertical="center" wrapText="1"/>
    </xf>
    <xf numFmtId="181" fontId="81" fillId="0" borderId="0" xfId="0" applyNumberFormat="1" applyFont="1" applyFill="1" applyAlignment="1">
      <alignment horizontal="center" vertical="center"/>
    </xf>
    <xf numFmtId="181" fontId="77" fillId="0" borderId="0" xfId="0" applyNumberFormat="1" applyFont="1" applyFill="1" applyAlignment="1">
      <alignment vertical="center"/>
    </xf>
    <xf numFmtId="181" fontId="77" fillId="0" borderId="0" xfId="0" applyNumberFormat="1" applyFont="1" applyFill="1" applyAlignment="1">
      <alignment vertical="center" wrapText="1"/>
    </xf>
    <xf numFmtId="0" fontId="79" fillId="0" borderId="0" xfId="0" applyFont="1" applyFill="1" applyAlignment="1">
      <alignment horizontal="center" vertical="center" wrapText="1"/>
    </xf>
    <xf numFmtId="181" fontId="79" fillId="0" borderId="0" xfId="0" applyNumberFormat="1" applyFont="1" applyFill="1" applyAlignment="1">
      <alignment horizontal="center" vertical="center" wrapText="1"/>
    </xf>
    <xf numFmtId="181" fontId="83" fillId="0" borderId="0" xfId="0" applyNumberFormat="1" applyFont="1" applyFill="1" applyAlignment="1">
      <alignment horizontal="center" vertical="center"/>
    </xf>
    <xf numFmtId="181" fontId="84" fillId="0" borderId="0" xfId="0" applyNumberFormat="1" applyFont="1" applyFill="1" applyAlignment="1">
      <alignment horizontal="center" vertical="center"/>
    </xf>
    <xf numFmtId="181" fontId="84" fillId="0" borderId="0" xfId="0" applyNumberFormat="1" applyFont="1" applyFill="1" applyAlignment="1">
      <alignment horizontal="center" vertical="center" wrapText="1"/>
    </xf>
    <xf numFmtId="181" fontId="77" fillId="0" borderId="0" xfId="0" applyNumberFormat="1" applyFont="1" applyFill="1" applyAlignment="1">
      <alignment horizontal="center" vertical="center" wrapText="1"/>
    </xf>
    <xf numFmtId="181" fontId="77" fillId="0" borderId="23" xfId="0" applyNumberFormat="1" applyFont="1" applyFill="1" applyBorder="1" applyAlignment="1">
      <alignment vertical="center"/>
    </xf>
    <xf numFmtId="10" fontId="77" fillId="0" borderId="0" xfId="0" applyNumberFormat="1" applyFont="1" applyFill="1" applyAlignment="1">
      <alignment vertical="center"/>
    </xf>
    <xf numFmtId="181" fontId="77" fillId="0" borderId="0" xfId="0" applyNumberFormat="1" applyFont="1" applyFill="1" applyAlignment="1">
      <alignment horizontal="center" vertical="center"/>
    </xf>
    <xf numFmtId="181" fontId="85" fillId="0" borderId="23" xfId="0" applyNumberFormat="1" applyFont="1" applyFill="1" applyBorder="1" applyAlignment="1">
      <alignment vertical="center"/>
    </xf>
    <xf numFmtId="0" fontId="77" fillId="0" borderId="23" xfId="0" applyFont="1" applyFill="1" applyBorder="1" applyAlignment="1">
      <alignment vertical="center" wrapText="1"/>
    </xf>
    <xf numFmtId="181" fontId="77" fillId="0" borderId="23" xfId="0" applyNumberFormat="1" applyFont="1" applyFill="1" applyBorder="1" applyAlignment="1">
      <alignment vertical="center" wrapText="1"/>
    </xf>
    <xf numFmtId="181" fontId="77" fillId="0" borderId="43" xfId="0" applyNumberFormat="1" applyFont="1" applyFill="1" applyBorder="1" applyAlignment="1">
      <alignment horizontal="center" vertical="center" wrapText="1"/>
    </xf>
    <xf numFmtId="181" fontId="77" fillId="0" borderId="44" xfId="0" applyNumberFormat="1" applyFont="1" applyFill="1" applyBorder="1" applyAlignment="1">
      <alignment horizontal="center" vertical="center" wrapText="1"/>
    </xf>
    <xf numFmtId="181" fontId="77" fillId="0" borderId="45" xfId="0" applyNumberFormat="1" applyFont="1" applyFill="1" applyBorder="1" applyAlignment="1">
      <alignment horizontal="center" vertical="center" wrapText="1"/>
    </xf>
    <xf numFmtId="181" fontId="77" fillId="0" borderId="46" xfId="0" applyNumberFormat="1" applyFont="1" applyFill="1" applyBorder="1" applyAlignment="1">
      <alignment horizontal="center" vertical="center" wrapText="1"/>
    </xf>
    <xf numFmtId="181" fontId="77" fillId="0" borderId="47" xfId="0" applyNumberFormat="1" applyFont="1" applyFill="1" applyBorder="1" applyAlignment="1">
      <alignment horizontal="center" vertical="center" wrapText="1"/>
    </xf>
    <xf numFmtId="181" fontId="77" fillId="0" borderId="48" xfId="0" applyNumberFormat="1" applyFont="1" applyFill="1" applyBorder="1" applyAlignment="1">
      <alignment horizontal="center" vertical="center" wrapText="1"/>
    </xf>
    <xf numFmtId="181" fontId="77" fillId="0" borderId="43" xfId="0" applyNumberFormat="1" applyFont="1" applyFill="1" applyBorder="1" applyAlignment="1">
      <alignment horizontal="left" vertical="center" wrapText="1"/>
    </xf>
    <xf numFmtId="181" fontId="77" fillId="0" borderId="44" xfId="0" applyNumberFormat="1" applyFont="1" applyFill="1" applyBorder="1" applyAlignment="1">
      <alignment horizontal="left" vertical="center" wrapText="1"/>
    </xf>
    <xf numFmtId="182" fontId="77" fillId="0" borderId="0" xfId="0" applyNumberFormat="1" applyFont="1" applyFill="1" applyAlignment="1">
      <alignment vertical="center"/>
    </xf>
    <xf numFmtId="181" fontId="77" fillId="0" borderId="47" xfId="0" applyNumberFormat="1" applyFont="1" applyFill="1" applyBorder="1" applyAlignment="1">
      <alignment horizontal="left" vertical="center" wrapText="1"/>
    </xf>
    <xf numFmtId="181" fontId="77" fillId="0" borderId="48" xfId="0" applyNumberFormat="1" applyFont="1" applyFill="1" applyBorder="1" applyAlignment="1">
      <alignment horizontal="left" vertical="center" wrapText="1"/>
    </xf>
    <xf numFmtId="0" fontId="77" fillId="0" borderId="41" xfId="0" applyNumberFormat="1" applyFont="1" applyFill="1" applyBorder="1" applyAlignment="1">
      <alignment vertical="center" wrapText="1"/>
    </xf>
    <xf numFmtId="0" fontId="77" fillId="0" borderId="50" xfId="0" applyNumberFormat="1" applyFont="1" applyFill="1" applyBorder="1" applyAlignment="1">
      <alignment vertical="center" wrapText="1"/>
    </xf>
    <xf numFmtId="0" fontId="77" fillId="0" borderId="42" xfId="0" applyNumberFormat="1" applyFont="1" applyFill="1" applyBorder="1" applyAlignment="1">
      <alignment vertical="center" wrapText="1"/>
    </xf>
    <xf numFmtId="0" fontId="77" fillId="0" borderId="23" xfId="0" applyNumberFormat="1" applyFont="1" applyFill="1" applyBorder="1" applyAlignment="1">
      <alignment horizontal="center" vertical="center" wrapText="1"/>
    </xf>
    <xf numFmtId="0" fontId="77" fillId="0" borderId="41" xfId="0" applyFont="1" applyFill="1" applyBorder="1" applyAlignment="1">
      <alignment vertical="center"/>
    </xf>
    <xf numFmtId="0" fontId="77" fillId="0" borderId="50" xfId="0" applyFont="1" applyFill="1" applyBorder="1" applyAlignment="1">
      <alignment vertical="center"/>
    </xf>
    <xf numFmtId="0" fontId="77" fillId="0" borderId="42" xfId="0" applyFont="1" applyFill="1" applyBorder="1" applyAlignment="1">
      <alignment vertical="center"/>
    </xf>
    <xf numFmtId="0" fontId="77" fillId="0" borderId="41" xfId="0" applyFont="1" applyFill="1" applyBorder="1" applyAlignment="1">
      <alignment vertical="center" wrapText="1"/>
    </xf>
    <xf numFmtId="0" fontId="77" fillId="0" borderId="50" xfId="0" applyFont="1" applyFill="1" applyBorder="1" applyAlignment="1">
      <alignment vertical="center" wrapText="1"/>
    </xf>
    <xf numFmtId="0" fontId="77" fillId="0" borderId="42" xfId="0" applyFont="1" applyFill="1" applyBorder="1" applyAlignment="1">
      <alignment vertical="center" wrapText="1"/>
    </xf>
    <xf numFmtId="176" fontId="77" fillId="0" borderId="0" xfId="0" applyNumberFormat="1" applyFont="1" applyFill="1" applyAlignment="1">
      <alignment vertical="center"/>
    </xf>
    <xf numFmtId="0" fontId="77" fillId="0" borderId="23" xfId="0" applyFont="1" applyFill="1" applyBorder="1" applyAlignment="1" applyProtection="1">
      <alignment vertical="center" wrapText="1"/>
    </xf>
    <xf numFmtId="0" fontId="77" fillId="0" borderId="23" xfId="0" applyNumberFormat="1" applyFont="1" applyFill="1" applyBorder="1" applyAlignment="1" applyProtection="1">
      <alignment horizontal="center" vertical="center" wrapText="1"/>
    </xf>
    <xf numFmtId="0" fontId="86" fillId="0" borderId="0" xfId="0" applyFont="1" applyFill="1" applyAlignment="1">
      <alignment horizontal="left" vertical="center" wrapText="1"/>
    </xf>
    <xf numFmtId="9" fontId="77" fillId="0" borderId="23" xfId="1" applyFont="1" applyFill="1" applyBorder="1" applyAlignment="1">
      <alignment horizontal="center" vertical="center" wrapText="1"/>
    </xf>
    <xf numFmtId="9" fontId="77" fillId="0" borderId="23" xfId="0" applyNumberFormat="1" applyFont="1" applyFill="1" applyBorder="1" applyAlignment="1" applyProtection="1">
      <alignment horizontal="center" vertical="center" wrapText="1"/>
    </xf>
    <xf numFmtId="182" fontId="87" fillId="0" borderId="0" xfId="0" applyNumberFormat="1" applyFont="1" applyFill="1" applyAlignment="1">
      <alignment vertical="center" wrapText="1"/>
    </xf>
    <xf numFmtId="183" fontId="81" fillId="0" borderId="0" xfId="0" applyNumberFormat="1" applyFont="1" applyFill="1" applyAlignment="1">
      <alignment vertical="center"/>
    </xf>
    <xf numFmtId="181" fontId="85" fillId="0" borderId="0" xfId="0" applyNumberFormat="1" applyFont="1" applyFill="1" applyAlignment="1">
      <alignment horizontal="center" vertical="center" wrapText="1"/>
    </xf>
    <xf numFmtId="181" fontId="88" fillId="0" borderId="0" xfId="0" applyNumberFormat="1" applyFont="1" applyFill="1" applyAlignment="1">
      <alignment horizontal="left" vertical="center" wrapText="1"/>
    </xf>
    <xf numFmtId="177" fontId="77" fillId="0" borderId="23" xfId="0" applyNumberFormat="1" applyFont="1" applyFill="1" applyBorder="1" applyAlignment="1">
      <alignment horizontal="center" vertical="center" wrapText="1"/>
    </xf>
    <xf numFmtId="181" fontId="85" fillId="0" borderId="0" xfId="0" applyNumberFormat="1" applyFont="1" applyFill="1" applyAlignment="1">
      <alignment horizontal="left" vertical="center" wrapText="1"/>
    </xf>
    <xf numFmtId="181" fontId="78" fillId="0" borderId="0" xfId="0" applyNumberFormat="1" applyFont="1" applyFill="1" applyAlignment="1">
      <alignment vertical="center"/>
    </xf>
    <xf numFmtId="181" fontId="89" fillId="0" borderId="0" xfId="0" applyNumberFormat="1" applyFont="1" applyFill="1" applyAlignment="1">
      <alignment vertical="center"/>
    </xf>
    <xf numFmtId="181" fontId="89" fillId="0" borderId="0" xfId="0" applyNumberFormat="1" applyFont="1" applyFill="1" applyAlignment="1">
      <alignment vertical="center" wrapText="1"/>
    </xf>
    <xf numFmtId="0" fontId="78" fillId="0" borderId="0" xfId="0" applyFont="1" applyFill="1" applyAlignment="1">
      <alignment vertical="center"/>
    </xf>
  </cellXfs>
  <cellStyles count="5">
    <cellStyle name="百分比" xfId="1" builtinId="5"/>
    <cellStyle name="常规" xfId="0" builtinId="0"/>
    <cellStyle name="常规 10" xfId="2"/>
    <cellStyle name="常规 2" xfId="3"/>
    <cellStyle name="常规 4"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view="pageBreakPreview" topLeftCell="A3" zoomScaleNormal="100" workbookViewId="0">
      <selection activeCell="A19" sqref="A19"/>
    </sheetView>
  </sheetViews>
  <sheetFormatPr defaultColWidth="9" defaultRowHeight="15"/>
  <cols>
    <col min="1" max="1" width="23.75" style="62" customWidth="1"/>
    <col min="2" max="2" width="8.875" style="62" customWidth="1"/>
    <col min="3" max="3" width="9.625" style="62" customWidth="1"/>
    <col min="4" max="7" width="11.25" style="62" customWidth="1"/>
    <col min="8" max="16384" width="9" style="62"/>
  </cols>
  <sheetData>
    <row r="1" spans="1:7" ht="15" customHeight="1">
      <c r="B1" s="220"/>
      <c r="C1" s="220"/>
      <c r="D1" s="220"/>
      <c r="E1" s="220"/>
      <c r="F1" s="220"/>
      <c r="G1" s="220"/>
    </row>
    <row r="2" spans="1:7" ht="15.75">
      <c r="A2" s="24" t="s">
        <v>0</v>
      </c>
      <c r="B2" s="220"/>
      <c r="C2" s="220"/>
      <c r="D2" s="220"/>
      <c r="E2" s="220"/>
      <c r="F2" s="220"/>
      <c r="G2" s="220"/>
    </row>
    <row r="3" spans="1:7" ht="22.5" customHeight="1">
      <c r="A3" s="208" t="s">
        <v>1</v>
      </c>
      <c r="B3" s="208"/>
      <c r="C3" s="208"/>
      <c r="D3" s="208"/>
      <c r="E3" s="208"/>
      <c r="F3" s="208"/>
      <c r="G3" s="208"/>
    </row>
    <row r="4" spans="1:7">
      <c r="A4" s="26"/>
      <c r="B4" s="26"/>
      <c r="C4" s="26"/>
      <c r="D4" s="26"/>
      <c r="E4" s="26"/>
      <c r="F4" s="26"/>
      <c r="G4" s="26"/>
    </row>
    <row r="5" spans="1:7" ht="23.25" customHeight="1">
      <c r="A5" s="219" t="s">
        <v>2</v>
      </c>
      <c r="B5" s="209" t="s">
        <v>3</v>
      </c>
      <c r="C5" s="209"/>
      <c r="D5" s="209" t="s">
        <v>4</v>
      </c>
      <c r="E5" s="209"/>
      <c r="F5" s="209" t="s">
        <v>5</v>
      </c>
      <c r="G5" s="209"/>
    </row>
    <row r="6" spans="1:7" ht="16.5" customHeight="1">
      <c r="A6" s="219"/>
      <c r="B6" s="210">
        <v>100</v>
      </c>
      <c r="C6" s="210"/>
      <c r="D6" s="210">
        <v>87</v>
      </c>
      <c r="E6" s="210"/>
      <c r="F6" s="211">
        <f>D6/B6</f>
        <v>0.87</v>
      </c>
      <c r="G6" s="211"/>
    </row>
    <row r="7" spans="1:7" ht="40.5" customHeight="1">
      <c r="A7" s="206" t="s">
        <v>6</v>
      </c>
      <c r="B7" s="209" t="s">
        <v>7</v>
      </c>
      <c r="C7" s="209"/>
      <c r="D7" s="209" t="s">
        <v>8</v>
      </c>
      <c r="E7" s="209"/>
      <c r="F7" s="209" t="s">
        <v>9</v>
      </c>
      <c r="G7" s="209"/>
    </row>
    <row r="8" spans="1:7" ht="16.5" customHeight="1">
      <c r="A8" s="30" t="s">
        <v>10</v>
      </c>
      <c r="B8" s="212">
        <v>59.63</v>
      </c>
      <c r="C8" s="212"/>
      <c r="D8" s="213">
        <v>118</v>
      </c>
      <c r="E8" s="213"/>
      <c r="F8" s="213">
        <v>87.75</v>
      </c>
      <c r="G8" s="213"/>
    </row>
    <row r="9" spans="1:7" ht="26.25">
      <c r="A9" s="30" t="s">
        <v>11</v>
      </c>
      <c r="B9" s="212">
        <v>31</v>
      </c>
      <c r="C9" s="212"/>
      <c r="D9" s="213">
        <v>66</v>
      </c>
      <c r="E9" s="213"/>
      <c r="F9" s="213">
        <v>63.46</v>
      </c>
      <c r="G9" s="213"/>
    </row>
    <row r="10" spans="1:7">
      <c r="A10" s="30" t="s">
        <v>12</v>
      </c>
      <c r="B10" s="212">
        <v>0</v>
      </c>
      <c r="C10" s="212"/>
      <c r="D10" s="212">
        <v>30</v>
      </c>
      <c r="E10" s="212"/>
      <c r="F10" s="212">
        <v>27.46</v>
      </c>
      <c r="G10" s="212"/>
    </row>
    <row r="11" spans="1:7">
      <c r="A11" s="30" t="s">
        <v>13</v>
      </c>
      <c r="B11" s="212">
        <v>31</v>
      </c>
      <c r="C11" s="212"/>
      <c r="D11" s="212">
        <v>36</v>
      </c>
      <c r="E11" s="212"/>
      <c r="F11" s="212">
        <v>36</v>
      </c>
      <c r="G11" s="212"/>
    </row>
    <row r="12" spans="1:7">
      <c r="A12" s="30" t="s">
        <v>14</v>
      </c>
      <c r="B12" s="212">
        <v>5.5</v>
      </c>
      <c r="C12" s="212"/>
      <c r="D12" s="212">
        <v>12</v>
      </c>
      <c r="E12" s="212"/>
      <c r="F12" s="213">
        <v>0</v>
      </c>
      <c r="G12" s="213"/>
    </row>
    <row r="13" spans="1:7">
      <c r="A13" s="30" t="s">
        <v>15</v>
      </c>
      <c r="B13" s="212">
        <v>23.13</v>
      </c>
      <c r="C13" s="212"/>
      <c r="D13" s="212">
        <v>40</v>
      </c>
      <c r="E13" s="212"/>
      <c r="F13" s="212">
        <v>24.29</v>
      </c>
      <c r="G13" s="212"/>
    </row>
    <row r="14" spans="1:7" ht="27" customHeight="1">
      <c r="A14" s="30" t="s">
        <v>16</v>
      </c>
      <c r="B14" s="214">
        <v>5618.24</v>
      </c>
      <c r="C14" s="214"/>
      <c r="D14" s="215">
        <v>6286.59</v>
      </c>
      <c r="E14" s="215"/>
      <c r="F14" s="215">
        <v>5652.16</v>
      </c>
      <c r="G14" s="215"/>
    </row>
    <row r="15" spans="1:7">
      <c r="A15" s="30" t="s">
        <v>17</v>
      </c>
      <c r="B15" s="214">
        <v>2529.3200000000002</v>
      </c>
      <c r="C15" s="214"/>
      <c r="D15" s="212">
        <v>480.83</v>
      </c>
      <c r="E15" s="212"/>
      <c r="F15" s="213">
        <v>430.78</v>
      </c>
      <c r="G15" s="213"/>
    </row>
    <row r="16" spans="1:7">
      <c r="A16" s="30" t="s">
        <v>18</v>
      </c>
      <c r="B16" s="216">
        <v>264.77999999999997</v>
      </c>
      <c r="C16" s="216"/>
      <c r="D16" s="212">
        <v>373.94</v>
      </c>
      <c r="E16" s="212"/>
      <c r="F16" s="213">
        <v>199.88</v>
      </c>
      <c r="G16" s="213"/>
    </row>
    <row r="17" spans="1:7" ht="26.25">
      <c r="A17" s="30" t="s">
        <v>19</v>
      </c>
      <c r="B17" s="214">
        <v>2824.14</v>
      </c>
      <c r="C17" s="214"/>
      <c r="D17" s="215">
        <v>5431.82</v>
      </c>
      <c r="E17" s="215"/>
      <c r="F17" s="217">
        <v>5021.49</v>
      </c>
      <c r="G17" s="217"/>
    </row>
    <row r="18" spans="1:7" ht="16.5" customHeight="1">
      <c r="A18" s="207" t="s">
        <v>20</v>
      </c>
      <c r="B18" s="216">
        <v>719.64</v>
      </c>
      <c r="C18" s="216"/>
      <c r="D18" s="213">
        <v>726.74</v>
      </c>
      <c r="E18" s="213"/>
      <c r="F18" s="213">
        <v>624.76</v>
      </c>
      <c r="G18" s="213"/>
    </row>
    <row r="19" spans="1:7">
      <c r="A19" s="207" t="s">
        <v>21</v>
      </c>
      <c r="B19" s="216">
        <v>33.25</v>
      </c>
      <c r="C19" s="216"/>
      <c r="D19" s="213">
        <v>33.25</v>
      </c>
      <c r="E19" s="213"/>
      <c r="F19" s="213">
        <v>33.25</v>
      </c>
      <c r="G19" s="213"/>
    </row>
    <row r="20" spans="1:7">
      <c r="A20" s="207" t="s">
        <v>22</v>
      </c>
      <c r="B20" s="216">
        <v>119.53</v>
      </c>
      <c r="C20" s="216"/>
      <c r="D20" s="213">
        <v>197.9</v>
      </c>
      <c r="E20" s="213"/>
      <c r="F20" s="213">
        <v>149.19</v>
      </c>
      <c r="G20" s="213"/>
    </row>
    <row r="21" spans="1:7">
      <c r="A21" s="207" t="s">
        <v>23</v>
      </c>
      <c r="B21" s="216">
        <v>39.880000000000003</v>
      </c>
      <c r="C21" s="216"/>
      <c r="D21" s="213">
        <v>37.950000000000003</v>
      </c>
      <c r="E21" s="213"/>
      <c r="F21" s="213">
        <v>13.75</v>
      </c>
      <c r="G21" s="213"/>
    </row>
    <row r="22" spans="1:7">
      <c r="A22" s="207" t="s">
        <v>24</v>
      </c>
      <c r="B22" s="212">
        <v>3282.88</v>
      </c>
      <c r="C22" s="212"/>
      <c r="D22" s="213">
        <v>5077.99</v>
      </c>
      <c r="E22" s="213"/>
      <c r="F22" s="213">
        <v>4851.32</v>
      </c>
      <c r="G22" s="213"/>
    </row>
    <row r="23" spans="1:7">
      <c r="A23" s="207" t="s">
        <v>25</v>
      </c>
      <c r="B23" s="213"/>
      <c r="C23" s="213"/>
      <c r="D23" s="213">
        <v>825.16</v>
      </c>
      <c r="E23" s="213"/>
      <c r="F23" s="213">
        <v>0</v>
      </c>
      <c r="G23" s="213"/>
    </row>
    <row r="24" spans="1:7" ht="29.1" customHeight="1">
      <c r="A24" s="29" t="s">
        <v>26</v>
      </c>
      <c r="B24" s="28" t="s">
        <v>27</v>
      </c>
      <c r="C24" s="28" t="s">
        <v>28</v>
      </c>
      <c r="D24" s="63" t="s">
        <v>29</v>
      </c>
      <c r="E24" s="63" t="s">
        <v>30</v>
      </c>
      <c r="F24" s="63" t="s">
        <v>31</v>
      </c>
      <c r="G24" s="63" t="s">
        <v>32</v>
      </c>
    </row>
    <row r="25" spans="1:7" ht="27" customHeight="1">
      <c r="A25" s="29" t="s">
        <v>33</v>
      </c>
      <c r="B25" s="28"/>
      <c r="C25" s="28"/>
      <c r="D25" s="64"/>
      <c r="E25" s="64"/>
      <c r="F25" s="64"/>
      <c r="G25" s="64"/>
    </row>
    <row r="26" spans="1:7" ht="27" customHeight="1">
      <c r="A26" s="27" t="s">
        <v>34</v>
      </c>
      <c r="B26" s="218"/>
      <c r="C26" s="218"/>
      <c r="D26" s="218"/>
      <c r="E26" s="218"/>
      <c r="F26" s="218"/>
      <c r="G26" s="218"/>
    </row>
  </sheetData>
  <mergeCells count="66">
    <mergeCell ref="G1:G2"/>
    <mergeCell ref="B1:B2"/>
    <mergeCell ref="C1:C2"/>
    <mergeCell ref="D1:D2"/>
    <mergeCell ref="E1:E2"/>
    <mergeCell ref="F1:F2"/>
    <mergeCell ref="B23:C23"/>
    <mergeCell ref="D23:E23"/>
    <mergeCell ref="F23:G23"/>
    <mergeCell ref="B26:G26"/>
    <mergeCell ref="A5:A6"/>
    <mergeCell ref="B21:C21"/>
    <mergeCell ref="D21:E21"/>
    <mergeCell ref="F21:G21"/>
    <mergeCell ref="B22:C22"/>
    <mergeCell ref="D22:E22"/>
    <mergeCell ref="F22:G22"/>
    <mergeCell ref="B19:C19"/>
    <mergeCell ref="D19:E19"/>
    <mergeCell ref="F19:G19"/>
    <mergeCell ref="B20:C20"/>
    <mergeCell ref="D20:E20"/>
    <mergeCell ref="F20:G20"/>
    <mergeCell ref="B17:C17"/>
    <mergeCell ref="D17:E17"/>
    <mergeCell ref="F17:G17"/>
    <mergeCell ref="B18:C18"/>
    <mergeCell ref="D18:E18"/>
    <mergeCell ref="F18:G18"/>
    <mergeCell ref="B15:C15"/>
    <mergeCell ref="D15:E15"/>
    <mergeCell ref="F15:G15"/>
    <mergeCell ref="B16:C16"/>
    <mergeCell ref="D16:E16"/>
    <mergeCell ref="F16:G16"/>
    <mergeCell ref="B13:C13"/>
    <mergeCell ref="D13:E13"/>
    <mergeCell ref="F13:G13"/>
    <mergeCell ref="B14:C14"/>
    <mergeCell ref="D14:E14"/>
    <mergeCell ref="F14:G14"/>
    <mergeCell ref="B11:C11"/>
    <mergeCell ref="D11:E11"/>
    <mergeCell ref="F11:G11"/>
    <mergeCell ref="B12:C12"/>
    <mergeCell ref="D12:E12"/>
    <mergeCell ref="F12:G12"/>
    <mergeCell ref="B9:C9"/>
    <mergeCell ref="D9:E9"/>
    <mergeCell ref="F9:G9"/>
    <mergeCell ref="B10:C10"/>
    <mergeCell ref="D10:E10"/>
    <mergeCell ref="F10:G10"/>
    <mergeCell ref="B7:C7"/>
    <mergeCell ref="D7:E7"/>
    <mergeCell ref="F7:G7"/>
    <mergeCell ref="B8:C8"/>
    <mergeCell ref="D8:E8"/>
    <mergeCell ref="F8:G8"/>
    <mergeCell ref="A3:G3"/>
    <mergeCell ref="B5:C5"/>
    <mergeCell ref="D5:E5"/>
    <mergeCell ref="F5:G5"/>
    <mergeCell ref="B6:C6"/>
    <mergeCell ref="D6:E6"/>
    <mergeCell ref="F6:G6"/>
  </mergeCells>
  <phoneticPr fontId="80" type="noConversion"/>
  <pageMargins left="0.75" right="0.75" top="1" bottom="1" header="0.5" footer="0.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view="pageBreakPreview" zoomScaleNormal="100" workbookViewId="0">
      <selection activeCell="I6" sqref="I6"/>
    </sheetView>
  </sheetViews>
  <sheetFormatPr defaultColWidth="9" defaultRowHeight="15"/>
  <cols>
    <col min="1" max="1" width="26.25" style="62" customWidth="1"/>
    <col min="2" max="3" width="9" style="62"/>
    <col min="4" max="4" width="11" style="62" customWidth="1"/>
    <col min="5" max="16384" width="9" style="62"/>
  </cols>
  <sheetData>
    <row r="1" spans="1:7" ht="15.75">
      <c r="A1" s="24" t="s">
        <v>0</v>
      </c>
      <c r="B1" s="25"/>
      <c r="C1" s="25"/>
      <c r="D1" s="25"/>
      <c r="E1" s="25"/>
      <c r="F1" s="25"/>
      <c r="G1" s="25"/>
    </row>
    <row r="2" spans="1:7" ht="22.5" customHeight="1">
      <c r="A2" s="208" t="s">
        <v>1</v>
      </c>
      <c r="B2" s="208"/>
      <c r="C2" s="208"/>
      <c r="D2" s="208"/>
      <c r="E2" s="208"/>
      <c r="F2" s="208"/>
      <c r="G2" s="208"/>
    </row>
    <row r="3" spans="1:7">
      <c r="A3" s="26"/>
      <c r="B3" s="26"/>
      <c r="C3" s="26"/>
      <c r="D3" s="26"/>
      <c r="E3" s="26"/>
      <c r="F3" s="26"/>
      <c r="G3" s="26"/>
    </row>
    <row r="4" spans="1:7" ht="24" customHeight="1">
      <c r="A4" s="219" t="s">
        <v>2</v>
      </c>
      <c r="B4" s="209" t="s">
        <v>3</v>
      </c>
      <c r="C4" s="209"/>
      <c r="D4" s="209" t="s">
        <v>4</v>
      </c>
      <c r="E4" s="209"/>
      <c r="F4" s="209" t="s">
        <v>5</v>
      </c>
      <c r="G4" s="209"/>
    </row>
    <row r="5" spans="1:7" ht="27.95" customHeight="1">
      <c r="A5" s="219"/>
      <c r="B5" s="325">
        <v>262</v>
      </c>
      <c r="C5" s="325"/>
      <c r="D5" s="325">
        <v>234</v>
      </c>
      <c r="E5" s="325"/>
      <c r="F5" s="326">
        <f>D5/B5</f>
        <v>0.89312977099236646</v>
      </c>
      <c r="G5" s="326"/>
    </row>
    <row r="6" spans="1:7" ht="24" customHeight="1">
      <c r="A6" s="27" t="s">
        <v>6</v>
      </c>
      <c r="B6" s="209" t="s">
        <v>7</v>
      </c>
      <c r="C6" s="209"/>
      <c r="D6" s="209" t="s">
        <v>8</v>
      </c>
      <c r="E6" s="209"/>
      <c r="F6" s="209" t="s">
        <v>9</v>
      </c>
      <c r="G6" s="209"/>
    </row>
    <row r="7" spans="1:7" ht="15.75" customHeight="1">
      <c r="A7" s="30" t="s">
        <v>10</v>
      </c>
      <c r="B7" s="325">
        <v>22.7</v>
      </c>
      <c r="C7" s="325"/>
      <c r="D7" s="325">
        <v>29.8</v>
      </c>
      <c r="E7" s="325"/>
      <c r="F7" s="325">
        <v>27.83</v>
      </c>
      <c r="G7" s="325"/>
    </row>
    <row r="8" spans="1:7" ht="40.5" customHeight="1">
      <c r="A8" s="30" t="s">
        <v>946</v>
      </c>
      <c r="B8" s="210">
        <v>15.98</v>
      </c>
      <c r="C8" s="210"/>
      <c r="D8" s="210">
        <v>22.5</v>
      </c>
      <c r="E8" s="210"/>
      <c r="F8" s="210">
        <v>22.49</v>
      </c>
      <c r="G8" s="210"/>
    </row>
    <row r="9" spans="1:7" ht="27.75" customHeight="1">
      <c r="A9" s="30" t="s">
        <v>12</v>
      </c>
      <c r="B9" s="210">
        <v>0</v>
      </c>
      <c r="C9" s="210"/>
      <c r="D9" s="219">
        <v>0</v>
      </c>
      <c r="E9" s="219"/>
      <c r="F9" s="219">
        <v>0</v>
      </c>
      <c r="G9" s="219"/>
    </row>
    <row r="10" spans="1:7" ht="27.75" customHeight="1">
      <c r="A10" s="30" t="s">
        <v>13</v>
      </c>
      <c r="B10" s="210">
        <v>15.98</v>
      </c>
      <c r="C10" s="210"/>
      <c r="D10" s="219">
        <v>22.5</v>
      </c>
      <c r="E10" s="219"/>
      <c r="F10" s="219">
        <v>22.49</v>
      </c>
      <c r="G10" s="219"/>
    </row>
    <row r="11" spans="1:7" ht="27.75" customHeight="1">
      <c r="A11" s="30" t="s">
        <v>947</v>
      </c>
      <c r="B11" s="219">
        <v>0</v>
      </c>
      <c r="C11" s="219"/>
      <c r="D11" s="219">
        <v>0</v>
      </c>
      <c r="E11" s="219"/>
      <c r="F11" s="210">
        <v>0</v>
      </c>
      <c r="G11" s="210"/>
    </row>
    <row r="12" spans="1:7" ht="27.75" customHeight="1">
      <c r="A12" s="30" t="s">
        <v>948</v>
      </c>
      <c r="B12" s="219">
        <v>6.72</v>
      </c>
      <c r="C12" s="219"/>
      <c r="D12" s="219">
        <v>7.3</v>
      </c>
      <c r="E12" s="219"/>
      <c r="F12" s="219">
        <v>5.34</v>
      </c>
      <c r="G12" s="219"/>
    </row>
    <row r="13" spans="1:7" ht="27" customHeight="1">
      <c r="A13" s="30" t="s">
        <v>16</v>
      </c>
      <c r="B13" s="327">
        <v>2781.59</v>
      </c>
      <c r="C13" s="327"/>
      <c r="D13" s="327">
        <v>1869.55</v>
      </c>
      <c r="E13" s="327"/>
      <c r="F13" s="327">
        <v>1860.09</v>
      </c>
      <c r="G13" s="327"/>
    </row>
    <row r="14" spans="1:7" ht="27.75" customHeight="1">
      <c r="A14" s="30" t="s">
        <v>949</v>
      </c>
      <c r="B14" s="219">
        <v>197.37</v>
      </c>
      <c r="C14" s="219"/>
      <c r="D14" s="219">
        <v>155.34</v>
      </c>
      <c r="E14" s="219"/>
      <c r="F14" s="210">
        <v>154.78</v>
      </c>
      <c r="G14" s="210"/>
    </row>
    <row r="15" spans="1:7" ht="27.75" customHeight="1">
      <c r="A15" s="30" t="s">
        <v>950</v>
      </c>
      <c r="B15" s="219">
        <v>52.43</v>
      </c>
      <c r="C15" s="219"/>
      <c r="D15" s="219">
        <v>358.26</v>
      </c>
      <c r="E15" s="219"/>
      <c r="F15" s="210">
        <v>349.36</v>
      </c>
      <c r="G15" s="210"/>
    </row>
    <row r="16" spans="1:7" ht="40.5" customHeight="1">
      <c r="A16" s="30" t="s">
        <v>951</v>
      </c>
      <c r="B16" s="328">
        <v>2531.79</v>
      </c>
      <c r="C16" s="328"/>
      <c r="D16" s="328">
        <v>1355.95</v>
      </c>
      <c r="E16" s="328"/>
      <c r="F16" s="329">
        <v>1355.95</v>
      </c>
      <c r="G16" s="329"/>
    </row>
    <row r="17" spans="1:7" ht="15.75" customHeight="1">
      <c r="A17" s="31" t="s">
        <v>20</v>
      </c>
      <c r="B17" s="325">
        <v>651.41999999999996</v>
      </c>
      <c r="C17" s="325"/>
      <c r="D17" s="325">
        <v>605.84</v>
      </c>
      <c r="E17" s="325"/>
      <c r="F17" s="325">
        <v>603.54</v>
      </c>
      <c r="G17" s="325"/>
    </row>
    <row r="18" spans="1:7" ht="27" customHeight="1">
      <c r="A18" s="31" t="s">
        <v>21</v>
      </c>
      <c r="B18" s="210">
        <v>23.72</v>
      </c>
      <c r="C18" s="210"/>
      <c r="D18" s="210">
        <v>24</v>
      </c>
      <c r="E18" s="210"/>
      <c r="F18" s="210">
        <v>25.51</v>
      </c>
      <c r="G18" s="210"/>
    </row>
    <row r="19" spans="1:7" ht="30" customHeight="1">
      <c r="A19" s="31" t="s">
        <v>22</v>
      </c>
      <c r="B19" s="210">
        <v>286.14999999999998</v>
      </c>
      <c r="C19" s="210"/>
      <c r="D19" s="210">
        <v>258.31</v>
      </c>
      <c r="E19" s="210"/>
      <c r="F19" s="210">
        <v>256.98</v>
      </c>
      <c r="G19" s="210"/>
    </row>
    <row r="20" spans="1:7" ht="27" customHeight="1">
      <c r="A20" s="31" t="s">
        <v>23</v>
      </c>
      <c r="B20" s="210">
        <v>28.53</v>
      </c>
      <c r="C20" s="210"/>
      <c r="D20" s="210">
        <v>14.51</v>
      </c>
      <c r="E20" s="210"/>
      <c r="F20" s="210">
        <v>14.3</v>
      </c>
      <c r="G20" s="210"/>
    </row>
    <row r="21" spans="1:7" ht="27" customHeight="1">
      <c r="A21" s="31" t="s">
        <v>24</v>
      </c>
      <c r="B21" s="329">
        <v>1806.22</v>
      </c>
      <c r="C21" s="329"/>
      <c r="D21" s="330">
        <v>1655.32</v>
      </c>
      <c r="E21" s="330"/>
      <c r="F21" s="330">
        <v>1438.7</v>
      </c>
      <c r="G21" s="330"/>
    </row>
    <row r="22" spans="1:7" ht="30" customHeight="1">
      <c r="A22" s="31" t="s">
        <v>25</v>
      </c>
      <c r="B22" s="210"/>
      <c r="C22" s="210"/>
      <c r="D22" s="325">
        <v>620.1</v>
      </c>
      <c r="E22" s="325"/>
      <c r="F22" s="210"/>
      <c r="G22" s="210"/>
    </row>
    <row r="23" spans="1:7" ht="28.5" customHeight="1">
      <c r="A23" s="29" t="s">
        <v>26</v>
      </c>
      <c r="B23" s="28" t="s">
        <v>27</v>
      </c>
      <c r="C23" s="28" t="s">
        <v>28</v>
      </c>
      <c r="D23" s="63" t="s">
        <v>29</v>
      </c>
      <c r="E23" s="63" t="s">
        <v>30</v>
      </c>
      <c r="F23" s="63" t="s">
        <v>31</v>
      </c>
      <c r="G23" s="63" t="s">
        <v>32</v>
      </c>
    </row>
    <row r="24" spans="1:7">
      <c r="A24" s="29" t="s">
        <v>33</v>
      </c>
      <c r="B24" s="28"/>
      <c r="C24" s="28"/>
      <c r="D24" s="64"/>
      <c r="E24" s="64"/>
      <c r="F24" s="64"/>
      <c r="G24" s="64"/>
    </row>
    <row r="25" spans="1:7" ht="27" customHeight="1">
      <c r="A25" s="27" t="s">
        <v>34</v>
      </c>
      <c r="B25" s="331" t="s">
        <v>952</v>
      </c>
      <c r="C25" s="331"/>
      <c r="D25" s="331"/>
      <c r="E25" s="331"/>
      <c r="F25" s="331"/>
      <c r="G25" s="331"/>
    </row>
  </sheetData>
  <mergeCells count="60">
    <mergeCell ref="B22:C22"/>
    <mergeCell ref="D22:E22"/>
    <mergeCell ref="F22:G22"/>
    <mergeCell ref="B25:G25"/>
    <mergeCell ref="A4:A5"/>
    <mergeCell ref="B20:C20"/>
    <mergeCell ref="D20:E20"/>
    <mergeCell ref="F20:G20"/>
    <mergeCell ref="B21:C21"/>
    <mergeCell ref="D21:E21"/>
    <mergeCell ref="F21:G21"/>
    <mergeCell ref="B18:C18"/>
    <mergeCell ref="D18:E18"/>
    <mergeCell ref="F18:G18"/>
    <mergeCell ref="B19:C19"/>
    <mergeCell ref="D19:E19"/>
    <mergeCell ref="F19:G19"/>
    <mergeCell ref="B16:C16"/>
    <mergeCell ref="D16:E16"/>
    <mergeCell ref="F16:G16"/>
    <mergeCell ref="B17:C17"/>
    <mergeCell ref="D17:E17"/>
    <mergeCell ref="F17:G17"/>
    <mergeCell ref="B14:C14"/>
    <mergeCell ref="D14:E14"/>
    <mergeCell ref="F14:G14"/>
    <mergeCell ref="B15:C15"/>
    <mergeCell ref="D15:E15"/>
    <mergeCell ref="F15:G15"/>
    <mergeCell ref="B12:C12"/>
    <mergeCell ref="D12:E12"/>
    <mergeCell ref="F12:G12"/>
    <mergeCell ref="B13:C13"/>
    <mergeCell ref="D13:E13"/>
    <mergeCell ref="F13:G13"/>
    <mergeCell ref="B10:C10"/>
    <mergeCell ref="D10:E10"/>
    <mergeCell ref="F10:G10"/>
    <mergeCell ref="B11:C11"/>
    <mergeCell ref="D11:E11"/>
    <mergeCell ref="F11:G11"/>
    <mergeCell ref="B8:C8"/>
    <mergeCell ref="D8:E8"/>
    <mergeCell ref="F8:G8"/>
    <mergeCell ref="B9:C9"/>
    <mergeCell ref="D9:E9"/>
    <mergeCell ref="F9:G9"/>
    <mergeCell ref="B6:C6"/>
    <mergeCell ref="D6:E6"/>
    <mergeCell ref="F6:G6"/>
    <mergeCell ref="B7:C7"/>
    <mergeCell ref="D7:E7"/>
    <mergeCell ref="F7:G7"/>
    <mergeCell ref="A2:G2"/>
    <mergeCell ref="B4:C4"/>
    <mergeCell ref="D4:E4"/>
    <mergeCell ref="F4:G4"/>
    <mergeCell ref="B5:C5"/>
    <mergeCell ref="D5:E5"/>
    <mergeCell ref="F5:G5"/>
  </mergeCells>
  <phoneticPr fontId="80" type="noConversion"/>
  <pageMargins left="0.75" right="0.75" top="1" bottom="1" header="0.5" footer="0.5"/>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6"/>
  <sheetViews>
    <sheetView topLeftCell="A5" workbookViewId="0">
      <selection activeCell="C23" sqref="C23"/>
    </sheetView>
  </sheetViews>
  <sheetFormatPr defaultColWidth="9" defaultRowHeight="13.5"/>
  <cols>
    <col min="1" max="1" width="35.625" style="51" customWidth="1"/>
    <col min="2" max="2" width="16.75" style="51" customWidth="1"/>
    <col min="3" max="3" width="15.375" style="51" customWidth="1"/>
    <col min="4" max="4" width="15.25" style="51" customWidth="1"/>
    <col min="5" max="5" width="15.375" style="51" customWidth="1"/>
    <col min="6" max="6" width="9.75" style="51" customWidth="1"/>
    <col min="7" max="7" width="10.75" style="51" customWidth="1"/>
    <col min="8" max="16384" width="9" style="51"/>
  </cols>
  <sheetData>
    <row r="1" spans="1:7">
      <c r="A1" s="52" t="s">
        <v>953</v>
      </c>
    </row>
    <row r="2" spans="1:7" ht="22.5">
      <c r="A2" s="332" t="s">
        <v>36</v>
      </c>
      <c r="B2" s="332"/>
      <c r="C2" s="332"/>
      <c r="D2" s="332"/>
      <c r="E2" s="332"/>
      <c r="F2" s="332"/>
      <c r="G2" s="332"/>
    </row>
    <row r="4" spans="1:7" ht="20.100000000000001" customHeight="1">
      <c r="A4" s="368" t="s">
        <v>37</v>
      </c>
      <c r="B4" s="333" t="s">
        <v>38</v>
      </c>
      <c r="C4" s="333"/>
      <c r="D4" s="334" t="s">
        <v>954</v>
      </c>
      <c r="E4" s="335"/>
      <c r="F4" s="336" t="s">
        <v>40</v>
      </c>
      <c r="G4" s="337"/>
    </row>
    <row r="5" spans="1:7" ht="20.100000000000001" customHeight="1">
      <c r="A5" s="369"/>
      <c r="B5" s="338">
        <v>165</v>
      </c>
      <c r="C5" s="339"/>
      <c r="D5" s="334">
        <v>143</v>
      </c>
      <c r="E5" s="335"/>
      <c r="F5" s="340">
        <f>D5/B5</f>
        <v>0.8666666666666667</v>
      </c>
      <c r="G5" s="341"/>
    </row>
    <row r="6" spans="1:7" ht="20.100000000000001" customHeight="1">
      <c r="A6" s="54" t="s">
        <v>41</v>
      </c>
      <c r="B6" s="342" t="s">
        <v>955</v>
      </c>
      <c r="C6" s="343"/>
      <c r="D6" s="334" t="s">
        <v>956</v>
      </c>
      <c r="E6" s="335"/>
      <c r="F6" s="344" t="s">
        <v>957</v>
      </c>
      <c r="G6" s="345"/>
    </row>
    <row r="7" spans="1:7" ht="20.100000000000001" customHeight="1">
      <c r="A7" s="54" t="s">
        <v>45</v>
      </c>
      <c r="B7" s="346">
        <v>16.77</v>
      </c>
      <c r="C7" s="347"/>
      <c r="D7" s="348">
        <v>31.5</v>
      </c>
      <c r="E7" s="349"/>
      <c r="F7" s="350">
        <v>30.53</v>
      </c>
      <c r="G7" s="351"/>
    </row>
    <row r="8" spans="1:7" ht="20.100000000000001" customHeight="1">
      <c r="A8" s="3" t="s">
        <v>958</v>
      </c>
      <c r="B8" s="352">
        <v>9.93</v>
      </c>
      <c r="C8" s="353"/>
      <c r="D8" s="354">
        <v>22.5</v>
      </c>
      <c r="E8" s="355"/>
      <c r="F8" s="356">
        <v>22.5</v>
      </c>
      <c r="G8" s="357"/>
    </row>
    <row r="9" spans="1:7" ht="20.100000000000001" customHeight="1">
      <c r="A9" s="54" t="s">
        <v>959</v>
      </c>
      <c r="B9" s="352">
        <v>0</v>
      </c>
      <c r="C9" s="353"/>
      <c r="D9" s="354">
        <v>0</v>
      </c>
      <c r="E9" s="355"/>
      <c r="F9" s="356">
        <v>0</v>
      </c>
      <c r="G9" s="357"/>
    </row>
    <row r="10" spans="1:7" ht="20.100000000000001" customHeight="1">
      <c r="A10" s="54" t="s">
        <v>960</v>
      </c>
      <c r="B10" s="352">
        <v>9.93</v>
      </c>
      <c r="C10" s="353"/>
      <c r="D10" s="354">
        <v>22.5</v>
      </c>
      <c r="E10" s="355"/>
      <c r="F10" s="356">
        <v>22.5</v>
      </c>
      <c r="G10" s="357"/>
    </row>
    <row r="11" spans="1:7" ht="20.100000000000001" customHeight="1">
      <c r="A11" s="3" t="s">
        <v>961</v>
      </c>
      <c r="B11" s="352">
        <v>0</v>
      </c>
      <c r="C11" s="353"/>
      <c r="D11" s="354">
        <v>0</v>
      </c>
      <c r="E11" s="355"/>
      <c r="F11" s="356">
        <v>0</v>
      </c>
      <c r="G11" s="357"/>
    </row>
    <row r="12" spans="1:7" ht="20.100000000000001" customHeight="1">
      <c r="A12" s="3" t="s">
        <v>962</v>
      </c>
      <c r="B12" s="352">
        <v>6.84</v>
      </c>
      <c r="C12" s="353"/>
      <c r="D12" s="354">
        <v>9</v>
      </c>
      <c r="E12" s="355"/>
      <c r="F12" s="356">
        <v>8.0299999999999994</v>
      </c>
      <c r="G12" s="357"/>
    </row>
    <row r="13" spans="1:7" ht="20.100000000000001" customHeight="1">
      <c r="A13" s="54" t="s">
        <v>51</v>
      </c>
      <c r="B13" s="346">
        <v>2973.02</v>
      </c>
      <c r="C13" s="347"/>
      <c r="D13" s="348">
        <v>1767.75</v>
      </c>
      <c r="E13" s="349"/>
      <c r="F13" s="350">
        <f>SUM(F14:G16)</f>
        <v>1742.65</v>
      </c>
      <c r="G13" s="351"/>
    </row>
    <row r="14" spans="1:7" ht="20.100000000000001" customHeight="1">
      <c r="A14" s="3" t="s">
        <v>963</v>
      </c>
      <c r="B14" s="352">
        <v>590.03</v>
      </c>
      <c r="C14" s="353"/>
      <c r="D14" s="354">
        <v>396.25</v>
      </c>
      <c r="E14" s="355"/>
      <c r="F14" s="354">
        <v>371.15</v>
      </c>
      <c r="G14" s="355"/>
    </row>
    <row r="15" spans="1:7" ht="23.1" customHeight="1">
      <c r="A15" s="6" t="s">
        <v>964</v>
      </c>
      <c r="B15" s="352">
        <v>55.43</v>
      </c>
      <c r="C15" s="353"/>
      <c r="D15" s="354">
        <v>50</v>
      </c>
      <c r="E15" s="355"/>
      <c r="F15" s="356">
        <v>50</v>
      </c>
      <c r="G15" s="357"/>
    </row>
    <row r="16" spans="1:7" ht="20.100000000000001" customHeight="1">
      <c r="A16" s="3" t="s">
        <v>965</v>
      </c>
      <c r="B16" s="352">
        <v>2327.56</v>
      </c>
      <c r="C16" s="353"/>
      <c r="D16" s="354">
        <v>1321.5</v>
      </c>
      <c r="E16" s="355"/>
      <c r="F16" s="356">
        <v>1321.5</v>
      </c>
      <c r="G16" s="357"/>
    </row>
    <row r="17" spans="1:7" ht="23.1" customHeight="1">
      <c r="A17" s="54" t="s">
        <v>57</v>
      </c>
      <c r="B17" s="346">
        <v>400.2</v>
      </c>
      <c r="C17" s="347"/>
      <c r="D17" s="348">
        <v>436.94</v>
      </c>
      <c r="E17" s="349"/>
      <c r="F17" s="350">
        <v>435.03</v>
      </c>
      <c r="G17" s="351"/>
    </row>
    <row r="18" spans="1:7" ht="23.1" customHeight="1">
      <c r="A18" s="54" t="s">
        <v>58</v>
      </c>
      <c r="B18" s="352">
        <v>30</v>
      </c>
      <c r="C18" s="353"/>
      <c r="D18" s="354">
        <v>33</v>
      </c>
      <c r="E18" s="355"/>
      <c r="F18" s="356">
        <v>31.16</v>
      </c>
      <c r="G18" s="357"/>
    </row>
    <row r="19" spans="1:7" ht="23.1" customHeight="1">
      <c r="A19" s="54" t="s">
        <v>59</v>
      </c>
      <c r="B19" s="352">
        <v>129.69</v>
      </c>
      <c r="C19" s="353"/>
      <c r="D19" s="354">
        <v>109.72</v>
      </c>
      <c r="E19" s="355"/>
      <c r="F19" s="356">
        <v>111.24</v>
      </c>
      <c r="G19" s="357"/>
    </row>
    <row r="20" spans="1:7" ht="24" customHeight="1">
      <c r="A20" s="54" t="s">
        <v>60</v>
      </c>
      <c r="B20" s="352">
        <v>20.5</v>
      </c>
      <c r="C20" s="353"/>
      <c r="D20" s="354">
        <v>14.5</v>
      </c>
      <c r="E20" s="355"/>
      <c r="F20" s="356">
        <v>14.42</v>
      </c>
      <c r="G20" s="357"/>
    </row>
    <row r="21" spans="1:7" ht="23.1" customHeight="1">
      <c r="A21" s="54" t="s">
        <v>61</v>
      </c>
      <c r="B21" s="338"/>
      <c r="C21" s="339"/>
      <c r="D21" s="358">
        <v>1623.51</v>
      </c>
      <c r="E21" s="359"/>
      <c r="F21" s="344">
        <v>1557.41</v>
      </c>
      <c r="G21" s="345"/>
    </row>
    <row r="22" spans="1:7" ht="18.95" customHeight="1">
      <c r="A22" s="54" t="s">
        <v>62</v>
      </c>
      <c r="B22" s="360"/>
      <c r="C22" s="361"/>
      <c r="D22" s="362">
        <v>325.5</v>
      </c>
      <c r="E22" s="362"/>
      <c r="F22" s="363">
        <v>0</v>
      </c>
      <c r="G22" s="364"/>
    </row>
    <row r="23" spans="1:7" ht="45" customHeight="1">
      <c r="A23" s="370" t="s">
        <v>966</v>
      </c>
      <c r="B23" s="55" t="s">
        <v>967</v>
      </c>
      <c r="C23" s="56" t="s">
        <v>968</v>
      </c>
      <c r="D23" s="56" t="s">
        <v>66</v>
      </c>
      <c r="E23" s="57" t="s">
        <v>67</v>
      </c>
      <c r="F23" s="57" t="s">
        <v>68</v>
      </c>
      <c r="G23" s="53" t="s">
        <v>69</v>
      </c>
    </row>
    <row r="24" spans="1:7" ht="33" customHeight="1">
      <c r="A24" s="371"/>
      <c r="B24" s="58" t="s">
        <v>649</v>
      </c>
      <c r="C24" s="59" t="s">
        <v>649</v>
      </c>
      <c r="D24" s="59" t="s">
        <v>649</v>
      </c>
      <c r="E24" s="59" t="s">
        <v>649</v>
      </c>
      <c r="F24" s="59" t="s">
        <v>649</v>
      </c>
      <c r="G24" s="60" t="s">
        <v>649</v>
      </c>
    </row>
    <row r="25" spans="1:7" ht="57.95" customHeight="1">
      <c r="A25" s="61" t="s">
        <v>70</v>
      </c>
      <c r="B25" s="365" t="s">
        <v>969</v>
      </c>
      <c r="C25" s="365"/>
      <c r="D25" s="365"/>
      <c r="E25" s="365"/>
      <c r="F25" s="365"/>
      <c r="G25" s="366"/>
    </row>
    <row r="26" spans="1:7" ht="27.95" customHeight="1">
      <c r="A26" s="367" t="s">
        <v>970</v>
      </c>
      <c r="B26" s="367"/>
      <c r="C26" s="367"/>
      <c r="D26" s="367"/>
      <c r="E26" s="367"/>
      <c r="F26" s="367"/>
      <c r="G26" s="367"/>
    </row>
  </sheetData>
  <mergeCells count="62">
    <mergeCell ref="B22:C22"/>
    <mergeCell ref="D22:E22"/>
    <mergeCell ref="F22:G22"/>
    <mergeCell ref="B25:G25"/>
    <mergeCell ref="A26:G26"/>
    <mergeCell ref="A23:A24"/>
    <mergeCell ref="B20:C20"/>
    <mergeCell ref="D20:E20"/>
    <mergeCell ref="F20:G20"/>
    <mergeCell ref="B21:C21"/>
    <mergeCell ref="D21:E21"/>
    <mergeCell ref="F21:G21"/>
    <mergeCell ref="B18:C18"/>
    <mergeCell ref="D18:E18"/>
    <mergeCell ref="F18:G18"/>
    <mergeCell ref="B19:C19"/>
    <mergeCell ref="D19:E19"/>
    <mergeCell ref="F19:G19"/>
    <mergeCell ref="B16:C16"/>
    <mergeCell ref="D16:E16"/>
    <mergeCell ref="F16:G16"/>
    <mergeCell ref="B17:C17"/>
    <mergeCell ref="D17:E17"/>
    <mergeCell ref="F17:G17"/>
    <mergeCell ref="B14:C14"/>
    <mergeCell ref="D14:E14"/>
    <mergeCell ref="F14:G14"/>
    <mergeCell ref="B15:C15"/>
    <mergeCell ref="D15:E15"/>
    <mergeCell ref="F15:G15"/>
    <mergeCell ref="B12:C12"/>
    <mergeCell ref="D12:E12"/>
    <mergeCell ref="F12:G12"/>
    <mergeCell ref="B13:C13"/>
    <mergeCell ref="D13:E13"/>
    <mergeCell ref="F13:G13"/>
    <mergeCell ref="B10:C10"/>
    <mergeCell ref="D10:E10"/>
    <mergeCell ref="F10:G10"/>
    <mergeCell ref="B11:C11"/>
    <mergeCell ref="D11:E11"/>
    <mergeCell ref="F11:G11"/>
    <mergeCell ref="B8:C8"/>
    <mergeCell ref="D8:E8"/>
    <mergeCell ref="F8:G8"/>
    <mergeCell ref="B9:C9"/>
    <mergeCell ref="D9:E9"/>
    <mergeCell ref="F9:G9"/>
    <mergeCell ref="B6:C6"/>
    <mergeCell ref="D6:E6"/>
    <mergeCell ref="F6:G6"/>
    <mergeCell ref="B7:C7"/>
    <mergeCell ref="D7:E7"/>
    <mergeCell ref="F7:G7"/>
    <mergeCell ref="A2:G2"/>
    <mergeCell ref="B4:C4"/>
    <mergeCell ref="D4:E4"/>
    <mergeCell ref="F4:G4"/>
    <mergeCell ref="B5:C5"/>
    <mergeCell ref="D5:E5"/>
    <mergeCell ref="F5:G5"/>
    <mergeCell ref="A4:A5"/>
  </mergeCells>
  <phoneticPr fontId="80" type="noConversion"/>
  <pageMargins left="0.7" right="0.7" top="0.75" bottom="0.75" header="0.3" footer="0.3"/>
  <pageSetup paperSize="9" orientation="portrait"/>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5"/>
  <sheetViews>
    <sheetView view="pageBreakPreview" topLeftCell="A8" zoomScale="90" zoomScaleNormal="100" workbookViewId="0">
      <selection activeCell="D10" sqref="D10:E10"/>
    </sheetView>
  </sheetViews>
  <sheetFormatPr defaultColWidth="9" defaultRowHeight="13.5"/>
  <cols>
    <col min="1" max="1" width="35.625" style="36" customWidth="1"/>
    <col min="2" max="3" width="20.125" style="36" customWidth="1"/>
    <col min="4" max="4" width="24.375" style="36" customWidth="1"/>
    <col min="5" max="5" width="20.5" style="36" customWidth="1"/>
    <col min="6" max="7" width="9" style="36"/>
    <col min="8" max="8" width="12.625" style="36"/>
    <col min="9" max="16384" width="9" style="36"/>
  </cols>
  <sheetData>
    <row r="1" spans="1:14">
      <c r="A1" s="37" t="s">
        <v>953</v>
      </c>
    </row>
    <row r="2" spans="1:14" ht="22.5">
      <c r="A2" s="372" t="s">
        <v>36</v>
      </c>
      <c r="B2" s="372"/>
      <c r="C2" s="372"/>
      <c r="D2" s="372"/>
      <c r="E2" s="372"/>
      <c r="F2" s="372"/>
      <c r="G2" s="372"/>
    </row>
    <row r="4" spans="1:14" ht="20.100000000000001" customHeight="1">
      <c r="A4" s="400" t="s">
        <v>37</v>
      </c>
      <c r="B4" s="373" t="s">
        <v>38</v>
      </c>
      <c r="C4" s="373"/>
      <c r="D4" s="374" t="s">
        <v>954</v>
      </c>
      <c r="E4" s="375"/>
      <c r="F4" s="376" t="s">
        <v>40</v>
      </c>
      <c r="G4" s="377"/>
      <c r="H4" s="39"/>
      <c r="I4" s="39"/>
      <c r="J4" s="39"/>
      <c r="K4" s="39"/>
    </row>
    <row r="5" spans="1:14" ht="20.100000000000001" customHeight="1">
      <c r="A5" s="401"/>
      <c r="B5" s="378">
        <v>159</v>
      </c>
      <c r="C5" s="379"/>
      <c r="D5" s="374">
        <v>139</v>
      </c>
      <c r="E5" s="375"/>
      <c r="F5" s="380">
        <f>D5/B5</f>
        <v>0.87421383647798745</v>
      </c>
      <c r="G5" s="381"/>
      <c r="H5" s="39"/>
      <c r="I5" s="39"/>
      <c r="J5" s="39"/>
      <c r="K5" s="39"/>
    </row>
    <row r="6" spans="1:14" ht="20.100000000000001" customHeight="1">
      <c r="A6" s="40" t="s">
        <v>41</v>
      </c>
      <c r="B6" s="382" t="s">
        <v>971</v>
      </c>
      <c r="C6" s="383"/>
      <c r="D6" s="374" t="s">
        <v>972</v>
      </c>
      <c r="E6" s="375"/>
      <c r="F6" s="384" t="s">
        <v>973</v>
      </c>
      <c r="G6" s="385"/>
      <c r="H6" s="39"/>
      <c r="I6" s="39"/>
      <c r="J6" s="39"/>
      <c r="K6" s="39"/>
    </row>
    <row r="7" spans="1:14" ht="20.100000000000001" customHeight="1">
      <c r="A7" s="40" t="s">
        <v>45</v>
      </c>
      <c r="B7" s="378">
        <v>13.88</v>
      </c>
      <c r="C7" s="379"/>
      <c r="D7" s="374">
        <v>27.2</v>
      </c>
      <c r="E7" s="375"/>
      <c r="F7" s="384">
        <v>27.18</v>
      </c>
      <c r="G7" s="385"/>
      <c r="H7" s="39"/>
      <c r="I7" s="39"/>
      <c r="J7" s="39"/>
      <c r="K7" s="39"/>
    </row>
    <row r="8" spans="1:14" ht="20.100000000000001" customHeight="1">
      <c r="A8" s="41" t="s">
        <v>974</v>
      </c>
      <c r="B8" s="386">
        <v>8.58</v>
      </c>
      <c r="C8" s="387"/>
      <c r="D8" s="388">
        <v>22.5</v>
      </c>
      <c r="E8" s="389"/>
      <c r="F8" s="390">
        <v>22.5</v>
      </c>
      <c r="G8" s="391"/>
      <c r="H8" s="39"/>
      <c r="I8" s="39"/>
      <c r="J8" s="39"/>
      <c r="K8" s="39"/>
    </row>
    <row r="9" spans="1:14" ht="20.100000000000001" customHeight="1">
      <c r="A9" s="40" t="s">
        <v>959</v>
      </c>
      <c r="B9" s="386"/>
      <c r="C9" s="387"/>
      <c r="D9" s="388"/>
      <c r="E9" s="389"/>
      <c r="F9" s="390"/>
      <c r="G9" s="391"/>
      <c r="H9" s="39"/>
      <c r="I9" s="39"/>
      <c r="J9" s="39"/>
      <c r="K9" s="39"/>
    </row>
    <row r="10" spans="1:14" ht="20.100000000000001" customHeight="1">
      <c r="A10" s="40" t="s">
        <v>960</v>
      </c>
      <c r="B10" s="386">
        <v>8.58</v>
      </c>
      <c r="C10" s="387"/>
      <c r="D10" s="388">
        <v>22.5</v>
      </c>
      <c r="E10" s="389"/>
      <c r="F10" s="390">
        <v>22.5</v>
      </c>
      <c r="G10" s="391"/>
      <c r="H10" s="39"/>
      <c r="I10" s="39"/>
      <c r="J10" s="39"/>
      <c r="K10" s="39"/>
    </row>
    <row r="11" spans="1:14" ht="20.100000000000001" customHeight="1">
      <c r="A11" s="41" t="s">
        <v>975</v>
      </c>
      <c r="B11" s="386"/>
      <c r="C11" s="387"/>
      <c r="D11" s="388"/>
      <c r="E11" s="389"/>
      <c r="F11" s="390"/>
      <c r="G11" s="391"/>
      <c r="H11" s="39"/>
      <c r="I11" s="39"/>
      <c r="J11" s="39"/>
      <c r="K11" s="39"/>
    </row>
    <row r="12" spans="1:14" ht="20.100000000000001" customHeight="1">
      <c r="A12" s="41" t="s">
        <v>976</v>
      </c>
      <c r="B12" s="386">
        <v>5.3</v>
      </c>
      <c r="C12" s="387"/>
      <c r="D12" s="388">
        <v>4.7</v>
      </c>
      <c r="E12" s="389"/>
      <c r="F12" s="390">
        <v>4.68</v>
      </c>
      <c r="G12" s="391"/>
      <c r="H12" s="39"/>
      <c r="I12" s="39"/>
      <c r="J12" s="39"/>
      <c r="K12" s="39"/>
    </row>
    <row r="13" spans="1:14" ht="20.100000000000001" customHeight="1">
      <c r="A13" s="40" t="s">
        <v>51</v>
      </c>
      <c r="B13" s="392">
        <v>1489.12</v>
      </c>
      <c r="C13" s="392"/>
      <c r="D13" s="392">
        <v>1084.44</v>
      </c>
      <c r="E13" s="392"/>
      <c r="F13" s="392">
        <v>1083.76</v>
      </c>
      <c r="G13" s="392"/>
      <c r="H13" s="39" t="s">
        <v>977</v>
      </c>
      <c r="I13" s="39"/>
      <c r="J13" s="39"/>
      <c r="K13" s="39"/>
      <c r="N13" s="36" t="s">
        <v>978</v>
      </c>
    </row>
    <row r="14" spans="1:14" ht="20.100000000000001" customHeight="1">
      <c r="A14" s="41" t="s">
        <v>979</v>
      </c>
      <c r="B14" s="386">
        <v>158.63999999999999</v>
      </c>
      <c r="C14" s="387"/>
      <c r="D14" s="388">
        <v>108.6</v>
      </c>
      <c r="E14" s="389"/>
      <c r="F14" s="390">
        <v>108.55</v>
      </c>
      <c r="G14" s="391"/>
      <c r="H14" s="39"/>
      <c r="I14" s="39"/>
      <c r="J14" s="39"/>
      <c r="K14" s="39"/>
    </row>
    <row r="15" spans="1:14" ht="23.1" customHeight="1">
      <c r="A15" s="42" t="s">
        <v>980</v>
      </c>
      <c r="B15" s="386">
        <v>15.98</v>
      </c>
      <c r="C15" s="387"/>
      <c r="D15" s="388">
        <v>216.11</v>
      </c>
      <c r="E15" s="389"/>
      <c r="F15" s="390">
        <v>215.54</v>
      </c>
      <c r="G15" s="391"/>
      <c r="H15" s="39"/>
      <c r="I15" s="39"/>
      <c r="J15" s="39"/>
      <c r="K15" s="39"/>
    </row>
    <row r="16" spans="1:14" ht="20.100000000000001" customHeight="1">
      <c r="A16" s="41" t="s">
        <v>981</v>
      </c>
      <c r="B16" s="386">
        <v>1314.5</v>
      </c>
      <c r="C16" s="387"/>
      <c r="D16" s="388">
        <v>759.73</v>
      </c>
      <c r="E16" s="389"/>
      <c r="F16" s="390">
        <v>759.67</v>
      </c>
      <c r="G16" s="391"/>
      <c r="H16" s="39"/>
      <c r="I16" s="39"/>
      <c r="J16" s="39"/>
      <c r="K16" s="39"/>
    </row>
    <row r="17" spans="1:11" ht="23.1" customHeight="1">
      <c r="A17" s="40" t="s">
        <v>57</v>
      </c>
      <c r="B17" s="392">
        <v>410.53</v>
      </c>
      <c r="C17" s="392"/>
      <c r="D17" s="392">
        <v>428.09</v>
      </c>
      <c r="E17" s="392"/>
      <c r="F17" s="384">
        <v>427.79</v>
      </c>
      <c r="G17" s="385"/>
      <c r="H17" s="39" t="s">
        <v>982</v>
      </c>
      <c r="I17" s="39"/>
      <c r="J17" s="39"/>
      <c r="K17" s="39"/>
    </row>
    <row r="18" spans="1:11" ht="23.1" customHeight="1">
      <c r="A18" s="40" t="s">
        <v>58</v>
      </c>
      <c r="B18" s="386">
        <v>23</v>
      </c>
      <c r="C18" s="387"/>
      <c r="D18" s="388">
        <v>11</v>
      </c>
      <c r="E18" s="389"/>
      <c r="F18" s="390">
        <v>11</v>
      </c>
      <c r="G18" s="391"/>
      <c r="H18" s="39" t="s">
        <v>983</v>
      </c>
      <c r="I18" s="39"/>
      <c r="J18" s="39"/>
      <c r="K18" s="39"/>
    </row>
    <row r="19" spans="1:11" ht="24" customHeight="1">
      <c r="A19" s="40" t="s">
        <v>59</v>
      </c>
      <c r="B19" s="386">
        <v>159.25</v>
      </c>
      <c r="C19" s="387"/>
      <c r="D19" s="388">
        <v>154.54</v>
      </c>
      <c r="E19" s="389"/>
      <c r="F19" s="390">
        <v>154.26</v>
      </c>
      <c r="G19" s="391"/>
      <c r="H19" s="43" t="s">
        <v>984</v>
      </c>
      <c r="I19" s="39"/>
      <c r="J19" s="39"/>
      <c r="K19" s="39"/>
    </row>
    <row r="20" spans="1:11" ht="23.1" customHeight="1">
      <c r="A20" s="40" t="s">
        <v>60</v>
      </c>
      <c r="B20" s="386">
        <v>15.12</v>
      </c>
      <c r="C20" s="387"/>
      <c r="D20" s="388">
        <v>5.27</v>
      </c>
      <c r="E20" s="389"/>
      <c r="F20" s="390">
        <v>5.27</v>
      </c>
      <c r="G20" s="391"/>
      <c r="H20" s="43" t="s">
        <v>985</v>
      </c>
      <c r="I20" s="39"/>
      <c r="J20" s="39"/>
      <c r="K20" s="39"/>
    </row>
    <row r="21" spans="1:11" ht="18.95" customHeight="1">
      <c r="A21" s="40" t="s">
        <v>61</v>
      </c>
      <c r="B21" s="386"/>
      <c r="C21" s="387"/>
      <c r="D21" s="374">
        <v>511.65</v>
      </c>
      <c r="E21" s="375"/>
      <c r="F21" s="384">
        <v>465.77</v>
      </c>
      <c r="G21" s="385"/>
      <c r="H21" s="39">
        <f>F21/D21</f>
        <v>0.9103293266881658</v>
      </c>
      <c r="I21" s="39"/>
      <c r="J21" s="39"/>
      <c r="K21" s="39"/>
    </row>
    <row r="22" spans="1:11" ht="23.1" customHeight="1">
      <c r="A22" s="40" t="s">
        <v>62</v>
      </c>
      <c r="B22" s="393"/>
      <c r="C22" s="394"/>
      <c r="D22" s="395">
        <v>413.06</v>
      </c>
      <c r="E22" s="395"/>
      <c r="F22" s="396"/>
      <c r="G22" s="397"/>
      <c r="H22" s="39">
        <v>33.56</v>
      </c>
      <c r="I22" s="39">
        <v>379.5</v>
      </c>
      <c r="J22" s="39"/>
      <c r="K22" s="39"/>
    </row>
    <row r="23" spans="1:11" ht="25.5">
      <c r="A23" s="402" t="s">
        <v>966</v>
      </c>
      <c r="B23" s="44" t="s">
        <v>967</v>
      </c>
      <c r="C23" s="45" t="s">
        <v>968</v>
      </c>
      <c r="D23" s="45" t="s">
        <v>66</v>
      </c>
      <c r="E23" s="46" t="s">
        <v>67</v>
      </c>
      <c r="F23" s="46" t="s">
        <v>68</v>
      </c>
      <c r="G23" s="38" t="s">
        <v>69</v>
      </c>
      <c r="H23" s="39"/>
      <c r="I23" s="39"/>
      <c r="J23" s="39"/>
      <c r="K23" s="39"/>
    </row>
    <row r="24" spans="1:11" ht="27" customHeight="1">
      <c r="A24" s="403"/>
      <c r="B24" s="47"/>
      <c r="C24" s="48"/>
      <c r="D24" s="48"/>
      <c r="E24" s="48"/>
      <c r="F24" s="48"/>
      <c r="G24" s="49"/>
      <c r="H24" s="39"/>
      <c r="I24" s="39"/>
      <c r="J24" s="39"/>
      <c r="K24" s="39"/>
    </row>
    <row r="25" spans="1:11" ht="27.95" customHeight="1">
      <c r="A25" s="50" t="s">
        <v>70</v>
      </c>
      <c r="B25" s="398" t="s">
        <v>986</v>
      </c>
      <c r="C25" s="398"/>
      <c r="D25" s="398"/>
      <c r="E25" s="398"/>
      <c r="F25" s="398"/>
      <c r="G25" s="399"/>
      <c r="H25" s="39"/>
      <c r="I25" s="39"/>
      <c r="J25" s="39"/>
      <c r="K25" s="39"/>
    </row>
  </sheetData>
  <mergeCells count="61">
    <mergeCell ref="B22:C22"/>
    <mergeCell ref="D22:E22"/>
    <mergeCell ref="F22:G22"/>
    <mergeCell ref="B25:G25"/>
    <mergeCell ref="A4:A5"/>
    <mergeCell ref="A23:A24"/>
    <mergeCell ref="B20:C20"/>
    <mergeCell ref="D20:E20"/>
    <mergeCell ref="F20:G20"/>
    <mergeCell ref="B21:C21"/>
    <mergeCell ref="D21:E21"/>
    <mergeCell ref="F21:G21"/>
    <mergeCell ref="B18:C18"/>
    <mergeCell ref="D18:E18"/>
    <mergeCell ref="F18:G18"/>
    <mergeCell ref="B19:C19"/>
    <mergeCell ref="D19:E19"/>
    <mergeCell ref="F19:G19"/>
    <mergeCell ref="B16:C16"/>
    <mergeCell ref="D16:E16"/>
    <mergeCell ref="F16:G16"/>
    <mergeCell ref="B17:C17"/>
    <mergeCell ref="D17:E17"/>
    <mergeCell ref="F17:G17"/>
    <mergeCell ref="B14:C14"/>
    <mergeCell ref="D14:E14"/>
    <mergeCell ref="F14:G14"/>
    <mergeCell ref="B15:C15"/>
    <mergeCell ref="D15:E15"/>
    <mergeCell ref="F15:G15"/>
    <mergeCell ref="B12:C12"/>
    <mergeCell ref="D12:E12"/>
    <mergeCell ref="F12:G12"/>
    <mergeCell ref="B13:C13"/>
    <mergeCell ref="D13:E13"/>
    <mergeCell ref="F13:G13"/>
    <mergeCell ref="B10:C10"/>
    <mergeCell ref="D10:E10"/>
    <mergeCell ref="F10:G10"/>
    <mergeCell ref="B11:C11"/>
    <mergeCell ref="D11:E11"/>
    <mergeCell ref="F11:G11"/>
    <mergeCell ref="B8:C8"/>
    <mergeCell ref="D8:E8"/>
    <mergeCell ref="F8:G8"/>
    <mergeCell ref="B9:C9"/>
    <mergeCell ref="D9:E9"/>
    <mergeCell ref="F9:G9"/>
    <mergeCell ref="B6:C6"/>
    <mergeCell ref="D6:E6"/>
    <mergeCell ref="F6:G6"/>
    <mergeCell ref="B7:C7"/>
    <mergeCell ref="D7:E7"/>
    <mergeCell ref="F7:G7"/>
    <mergeCell ref="A2:G2"/>
    <mergeCell ref="B4:C4"/>
    <mergeCell ref="D4:E4"/>
    <mergeCell ref="F4:G4"/>
    <mergeCell ref="B5:C5"/>
    <mergeCell ref="D5:E5"/>
    <mergeCell ref="F5:G5"/>
  </mergeCells>
  <phoneticPr fontId="80" type="noConversion"/>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G25"/>
  <sheetViews>
    <sheetView view="pageBreakPreview" zoomScaleNormal="100" workbookViewId="0">
      <selection activeCell="A2" sqref="A2:G2"/>
    </sheetView>
  </sheetViews>
  <sheetFormatPr defaultColWidth="9" defaultRowHeight="15"/>
  <cols>
    <col min="1" max="1" width="31.125" style="23" customWidth="1"/>
    <col min="2" max="16384" width="9" style="23"/>
  </cols>
  <sheetData>
    <row r="1" spans="1:7" ht="15.75">
      <c r="A1" s="24" t="s">
        <v>0</v>
      </c>
      <c r="B1" s="25"/>
      <c r="C1" s="25"/>
      <c r="D1" s="25"/>
      <c r="E1" s="25"/>
      <c r="F1" s="25"/>
      <c r="G1" s="25"/>
    </row>
    <row r="2" spans="1:7" ht="22.5" customHeight="1">
      <c r="A2" s="208" t="s">
        <v>1</v>
      </c>
      <c r="B2" s="208"/>
      <c r="C2" s="208"/>
      <c r="D2" s="208"/>
      <c r="E2" s="208"/>
      <c r="F2" s="208"/>
      <c r="G2" s="208"/>
    </row>
    <row r="3" spans="1:7">
      <c r="A3" s="26"/>
      <c r="B3" s="26"/>
      <c r="C3" s="26"/>
      <c r="D3" s="26"/>
      <c r="E3" s="26"/>
      <c r="F3" s="26"/>
      <c r="G3" s="26"/>
    </row>
    <row r="4" spans="1:7" ht="24" customHeight="1">
      <c r="A4" s="219" t="s">
        <v>2</v>
      </c>
      <c r="B4" s="209" t="s">
        <v>3</v>
      </c>
      <c r="C4" s="209"/>
      <c r="D4" s="209" t="s">
        <v>4</v>
      </c>
      <c r="E4" s="209"/>
      <c r="F4" s="209" t="s">
        <v>5</v>
      </c>
      <c r="G4" s="209"/>
    </row>
    <row r="5" spans="1:7" ht="15.75" customHeight="1">
      <c r="A5" s="219"/>
      <c r="B5" s="325">
        <v>140</v>
      </c>
      <c r="C5" s="325"/>
      <c r="D5" s="325">
        <v>128</v>
      </c>
      <c r="E5" s="325"/>
      <c r="F5" s="326">
        <v>0.9143</v>
      </c>
      <c r="G5" s="326"/>
    </row>
    <row r="6" spans="1:7" ht="40.5" customHeight="1">
      <c r="A6" s="27" t="s">
        <v>6</v>
      </c>
      <c r="B6" s="209" t="s">
        <v>7</v>
      </c>
      <c r="C6" s="209"/>
      <c r="D6" s="209" t="s">
        <v>8</v>
      </c>
      <c r="E6" s="209"/>
      <c r="F6" s="210" t="s">
        <v>987</v>
      </c>
      <c r="G6" s="210"/>
    </row>
    <row r="7" spans="1:7" ht="15.75" customHeight="1">
      <c r="A7" s="30" t="s">
        <v>10</v>
      </c>
      <c r="B7" s="325">
        <v>21.37</v>
      </c>
      <c r="C7" s="325"/>
      <c r="D7" s="325">
        <v>16.2</v>
      </c>
      <c r="E7" s="325"/>
      <c r="F7" s="325">
        <v>16.18</v>
      </c>
      <c r="G7" s="325"/>
    </row>
    <row r="8" spans="1:7" ht="40.5" customHeight="1">
      <c r="A8" s="30" t="s">
        <v>946</v>
      </c>
      <c r="B8" s="210">
        <v>13.44</v>
      </c>
      <c r="C8" s="210"/>
      <c r="D8" s="210">
        <v>10.5</v>
      </c>
      <c r="E8" s="210"/>
      <c r="F8" s="210">
        <v>10.5</v>
      </c>
      <c r="G8" s="210"/>
    </row>
    <row r="9" spans="1:7" ht="27.75" customHeight="1">
      <c r="A9" s="30" t="s">
        <v>12</v>
      </c>
      <c r="B9" s="210">
        <v>0</v>
      </c>
      <c r="C9" s="210"/>
      <c r="D9" s="219">
        <v>0</v>
      </c>
      <c r="E9" s="219"/>
      <c r="F9" s="219">
        <v>0</v>
      </c>
      <c r="G9" s="219"/>
    </row>
    <row r="10" spans="1:7" ht="27.75" customHeight="1">
      <c r="A10" s="30" t="s">
        <v>13</v>
      </c>
      <c r="B10" s="210">
        <v>13.44</v>
      </c>
      <c r="C10" s="210"/>
      <c r="D10" s="210">
        <v>10.5</v>
      </c>
      <c r="E10" s="210"/>
      <c r="F10" s="210">
        <v>10.5</v>
      </c>
      <c r="G10" s="210"/>
    </row>
    <row r="11" spans="1:7" ht="27.75" customHeight="1">
      <c r="A11" s="30" t="s">
        <v>947</v>
      </c>
      <c r="B11" s="219">
        <v>0</v>
      </c>
      <c r="C11" s="219"/>
      <c r="D11" s="219">
        <v>0</v>
      </c>
      <c r="E11" s="219"/>
      <c r="F11" s="210">
        <v>0</v>
      </c>
      <c r="G11" s="210"/>
    </row>
    <row r="12" spans="1:7" ht="27.75" customHeight="1">
      <c r="A12" s="30" t="s">
        <v>948</v>
      </c>
      <c r="B12" s="219">
        <v>7.93</v>
      </c>
      <c r="C12" s="219"/>
      <c r="D12" s="219">
        <v>5.7</v>
      </c>
      <c r="E12" s="219"/>
      <c r="F12" s="219">
        <v>5.68</v>
      </c>
      <c r="G12" s="219"/>
    </row>
    <row r="13" spans="1:7" ht="27" customHeight="1">
      <c r="A13" s="30" t="s">
        <v>16</v>
      </c>
      <c r="B13" s="327">
        <v>1677.19</v>
      </c>
      <c r="C13" s="327"/>
      <c r="D13" s="327">
        <v>1109.33</v>
      </c>
      <c r="E13" s="327"/>
      <c r="F13" s="327">
        <v>1109.04</v>
      </c>
      <c r="G13" s="327"/>
    </row>
    <row r="14" spans="1:7" ht="27.75" customHeight="1">
      <c r="A14" s="30" t="s">
        <v>949</v>
      </c>
      <c r="B14" s="219">
        <v>104.5</v>
      </c>
      <c r="C14" s="219"/>
      <c r="D14" s="219">
        <v>98</v>
      </c>
      <c r="E14" s="219"/>
      <c r="F14" s="210">
        <v>97.71</v>
      </c>
      <c r="G14" s="210"/>
    </row>
    <row r="15" spans="1:7" ht="27.75" customHeight="1">
      <c r="A15" s="30" t="s">
        <v>950</v>
      </c>
      <c r="B15" s="219">
        <v>207.94</v>
      </c>
      <c r="C15" s="219"/>
      <c r="D15" s="219">
        <v>224.39</v>
      </c>
      <c r="E15" s="219"/>
      <c r="F15" s="210">
        <v>224.39</v>
      </c>
      <c r="G15" s="210"/>
    </row>
    <row r="16" spans="1:7" ht="40.5" customHeight="1">
      <c r="A16" s="30" t="s">
        <v>951</v>
      </c>
      <c r="B16" s="328">
        <v>1364.75</v>
      </c>
      <c r="C16" s="328"/>
      <c r="D16" s="219">
        <v>786.94</v>
      </c>
      <c r="E16" s="219"/>
      <c r="F16" s="210">
        <v>786.94</v>
      </c>
      <c r="G16" s="210"/>
    </row>
    <row r="17" spans="1:7" ht="15.75" customHeight="1">
      <c r="A17" s="31" t="s">
        <v>20</v>
      </c>
      <c r="B17" s="325">
        <v>381.07</v>
      </c>
      <c r="C17" s="325"/>
      <c r="D17" s="325">
        <v>352.24</v>
      </c>
      <c r="E17" s="325"/>
      <c r="F17" s="325">
        <v>352.17</v>
      </c>
      <c r="G17" s="325"/>
    </row>
    <row r="18" spans="1:7" ht="27" customHeight="1">
      <c r="A18" s="31" t="s">
        <v>21</v>
      </c>
      <c r="B18" s="210">
        <v>20.04</v>
      </c>
      <c r="C18" s="210"/>
      <c r="D18" s="210">
        <v>20</v>
      </c>
      <c r="E18" s="210"/>
      <c r="F18" s="210">
        <v>20</v>
      </c>
      <c r="G18" s="210"/>
    </row>
    <row r="19" spans="1:7" ht="39.75" customHeight="1">
      <c r="A19" s="31" t="s">
        <v>22</v>
      </c>
      <c r="B19" s="210">
        <v>151.85</v>
      </c>
      <c r="C19" s="210"/>
      <c r="D19" s="210">
        <v>140</v>
      </c>
      <c r="E19" s="210"/>
      <c r="F19" s="210">
        <v>140</v>
      </c>
      <c r="G19" s="210"/>
    </row>
    <row r="20" spans="1:7" ht="27" customHeight="1">
      <c r="A20" s="31" t="s">
        <v>23</v>
      </c>
      <c r="B20" s="210">
        <v>16.55</v>
      </c>
      <c r="C20" s="210"/>
      <c r="D20" s="210">
        <v>10.77</v>
      </c>
      <c r="E20" s="210"/>
      <c r="F20" s="210">
        <v>10.74</v>
      </c>
      <c r="G20" s="210"/>
    </row>
    <row r="21" spans="1:7" ht="27" customHeight="1">
      <c r="A21" s="31" t="s">
        <v>24</v>
      </c>
      <c r="B21" s="210"/>
      <c r="C21" s="210"/>
      <c r="D21" s="210">
        <v>709.92</v>
      </c>
      <c r="E21" s="210"/>
      <c r="F21" s="210">
        <v>697.51</v>
      </c>
      <c r="G21" s="210"/>
    </row>
    <row r="22" spans="1:7" ht="39.75" customHeight="1">
      <c r="A22" s="31" t="s">
        <v>25</v>
      </c>
      <c r="B22" s="210"/>
      <c r="C22" s="210"/>
      <c r="D22" s="210" t="s">
        <v>988</v>
      </c>
      <c r="E22" s="210"/>
      <c r="F22" s="210"/>
      <c r="G22" s="210"/>
    </row>
    <row r="23" spans="1:7" ht="28.5" customHeight="1">
      <c r="A23" s="367" t="s">
        <v>966</v>
      </c>
      <c r="B23" s="32" t="s">
        <v>967</v>
      </c>
      <c r="C23" s="32" t="s">
        <v>968</v>
      </c>
      <c r="D23" s="32" t="s">
        <v>66</v>
      </c>
      <c r="E23" s="33" t="s">
        <v>67</v>
      </c>
      <c r="F23" s="33" t="s">
        <v>68</v>
      </c>
      <c r="G23" s="32" t="s">
        <v>69</v>
      </c>
    </row>
    <row r="24" spans="1:7">
      <c r="A24" s="367"/>
      <c r="B24" s="34" t="s">
        <v>989</v>
      </c>
      <c r="C24" s="35" t="s">
        <v>990</v>
      </c>
      <c r="D24" s="35" t="s">
        <v>990</v>
      </c>
      <c r="E24" s="35" t="s">
        <v>990</v>
      </c>
      <c r="F24" s="35" t="s">
        <v>990</v>
      </c>
      <c r="G24" s="35" t="s">
        <v>990</v>
      </c>
    </row>
    <row r="25" spans="1:7" ht="27" customHeight="1">
      <c r="A25" s="27" t="s">
        <v>34</v>
      </c>
      <c r="B25" s="404" t="s">
        <v>991</v>
      </c>
      <c r="C25" s="404"/>
      <c r="D25" s="404"/>
      <c r="E25" s="404"/>
      <c r="F25" s="404"/>
      <c r="G25" s="404"/>
    </row>
  </sheetData>
  <mergeCells count="61">
    <mergeCell ref="B22:C22"/>
    <mergeCell ref="D22:E22"/>
    <mergeCell ref="F22:G22"/>
    <mergeCell ref="B25:G25"/>
    <mergeCell ref="A4:A5"/>
    <mergeCell ref="A23:A24"/>
    <mergeCell ref="B20:C20"/>
    <mergeCell ref="D20:E20"/>
    <mergeCell ref="F20:G20"/>
    <mergeCell ref="B21:C21"/>
    <mergeCell ref="D21:E21"/>
    <mergeCell ref="F21:G21"/>
    <mergeCell ref="B18:C18"/>
    <mergeCell ref="D18:E18"/>
    <mergeCell ref="F18:G18"/>
    <mergeCell ref="B19:C19"/>
    <mergeCell ref="D19:E19"/>
    <mergeCell ref="F19:G19"/>
    <mergeCell ref="B16:C16"/>
    <mergeCell ref="D16:E16"/>
    <mergeCell ref="F16:G16"/>
    <mergeCell ref="B17:C17"/>
    <mergeCell ref="D17:E17"/>
    <mergeCell ref="F17:G17"/>
    <mergeCell ref="B14:C14"/>
    <mergeCell ref="D14:E14"/>
    <mergeCell ref="F14:G14"/>
    <mergeCell ref="B15:C15"/>
    <mergeCell ref="D15:E15"/>
    <mergeCell ref="F15:G15"/>
    <mergeCell ref="B12:C12"/>
    <mergeCell ref="D12:E12"/>
    <mergeCell ref="F12:G12"/>
    <mergeCell ref="B13:C13"/>
    <mergeCell ref="D13:E13"/>
    <mergeCell ref="F13:G13"/>
    <mergeCell ref="B10:C10"/>
    <mergeCell ref="D10:E10"/>
    <mergeCell ref="F10:G10"/>
    <mergeCell ref="B11:C11"/>
    <mergeCell ref="D11:E11"/>
    <mergeCell ref="F11:G11"/>
    <mergeCell ref="B8:C8"/>
    <mergeCell ref="D8:E8"/>
    <mergeCell ref="F8:G8"/>
    <mergeCell ref="B9:C9"/>
    <mergeCell ref="D9:E9"/>
    <mergeCell ref="F9:G9"/>
    <mergeCell ref="B6:C6"/>
    <mergeCell ref="D6:E6"/>
    <mergeCell ref="F6:G6"/>
    <mergeCell ref="B7:C7"/>
    <mergeCell ref="D7:E7"/>
    <mergeCell ref="F7:G7"/>
    <mergeCell ref="A2:G2"/>
    <mergeCell ref="B4:C4"/>
    <mergeCell ref="D4:E4"/>
    <mergeCell ref="F4:G4"/>
    <mergeCell ref="B5:C5"/>
    <mergeCell ref="D5:E5"/>
    <mergeCell ref="F5:G5"/>
  </mergeCells>
  <phoneticPr fontId="80" type="noConversion"/>
  <pageMargins left="0.75" right="0.75" top="1" bottom="1"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H24"/>
  <sheetViews>
    <sheetView view="pageBreakPreview" zoomScaleNormal="100" workbookViewId="0">
      <selection activeCell="B4" sqref="B4:C4"/>
    </sheetView>
  </sheetViews>
  <sheetFormatPr defaultColWidth="9" defaultRowHeight="13.5"/>
  <cols>
    <col min="1" max="1" width="22" customWidth="1"/>
  </cols>
  <sheetData>
    <row r="1" spans="1:8" ht="36" customHeight="1">
      <c r="A1" s="405" t="s">
        <v>36</v>
      </c>
      <c r="B1" s="405"/>
      <c r="C1" s="405"/>
      <c r="D1" s="405"/>
      <c r="E1" s="405"/>
      <c r="F1" s="405"/>
      <c r="G1" s="405"/>
      <c r="H1" s="405"/>
    </row>
    <row r="2" spans="1:8" ht="21" customHeight="1">
      <c r="A2" s="412" t="s">
        <v>37</v>
      </c>
      <c r="B2" s="406" t="s">
        <v>38</v>
      </c>
      <c r="C2" s="406"/>
      <c r="D2" s="406" t="s">
        <v>992</v>
      </c>
      <c r="E2" s="406"/>
      <c r="F2" s="406"/>
      <c r="G2" s="406" t="s">
        <v>40</v>
      </c>
      <c r="H2" s="406"/>
    </row>
    <row r="3" spans="1:8" ht="21" customHeight="1">
      <c r="A3" s="412"/>
      <c r="B3" s="407">
        <v>16</v>
      </c>
      <c r="C3" s="407"/>
      <c r="D3" s="407">
        <v>19</v>
      </c>
      <c r="E3" s="407"/>
      <c r="F3" s="407"/>
      <c r="G3" s="408">
        <v>1.1875</v>
      </c>
      <c r="H3" s="408"/>
    </row>
    <row r="4" spans="1:8" ht="27" customHeight="1">
      <c r="A4" s="20" t="s">
        <v>41</v>
      </c>
      <c r="B4" s="406" t="s">
        <v>993</v>
      </c>
      <c r="C4" s="406"/>
      <c r="D4" s="406" t="s">
        <v>994</v>
      </c>
      <c r="E4" s="406"/>
      <c r="F4" s="406"/>
      <c r="G4" s="406" t="s">
        <v>995</v>
      </c>
      <c r="H4" s="406"/>
    </row>
    <row r="5" spans="1:8" ht="15" customHeight="1">
      <c r="A5" s="21" t="s">
        <v>45</v>
      </c>
      <c r="B5" s="407">
        <v>6.78</v>
      </c>
      <c r="C5" s="407"/>
      <c r="D5" s="407">
        <v>8.5</v>
      </c>
      <c r="E5" s="407"/>
      <c r="F5" s="407"/>
      <c r="G5" s="407">
        <v>5.27</v>
      </c>
      <c r="H5" s="407"/>
    </row>
    <row r="6" spans="1:8" ht="25.5">
      <c r="A6" s="21" t="s">
        <v>996</v>
      </c>
      <c r="B6" s="407">
        <v>4.5</v>
      </c>
      <c r="C6" s="407"/>
      <c r="D6" s="407">
        <v>4.5</v>
      </c>
      <c r="E6" s="407"/>
      <c r="F6" s="407"/>
      <c r="G6" s="407">
        <v>4.07</v>
      </c>
      <c r="H6" s="407"/>
    </row>
    <row r="7" spans="1:8">
      <c r="A7" s="21" t="s">
        <v>997</v>
      </c>
      <c r="B7" s="407">
        <v>0</v>
      </c>
      <c r="C7" s="407"/>
      <c r="D7" s="407">
        <v>0</v>
      </c>
      <c r="E7" s="407"/>
      <c r="F7" s="407"/>
      <c r="G7" s="407">
        <v>0</v>
      </c>
      <c r="H7" s="407"/>
    </row>
    <row r="8" spans="1:8">
      <c r="A8" s="21" t="s">
        <v>998</v>
      </c>
      <c r="B8" s="407">
        <v>4.5</v>
      </c>
      <c r="C8" s="407"/>
      <c r="D8" s="407">
        <v>4.5</v>
      </c>
      <c r="E8" s="407"/>
      <c r="F8" s="407"/>
      <c r="G8" s="407">
        <v>4.07</v>
      </c>
      <c r="H8" s="407"/>
    </row>
    <row r="9" spans="1:8" ht="27" customHeight="1">
      <c r="A9" s="21" t="s">
        <v>999</v>
      </c>
      <c r="B9" s="407">
        <v>0</v>
      </c>
      <c r="C9" s="407"/>
      <c r="D9" s="407">
        <v>0</v>
      </c>
      <c r="E9" s="407"/>
      <c r="F9" s="407"/>
      <c r="G9" s="407">
        <v>0</v>
      </c>
      <c r="H9" s="407"/>
    </row>
    <row r="10" spans="1:8" ht="27" customHeight="1">
      <c r="A10" s="21" t="s">
        <v>1000</v>
      </c>
      <c r="B10" s="407">
        <v>2.2799999999999998</v>
      </c>
      <c r="C10" s="407"/>
      <c r="D10" s="407">
        <v>4</v>
      </c>
      <c r="E10" s="407"/>
      <c r="F10" s="407"/>
      <c r="G10" s="407">
        <v>1.2</v>
      </c>
      <c r="H10" s="407"/>
    </row>
    <row r="11" spans="1:8" ht="27" customHeight="1">
      <c r="A11" s="21" t="s">
        <v>51</v>
      </c>
      <c r="B11" s="409">
        <v>2542.2600000000002</v>
      </c>
      <c r="C11" s="409"/>
      <c r="D11" s="409">
        <v>1357.34</v>
      </c>
      <c r="E11" s="409"/>
      <c r="F11" s="409"/>
      <c r="G11" s="409">
        <v>1356.62</v>
      </c>
      <c r="H11" s="409"/>
    </row>
    <row r="12" spans="1:8" ht="39.75" customHeight="1">
      <c r="A12" s="21" t="s">
        <v>1001</v>
      </c>
      <c r="B12" s="409">
        <v>2522.2600000000002</v>
      </c>
      <c r="C12" s="409"/>
      <c r="D12" s="407">
        <v>98.56</v>
      </c>
      <c r="E12" s="407"/>
      <c r="F12" s="407"/>
      <c r="G12" s="407">
        <v>98.53</v>
      </c>
      <c r="H12" s="407"/>
    </row>
    <row r="13" spans="1:8" ht="39.75" customHeight="1">
      <c r="A13" s="21" t="s">
        <v>1002</v>
      </c>
      <c r="B13" s="407">
        <v>20</v>
      </c>
      <c r="C13" s="407"/>
      <c r="D13" s="409">
        <v>1070.25</v>
      </c>
      <c r="E13" s="409"/>
      <c r="F13" s="409"/>
      <c r="G13" s="409">
        <v>1069.58</v>
      </c>
      <c r="H13" s="409"/>
    </row>
    <row r="14" spans="1:8" ht="39.75" customHeight="1">
      <c r="A14" s="21" t="s">
        <v>1003</v>
      </c>
      <c r="B14" s="407">
        <v>0</v>
      </c>
      <c r="C14" s="407"/>
      <c r="D14" s="407">
        <v>188.53</v>
      </c>
      <c r="E14" s="407"/>
      <c r="F14" s="407"/>
      <c r="G14" s="407">
        <v>188.51</v>
      </c>
      <c r="H14" s="407"/>
    </row>
    <row r="15" spans="1:8" ht="15" customHeight="1">
      <c r="A15" s="21" t="s">
        <v>57</v>
      </c>
      <c r="B15" s="407">
        <v>78.63</v>
      </c>
      <c r="C15" s="407"/>
      <c r="D15" s="407">
        <v>88.12</v>
      </c>
      <c r="E15" s="407"/>
      <c r="F15" s="407"/>
      <c r="G15" s="407">
        <v>63.59</v>
      </c>
      <c r="H15" s="407"/>
    </row>
    <row r="16" spans="1:8" ht="27" customHeight="1">
      <c r="A16" s="21" t="s">
        <v>58</v>
      </c>
      <c r="B16" s="407">
        <v>4.17</v>
      </c>
      <c r="C16" s="407"/>
      <c r="D16" s="407">
        <v>4.17</v>
      </c>
      <c r="E16" s="407"/>
      <c r="F16" s="407"/>
      <c r="G16" s="407">
        <v>3.17</v>
      </c>
      <c r="H16" s="407"/>
    </row>
    <row r="17" spans="1:8" ht="39.75" customHeight="1">
      <c r="A17" s="21" t="s">
        <v>59</v>
      </c>
      <c r="B17" s="407">
        <v>19.59</v>
      </c>
      <c r="C17" s="407"/>
      <c r="D17" s="407">
        <v>20.94</v>
      </c>
      <c r="E17" s="407"/>
      <c r="F17" s="407"/>
      <c r="G17" s="407">
        <v>14.21</v>
      </c>
      <c r="H17" s="407"/>
    </row>
    <row r="18" spans="1:8" ht="27" customHeight="1">
      <c r="A18" s="21" t="s">
        <v>60</v>
      </c>
      <c r="B18" s="407">
        <v>5.35</v>
      </c>
      <c r="C18" s="407"/>
      <c r="D18" s="407">
        <v>7.34</v>
      </c>
      <c r="E18" s="407"/>
      <c r="F18" s="407"/>
      <c r="G18" s="407">
        <v>1.58</v>
      </c>
      <c r="H18" s="407"/>
    </row>
    <row r="19" spans="1:8" ht="27" customHeight="1">
      <c r="A19" s="21" t="s">
        <v>61</v>
      </c>
      <c r="B19" s="409">
        <v>2550.63</v>
      </c>
      <c r="C19" s="409"/>
      <c r="D19" s="409">
        <v>1383</v>
      </c>
      <c r="E19" s="409"/>
      <c r="F19" s="409"/>
      <c r="G19" s="409">
        <v>1034.83</v>
      </c>
      <c r="H19" s="409"/>
    </row>
    <row r="20" spans="1:8" ht="39.75" customHeight="1">
      <c r="A20" s="21" t="s">
        <v>62</v>
      </c>
      <c r="B20" s="407">
        <v>7.1</v>
      </c>
      <c r="C20" s="407"/>
      <c r="D20" s="407">
        <v>79.010000000000005</v>
      </c>
      <c r="E20" s="407"/>
      <c r="F20" s="407"/>
      <c r="G20" s="407">
        <v>38.11</v>
      </c>
      <c r="H20" s="407"/>
    </row>
    <row r="21" spans="1:8" ht="27" customHeight="1">
      <c r="A21" s="20" t="s">
        <v>1004</v>
      </c>
      <c r="B21" s="20" t="s">
        <v>1005</v>
      </c>
      <c r="C21" s="407" t="s">
        <v>1006</v>
      </c>
      <c r="D21" s="407"/>
      <c r="E21" s="407" t="s">
        <v>66</v>
      </c>
      <c r="F21" s="407" t="s">
        <v>67</v>
      </c>
      <c r="G21" s="407" t="s">
        <v>68</v>
      </c>
      <c r="H21" s="407" t="s">
        <v>69</v>
      </c>
    </row>
    <row r="22" spans="1:8">
      <c r="A22" s="20" t="s">
        <v>1007</v>
      </c>
      <c r="B22" s="20" t="s">
        <v>1008</v>
      </c>
      <c r="C22" s="407"/>
      <c r="D22" s="407"/>
      <c r="E22" s="407"/>
      <c r="F22" s="407"/>
      <c r="G22" s="407"/>
      <c r="H22" s="407"/>
    </row>
    <row r="23" spans="1:8" ht="15" customHeight="1">
      <c r="A23" s="22"/>
      <c r="B23" s="20"/>
      <c r="C23" s="410"/>
      <c r="D23" s="410"/>
      <c r="E23" s="21"/>
      <c r="F23" s="21"/>
      <c r="G23" s="21"/>
      <c r="H23" s="21"/>
    </row>
    <row r="24" spans="1:8" ht="27" customHeight="1">
      <c r="A24" s="20" t="s">
        <v>70</v>
      </c>
      <c r="B24" s="411"/>
      <c r="C24" s="411"/>
      <c r="D24" s="411"/>
      <c r="E24" s="411"/>
      <c r="F24" s="411"/>
      <c r="G24" s="411"/>
      <c r="H24" s="411"/>
    </row>
  </sheetData>
  <mergeCells count="66">
    <mergeCell ref="B20:C20"/>
    <mergeCell ref="D20:F20"/>
    <mergeCell ref="G20:H20"/>
    <mergeCell ref="C23:D23"/>
    <mergeCell ref="B24:H24"/>
    <mergeCell ref="E21:E22"/>
    <mergeCell ref="F21:F22"/>
    <mergeCell ref="G21:G22"/>
    <mergeCell ref="H21:H22"/>
    <mergeCell ref="C21:D22"/>
    <mergeCell ref="B18:C18"/>
    <mergeCell ref="D18:F18"/>
    <mergeCell ref="G18:H18"/>
    <mergeCell ref="B19:C19"/>
    <mergeCell ref="D19:F19"/>
    <mergeCell ref="G19:H19"/>
    <mergeCell ref="B16:C16"/>
    <mergeCell ref="D16:F16"/>
    <mergeCell ref="G16:H16"/>
    <mergeCell ref="B17:C17"/>
    <mergeCell ref="D17:F17"/>
    <mergeCell ref="G17:H17"/>
    <mergeCell ref="B14:C14"/>
    <mergeCell ref="D14:F14"/>
    <mergeCell ref="G14:H14"/>
    <mergeCell ref="B15:C15"/>
    <mergeCell ref="D15:F15"/>
    <mergeCell ref="G15:H15"/>
    <mergeCell ref="B12:C12"/>
    <mergeCell ref="D12:F12"/>
    <mergeCell ref="G12:H12"/>
    <mergeCell ref="B13:C13"/>
    <mergeCell ref="D13:F13"/>
    <mergeCell ref="G13:H13"/>
    <mergeCell ref="B10:C10"/>
    <mergeCell ref="D10:F10"/>
    <mergeCell ref="G10:H10"/>
    <mergeCell ref="B11:C11"/>
    <mergeCell ref="D11:F11"/>
    <mergeCell ref="G11:H11"/>
    <mergeCell ref="B8:C8"/>
    <mergeCell ref="D8:F8"/>
    <mergeCell ref="G8:H8"/>
    <mergeCell ref="B9:C9"/>
    <mergeCell ref="D9:F9"/>
    <mergeCell ref="G9:H9"/>
    <mergeCell ref="B6:C6"/>
    <mergeCell ref="D6:F6"/>
    <mergeCell ref="G6:H6"/>
    <mergeCell ref="B7:C7"/>
    <mergeCell ref="D7:F7"/>
    <mergeCell ref="G7:H7"/>
    <mergeCell ref="B4:C4"/>
    <mergeCell ref="D4:F4"/>
    <mergeCell ref="G4:H4"/>
    <mergeCell ref="B5:C5"/>
    <mergeCell ref="D5:F5"/>
    <mergeCell ref="G5:H5"/>
    <mergeCell ref="A1:H1"/>
    <mergeCell ref="B2:C2"/>
    <mergeCell ref="D2:F2"/>
    <mergeCell ref="G2:H2"/>
    <mergeCell ref="B3:C3"/>
    <mergeCell ref="D3:F3"/>
    <mergeCell ref="G3:H3"/>
    <mergeCell ref="A2:A3"/>
  </mergeCells>
  <phoneticPr fontId="80" type="noConversion"/>
  <pageMargins left="0.75" right="0.75" top="1" bottom="1" header="0.5" footer="0.5"/>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view="pageBreakPreview" topLeftCell="A3" zoomScaleNormal="100" workbookViewId="0">
      <selection activeCell="B9" sqref="B9:C9"/>
    </sheetView>
  </sheetViews>
  <sheetFormatPr defaultColWidth="9" defaultRowHeight="15"/>
  <cols>
    <col min="1" max="1" width="30.75" style="1" customWidth="1"/>
    <col min="2" max="2" width="14.125" style="1" customWidth="1"/>
    <col min="3" max="3" width="10.75" style="1" customWidth="1"/>
    <col min="4" max="5" width="13" style="1" customWidth="1"/>
    <col min="6" max="7" width="9" style="1"/>
    <col min="8" max="8" width="12.625" style="1"/>
    <col min="9" max="16384" width="9" style="1"/>
  </cols>
  <sheetData>
    <row r="1" spans="1:8">
      <c r="A1" s="2" t="s">
        <v>1009</v>
      </c>
    </row>
    <row r="2" spans="1:8" ht="22.5">
      <c r="A2" s="413" t="s">
        <v>1010</v>
      </c>
      <c r="B2" s="413"/>
      <c r="C2" s="413"/>
      <c r="D2" s="413"/>
      <c r="E2" s="413"/>
      <c r="F2" s="413"/>
      <c r="G2" s="413"/>
    </row>
    <row r="4" spans="1:8" ht="21.95" customHeight="1">
      <c r="A4" s="424" t="s">
        <v>1011</v>
      </c>
      <c r="B4" s="414" t="s">
        <v>38</v>
      </c>
      <c r="C4" s="414"/>
      <c r="D4" s="414" t="s">
        <v>954</v>
      </c>
      <c r="E4" s="414"/>
      <c r="F4" s="414" t="s">
        <v>40</v>
      </c>
      <c r="G4" s="414"/>
    </row>
    <row r="5" spans="1:8" ht="21.95" customHeight="1">
      <c r="A5" s="425"/>
      <c r="B5" s="415">
        <v>18</v>
      </c>
      <c r="C5" s="415"/>
      <c r="D5" s="416">
        <v>22</v>
      </c>
      <c r="E5" s="416"/>
      <c r="F5" s="417">
        <f>D5/B5</f>
        <v>1.2222222222222223</v>
      </c>
      <c r="G5" s="417"/>
    </row>
    <row r="6" spans="1:8" ht="21.95" customHeight="1">
      <c r="A6" s="14" t="s">
        <v>1012</v>
      </c>
      <c r="B6" s="416" t="s">
        <v>1013</v>
      </c>
      <c r="C6" s="416"/>
      <c r="D6" s="416" t="s">
        <v>956</v>
      </c>
      <c r="E6" s="416"/>
      <c r="F6" s="416" t="s">
        <v>1014</v>
      </c>
      <c r="G6" s="416"/>
    </row>
    <row r="7" spans="1:8" ht="21.95" customHeight="1">
      <c r="A7" s="14" t="s">
        <v>1015</v>
      </c>
      <c r="B7" s="418">
        <v>4.16</v>
      </c>
      <c r="C7" s="418"/>
      <c r="D7" s="418">
        <v>37.5</v>
      </c>
      <c r="E7" s="418"/>
      <c r="F7" s="418">
        <v>32.81</v>
      </c>
      <c r="G7" s="418"/>
      <c r="H7" s="16"/>
    </row>
    <row r="8" spans="1:8" ht="21.95" customHeight="1">
      <c r="A8" s="14" t="s">
        <v>958</v>
      </c>
      <c r="B8" s="418">
        <v>0</v>
      </c>
      <c r="C8" s="418"/>
      <c r="D8" s="418">
        <v>32.5</v>
      </c>
      <c r="E8" s="418"/>
      <c r="F8" s="418">
        <v>31.17</v>
      </c>
      <c r="G8" s="418"/>
    </row>
    <row r="9" spans="1:8" ht="21.95" customHeight="1">
      <c r="A9" s="14" t="s">
        <v>1016</v>
      </c>
      <c r="B9" s="418">
        <v>0</v>
      </c>
      <c r="C9" s="418"/>
      <c r="D9" s="418">
        <v>28.5</v>
      </c>
      <c r="E9" s="418"/>
      <c r="F9" s="418">
        <v>27.19</v>
      </c>
      <c r="G9" s="418"/>
    </row>
    <row r="10" spans="1:8" ht="21.95" customHeight="1">
      <c r="A10" s="14" t="s">
        <v>1017</v>
      </c>
      <c r="B10" s="418">
        <v>0</v>
      </c>
      <c r="C10" s="418"/>
      <c r="D10" s="418">
        <v>4</v>
      </c>
      <c r="E10" s="418"/>
      <c r="F10" s="418">
        <v>3.98</v>
      </c>
      <c r="G10" s="418"/>
    </row>
    <row r="11" spans="1:8" ht="21.95" customHeight="1">
      <c r="A11" s="14" t="s">
        <v>961</v>
      </c>
      <c r="B11" s="418">
        <v>4</v>
      </c>
      <c r="C11" s="418"/>
      <c r="D11" s="418">
        <v>1</v>
      </c>
      <c r="E11" s="418"/>
      <c r="F11" s="418">
        <v>0.93</v>
      </c>
      <c r="G11" s="418"/>
    </row>
    <row r="12" spans="1:8" ht="21.95" customHeight="1">
      <c r="A12" s="14" t="s">
        <v>962</v>
      </c>
      <c r="B12" s="418">
        <v>0.16</v>
      </c>
      <c r="C12" s="418"/>
      <c r="D12" s="418">
        <v>4</v>
      </c>
      <c r="E12" s="418"/>
      <c r="F12" s="418">
        <v>0.71</v>
      </c>
      <c r="G12" s="418"/>
    </row>
    <row r="13" spans="1:8" ht="21.95" customHeight="1">
      <c r="A13" s="14" t="s">
        <v>1018</v>
      </c>
      <c r="B13" s="418">
        <f>B14+B15+B16+B17</f>
        <v>6990.53</v>
      </c>
      <c r="C13" s="418"/>
      <c r="D13" s="418">
        <f>D14+D15+D16+D17+D21</f>
        <v>10183.61</v>
      </c>
      <c r="E13" s="418"/>
      <c r="F13" s="418">
        <f>F14+F15+F16+F17+F21</f>
        <v>8344.91</v>
      </c>
      <c r="G13" s="418"/>
    </row>
    <row r="14" spans="1:8" ht="21.95" customHeight="1">
      <c r="A14" s="14" t="s">
        <v>963</v>
      </c>
      <c r="B14" s="418">
        <v>565.05999999999995</v>
      </c>
      <c r="C14" s="418"/>
      <c r="D14" s="418">
        <v>476.19</v>
      </c>
      <c r="E14" s="418"/>
      <c r="F14" s="418">
        <v>474.53</v>
      </c>
      <c r="G14" s="418"/>
    </row>
    <row r="15" spans="1:8" ht="21.95" customHeight="1">
      <c r="A15" s="14" t="s">
        <v>964</v>
      </c>
      <c r="B15" s="418">
        <v>567.44000000000005</v>
      </c>
      <c r="C15" s="418"/>
      <c r="D15" s="418">
        <v>707.63</v>
      </c>
      <c r="E15" s="418"/>
      <c r="F15" s="418">
        <v>641.42999999999995</v>
      </c>
      <c r="G15" s="418"/>
    </row>
    <row r="16" spans="1:8" ht="21.95" customHeight="1">
      <c r="A16" s="14" t="s">
        <v>1019</v>
      </c>
      <c r="B16" s="419">
        <f>5858.03-B17</f>
        <v>571.30999999999949</v>
      </c>
      <c r="C16" s="420"/>
      <c r="D16" s="419">
        <v>4285.33</v>
      </c>
      <c r="E16" s="420"/>
      <c r="F16" s="419">
        <v>3291.96</v>
      </c>
      <c r="G16" s="420"/>
    </row>
    <row r="17" spans="1:7" ht="21.95" customHeight="1">
      <c r="A17" s="14" t="s">
        <v>1020</v>
      </c>
      <c r="B17" s="418">
        <f t="shared" ref="B17:F17" si="0">SUM(B18:C20)</f>
        <v>5286.72</v>
      </c>
      <c r="C17" s="418"/>
      <c r="D17" s="418">
        <f t="shared" si="0"/>
        <v>4364.46</v>
      </c>
      <c r="E17" s="418"/>
      <c r="F17" s="418">
        <f t="shared" si="0"/>
        <v>3609.12</v>
      </c>
      <c r="G17" s="418"/>
    </row>
    <row r="18" spans="1:7" ht="21.95" customHeight="1">
      <c r="A18" s="17" t="s">
        <v>1021</v>
      </c>
      <c r="B18" s="418">
        <v>973.55</v>
      </c>
      <c r="C18" s="418"/>
      <c r="D18" s="421">
        <v>4364.46</v>
      </c>
      <c r="E18" s="421"/>
      <c r="F18" s="418">
        <v>3609.12</v>
      </c>
      <c r="G18" s="418"/>
    </row>
    <row r="19" spans="1:7" ht="21.95" customHeight="1">
      <c r="A19" s="17" t="s">
        <v>1022</v>
      </c>
      <c r="B19" s="418">
        <v>4311.17</v>
      </c>
      <c r="C19" s="418"/>
      <c r="D19" s="421"/>
      <c r="E19" s="421"/>
      <c r="F19" s="421"/>
      <c r="G19" s="421"/>
    </row>
    <row r="20" spans="1:7" ht="21.95" customHeight="1">
      <c r="A20" s="17" t="s">
        <v>1023</v>
      </c>
      <c r="B20" s="418">
        <v>2</v>
      </c>
      <c r="C20" s="418"/>
      <c r="D20" s="421"/>
      <c r="E20" s="421"/>
      <c r="F20" s="421"/>
      <c r="G20" s="421"/>
    </row>
    <row r="21" spans="1:7" ht="33.950000000000003" customHeight="1">
      <c r="A21" s="14" t="s">
        <v>1024</v>
      </c>
      <c r="B21" s="418"/>
      <c r="C21" s="418"/>
      <c r="D21" s="418">
        <v>350</v>
      </c>
      <c r="E21" s="418"/>
      <c r="F21" s="418">
        <v>327.87</v>
      </c>
      <c r="G21" s="418"/>
    </row>
    <row r="22" spans="1:7" ht="21.95" customHeight="1">
      <c r="A22" s="14" t="s">
        <v>1025</v>
      </c>
      <c r="B22" s="418">
        <v>65.36</v>
      </c>
      <c r="C22" s="418"/>
      <c r="D22" s="418">
        <v>90</v>
      </c>
      <c r="E22" s="418"/>
      <c r="F22" s="418">
        <v>80.44</v>
      </c>
      <c r="G22" s="418"/>
    </row>
    <row r="23" spans="1:7" ht="21.95" customHeight="1">
      <c r="A23" s="14" t="s">
        <v>1026</v>
      </c>
      <c r="B23" s="418">
        <v>6.08</v>
      </c>
      <c r="C23" s="418"/>
      <c r="D23" s="418">
        <v>5</v>
      </c>
      <c r="E23" s="418"/>
      <c r="F23" s="418">
        <v>6.46</v>
      </c>
      <c r="G23" s="418"/>
    </row>
    <row r="24" spans="1:7" ht="21.95" customHeight="1">
      <c r="A24" s="14" t="s">
        <v>1027</v>
      </c>
      <c r="B24" s="418">
        <v>20.51</v>
      </c>
      <c r="C24" s="418"/>
      <c r="D24" s="418">
        <v>15</v>
      </c>
      <c r="E24" s="418"/>
      <c r="F24" s="418">
        <v>9.65</v>
      </c>
      <c r="G24" s="418"/>
    </row>
    <row r="25" spans="1:7" ht="21.95" customHeight="1">
      <c r="A25" s="14" t="s">
        <v>1028</v>
      </c>
      <c r="B25" s="418">
        <v>0.67</v>
      </c>
      <c r="C25" s="418"/>
      <c r="D25" s="418">
        <v>9.6</v>
      </c>
      <c r="E25" s="418"/>
      <c r="F25" s="418">
        <v>9.86</v>
      </c>
      <c r="G25" s="418"/>
    </row>
    <row r="26" spans="1:7" ht="21.95" customHeight="1">
      <c r="A26" s="14" t="s">
        <v>1029</v>
      </c>
      <c r="B26" s="418">
        <v>14998.04</v>
      </c>
      <c r="C26" s="418"/>
      <c r="D26" s="418">
        <v>1015.73</v>
      </c>
      <c r="E26" s="418"/>
      <c r="F26" s="418">
        <v>4299.1499999999996</v>
      </c>
      <c r="G26" s="418"/>
    </row>
    <row r="27" spans="1:7" ht="21.95" customHeight="1">
      <c r="A27" s="14" t="s">
        <v>1030</v>
      </c>
      <c r="B27" s="418" t="s">
        <v>1031</v>
      </c>
      <c r="C27" s="418"/>
      <c r="D27" s="418">
        <v>17.600000000000001</v>
      </c>
      <c r="E27" s="418"/>
      <c r="F27" s="418">
        <v>17.600000000000001</v>
      </c>
      <c r="G27" s="418"/>
    </row>
    <row r="28" spans="1:7" ht="36" customHeight="1">
      <c r="A28" s="426" t="s">
        <v>1032</v>
      </c>
      <c r="B28" s="15" t="s">
        <v>1033</v>
      </c>
      <c r="C28" s="15" t="s">
        <v>1034</v>
      </c>
      <c r="D28" s="15" t="s">
        <v>1035</v>
      </c>
      <c r="E28" s="18" t="s">
        <v>1036</v>
      </c>
      <c r="F28" s="18" t="s">
        <v>1037</v>
      </c>
      <c r="G28" s="15" t="s">
        <v>1038</v>
      </c>
    </row>
    <row r="29" spans="1:7" ht="21.95" customHeight="1">
      <c r="A29" s="426"/>
      <c r="B29" s="19">
        <v>0</v>
      </c>
      <c r="C29" s="19">
        <v>0</v>
      </c>
      <c r="D29" s="19">
        <v>0</v>
      </c>
      <c r="E29" s="19">
        <v>0</v>
      </c>
      <c r="F29" s="19">
        <v>0</v>
      </c>
      <c r="G29" s="19">
        <v>0</v>
      </c>
    </row>
    <row r="30" spans="1:7" ht="21.95" customHeight="1">
      <c r="A30" s="14" t="s">
        <v>1039</v>
      </c>
      <c r="B30" s="422" t="s">
        <v>1040</v>
      </c>
      <c r="C30" s="422"/>
      <c r="D30" s="422"/>
      <c r="E30" s="422"/>
      <c r="F30" s="422"/>
      <c r="G30" s="422"/>
    </row>
    <row r="31" spans="1:7" ht="36" customHeight="1">
      <c r="A31" s="423" t="s">
        <v>1041</v>
      </c>
      <c r="B31" s="423"/>
      <c r="C31" s="423"/>
      <c r="D31" s="423"/>
      <c r="E31" s="423"/>
      <c r="F31" s="423"/>
      <c r="G31" s="423"/>
    </row>
  </sheetData>
  <mergeCells count="77">
    <mergeCell ref="B30:G30"/>
    <mergeCell ref="A31:G31"/>
    <mergeCell ref="A4:A5"/>
    <mergeCell ref="A28:A29"/>
    <mergeCell ref="B26:C26"/>
    <mergeCell ref="D26:E26"/>
    <mergeCell ref="F26:G26"/>
    <mergeCell ref="B27:C27"/>
    <mergeCell ref="D27:E27"/>
    <mergeCell ref="F27:G27"/>
    <mergeCell ref="B24:C24"/>
    <mergeCell ref="D24:E24"/>
    <mergeCell ref="F24:G24"/>
    <mergeCell ref="B25:C25"/>
    <mergeCell ref="D25:E25"/>
    <mergeCell ref="F25:G25"/>
    <mergeCell ref="B22:C22"/>
    <mergeCell ref="D22:E22"/>
    <mergeCell ref="F22:G22"/>
    <mergeCell ref="B23:C23"/>
    <mergeCell ref="D23:E23"/>
    <mergeCell ref="F23:G23"/>
    <mergeCell ref="B20:C20"/>
    <mergeCell ref="D20:E20"/>
    <mergeCell ref="F20:G20"/>
    <mergeCell ref="B21:C21"/>
    <mergeCell ref="D21:E21"/>
    <mergeCell ref="F21:G21"/>
    <mergeCell ref="B18:C18"/>
    <mergeCell ref="D18:E18"/>
    <mergeCell ref="F18:G18"/>
    <mergeCell ref="B19:C19"/>
    <mergeCell ref="D19:E19"/>
    <mergeCell ref="F19:G19"/>
    <mergeCell ref="B16:C16"/>
    <mergeCell ref="D16:E16"/>
    <mergeCell ref="F16:G16"/>
    <mergeCell ref="B17:C17"/>
    <mergeCell ref="D17:E17"/>
    <mergeCell ref="F17:G17"/>
    <mergeCell ref="B14:C14"/>
    <mergeCell ref="D14:E14"/>
    <mergeCell ref="F14:G14"/>
    <mergeCell ref="B15:C15"/>
    <mergeCell ref="D15:E15"/>
    <mergeCell ref="F15:G15"/>
    <mergeCell ref="B12:C12"/>
    <mergeCell ref="D12:E12"/>
    <mergeCell ref="F12:G12"/>
    <mergeCell ref="B13:C13"/>
    <mergeCell ref="D13:E13"/>
    <mergeCell ref="F13:G13"/>
    <mergeCell ref="B10:C10"/>
    <mergeCell ref="D10:E10"/>
    <mergeCell ref="F10:G10"/>
    <mergeCell ref="B11:C11"/>
    <mergeCell ref="D11:E11"/>
    <mergeCell ref="F11:G11"/>
    <mergeCell ref="B8:C8"/>
    <mergeCell ref="D8:E8"/>
    <mergeCell ref="F8:G8"/>
    <mergeCell ref="B9:C9"/>
    <mergeCell ref="D9:E9"/>
    <mergeCell ref="F9:G9"/>
    <mergeCell ref="B6:C6"/>
    <mergeCell ref="D6:E6"/>
    <mergeCell ref="F6:G6"/>
    <mergeCell ref="B7:C7"/>
    <mergeCell ref="D7:E7"/>
    <mergeCell ref="F7:G7"/>
    <mergeCell ref="A2:G2"/>
    <mergeCell ref="B4:C4"/>
    <mergeCell ref="D4:E4"/>
    <mergeCell ref="F4:G4"/>
    <mergeCell ref="B5:C5"/>
    <mergeCell ref="D5:E5"/>
    <mergeCell ref="F5:G5"/>
  </mergeCells>
  <phoneticPr fontId="80" type="noConversion"/>
  <pageMargins left="0.70069444444444495" right="0.70069444444444495" top="0.75138888888888899" bottom="0.75138888888888899" header="0.29861111111111099" footer="0.29861111111111099"/>
  <pageSetup paperSize="9" scale="89" fitToHeight="0"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1"/>
  <sheetViews>
    <sheetView view="pageBreakPreview" topLeftCell="A6" zoomScaleNormal="100" workbookViewId="0">
      <selection activeCell="K21" sqref="K21"/>
    </sheetView>
  </sheetViews>
  <sheetFormatPr defaultColWidth="9" defaultRowHeight="15"/>
  <cols>
    <col min="1" max="1" width="35.625" style="1" customWidth="1"/>
    <col min="2" max="2" width="11.75" style="1" customWidth="1"/>
    <col min="3" max="3" width="10.25" style="1" customWidth="1"/>
    <col min="4" max="4" width="9.75" style="1" customWidth="1"/>
    <col min="5" max="5" width="10.75" style="1" customWidth="1"/>
    <col min="6" max="6" width="8.5" style="1" customWidth="1"/>
    <col min="7" max="7" width="9" style="1"/>
    <col min="8" max="8" width="12" style="1"/>
    <col min="9" max="9" width="11.125" style="1"/>
    <col min="10" max="16384" width="9" style="1"/>
  </cols>
  <sheetData>
    <row r="1" spans="1:9">
      <c r="A1" s="2" t="s">
        <v>1009</v>
      </c>
    </row>
    <row r="2" spans="1:9" ht="22.5">
      <c r="A2" s="413" t="s">
        <v>1010</v>
      </c>
      <c r="B2" s="413"/>
      <c r="C2" s="413"/>
      <c r="D2" s="413"/>
      <c r="E2" s="413"/>
      <c r="F2" s="413"/>
      <c r="G2" s="413"/>
    </row>
    <row r="4" spans="1:9" ht="20.100000000000001" customHeight="1">
      <c r="A4" s="457" t="s">
        <v>1011</v>
      </c>
      <c r="B4" s="427" t="s">
        <v>1042</v>
      </c>
      <c r="C4" s="427"/>
      <c r="D4" s="334" t="s">
        <v>1043</v>
      </c>
      <c r="E4" s="335"/>
      <c r="F4" s="334" t="s">
        <v>1044</v>
      </c>
      <c r="G4" s="335"/>
    </row>
    <row r="5" spans="1:9" ht="20.100000000000001" customHeight="1">
      <c r="A5" s="458"/>
      <c r="B5" s="428">
        <v>52</v>
      </c>
      <c r="C5" s="429"/>
      <c r="D5" s="334">
        <v>55</v>
      </c>
      <c r="E5" s="335"/>
      <c r="F5" s="430">
        <f>D5/B5</f>
        <v>1.0576923076923077</v>
      </c>
      <c r="G5" s="431"/>
    </row>
    <row r="6" spans="1:9" ht="20.100000000000001" customHeight="1">
      <c r="A6" s="4" t="s">
        <v>1012</v>
      </c>
      <c r="B6" s="342" t="s">
        <v>1045</v>
      </c>
      <c r="C6" s="343"/>
      <c r="D6" s="334" t="s">
        <v>956</v>
      </c>
      <c r="E6" s="335"/>
      <c r="F6" s="432" t="s">
        <v>1046</v>
      </c>
      <c r="G6" s="433"/>
    </row>
    <row r="7" spans="1:9" ht="20.100000000000001" customHeight="1">
      <c r="A7" s="3" t="s">
        <v>1015</v>
      </c>
      <c r="B7" s="434">
        <v>46.34</v>
      </c>
      <c r="C7" s="435"/>
      <c r="D7" s="436">
        <v>40.5</v>
      </c>
      <c r="E7" s="437"/>
      <c r="F7" s="438">
        <v>23.38</v>
      </c>
      <c r="G7" s="439"/>
      <c r="H7" s="5">
        <f>(F7-B7)/B7</f>
        <v>-0.49546827794561937</v>
      </c>
      <c r="I7" s="1">
        <f>F7/D7</f>
        <v>0.57728395061728388</v>
      </c>
    </row>
    <row r="8" spans="1:9" ht="20.100000000000001" customHeight="1">
      <c r="A8" s="3" t="s">
        <v>958</v>
      </c>
      <c r="B8" s="440">
        <v>44.59</v>
      </c>
      <c r="C8" s="441"/>
      <c r="D8" s="442">
        <v>22.5</v>
      </c>
      <c r="E8" s="443"/>
      <c r="F8" s="419">
        <v>21.43</v>
      </c>
      <c r="G8" s="420"/>
    </row>
    <row r="9" spans="1:9" ht="20.100000000000001" customHeight="1">
      <c r="A9" s="3" t="s">
        <v>1016</v>
      </c>
      <c r="B9" s="440">
        <v>0</v>
      </c>
      <c r="C9" s="441"/>
      <c r="D9" s="442">
        <v>0</v>
      </c>
      <c r="E9" s="443"/>
      <c r="F9" s="419">
        <v>0</v>
      </c>
      <c r="G9" s="420"/>
    </row>
    <row r="10" spans="1:9" ht="20.100000000000001" customHeight="1">
      <c r="A10" s="3" t="s">
        <v>1017</v>
      </c>
      <c r="B10" s="440">
        <v>44.59</v>
      </c>
      <c r="C10" s="441"/>
      <c r="D10" s="442">
        <v>22.5</v>
      </c>
      <c r="E10" s="443"/>
      <c r="F10" s="419">
        <v>21.43</v>
      </c>
      <c r="G10" s="420"/>
    </row>
    <row r="11" spans="1:9" ht="20.100000000000001" customHeight="1">
      <c r="A11" s="3" t="s">
        <v>961</v>
      </c>
      <c r="B11" s="440">
        <v>0</v>
      </c>
      <c r="C11" s="441"/>
      <c r="D11" s="442">
        <v>0</v>
      </c>
      <c r="E11" s="443"/>
      <c r="F11" s="419">
        <v>0</v>
      </c>
      <c r="G11" s="420"/>
    </row>
    <row r="12" spans="1:9" ht="20.100000000000001" customHeight="1">
      <c r="A12" s="3" t="s">
        <v>962</v>
      </c>
      <c r="B12" s="440">
        <v>1.75</v>
      </c>
      <c r="C12" s="441"/>
      <c r="D12" s="442">
        <v>18</v>
      </c>
      <c r="E12" s="443"/>
      <c r="F12" s="419">
        <v>1.95</v>
      </c>
      <c r="G12" s="420"/>
    </row>
    <row r="13" spans="1:9" ht="20.100000000000001" customHeight="1">
      <c r="A13" s="3" t="s">
        <v>1018</v>
      </c>
      <c r="B13" s="434">
        <v>2208.94</v>
      </c>
      <c r="C13" s="435"/>
      <c r="D13" s="436">
        <v>1254.01</v>
      </c>
      <c r="E13" s="437"/>
      <c r="F13" s="438">
        <v>1192.08</v>
      </c>
      <c r="G13" s="439"/>
    </row>
    <row r="14" spans="1:9" ht="20.100000000000001" customHeight="1">
      <c r="A14" s="3" t="s">
        <v>963</v>
      </c>
      <c r="B14" s="440">
        <v>275.33</v>
      </c>
      <c r="C14" s="441"/>
      <c r="D14" s="442">
        <v>328.05</v>
      </c>
      <c r="E14" s="443"/>
      <c r="F14" s="419">
        <v>301.16000000000003</v>
      </c>
      <c r="G14" s="420"/>
    </row>
    <row r="15" spans="1:9" ht="23.1" customHeight="1">
      <c r="A15" s="6" t="s">
        <v>964</v>
      </c>
      <c r="B15" s="440">
        <v>133.07</v>
      </c>
      <c r="C15" s="441"/>
      <c r="D15" s="442">
        <v>368.33</v>
      </c>
      <c r="E15" s="443"/>
      <c r="F15" s="419">
        <v>366.85</v>
      </c>
      <c r="G15" s="420"/>
    </row>
    <row r="16" spans="1:9" ht="20.100000000000001" customHeight="1">
      <c r="A16" s="3" t="s">
        <v>965</v>
      </c>
      <c r="B16" s="440">
        <v>1800.54</v>
      </c>
      <c r="C16" s="441"/>
      <c r="D16" s="442">
        <v>557.63</v>
      </c>
      <c r="E16" s="443"/>
      <c r="F16" s="419">
        <v>524.07000000000005</v>
      </c>
      <c r="G16" s="420"/>
    </row>
    <row r="17" spans="1:7" ht="23.1" customHeight="1">
      <c r="A17" s="3" t="s">
        <v>1047</v>
      </c>
      <c r="B17" s="440">
        <v>1594.67</v>
      </c>
      <c r="C17" s="441"/>
      <c r="D17" s="442">
        <v>280.16000000000003</v>
      </c>
      <c r="E17" s="443"/>
      <c r="F17" s="419">
        <v>274.33</v>
      </c>
      <c r="G17" s="420"/>
    </row>
    <row r="18" spans="1:7" ht="23.1" customHeight="1">
      <c r="A18" s="3" t="s">
        <v>1048</v>
      </c>
      <c r="B18" s="440">
        <v>195.87</v>
      </c>
      <c r="C18" s="441"/>
      <c r="D18" s="444">
        <v>252.27</v>
      </c>
      <c r="E18" s="443"/>
      <c r="F18" s="419">
        <v>224.69</v>
      </c>
      <c r="G18" s="420"/>
    </row>
    <row r="19" spans="1:7" ht="23.1" customHeight="1">
      <c r="A19" s="3" t="s">
        <v>1049</v>
      </c>
      <c r="B19" s="440">
        <v>0</v>
      </c>
      <c r="C19" s="441"/>
      <c r="D19" s="444">
        <v>0</v>
      </c>
      <c r="E19" s="443"/>
      <c r="F19" s="419">
        <v>0</v>
      </c>
      <c r="G19" s="420"/>
    </row>
    <row r="20" spans="1:7" ht="23.1" customHeight="1">
      <c r="A20" s="3" t="s">
        <v>1050</v>
      </c>
      <c r="B20" s="440">
        <v>10</v>
      </c>
      <c r="C20" s="441"/>
      <c r="D20" s="444">
        <v>0</v>
      </c>
      <c r="E20" s="443"/>
      <c r="F20" s="419">
        <v>0</v>
      </c>
      <c r="G20" s="420"/>
    </row>
    <row r="21" spans="1:7" ht="23.1" customHeight="1">
      <c r="A21" s="3" t="s">
        <v>1051</v>
      </c>
      <c r="B21" s="445"/>
      <c r="C21" s="446"/>
      <c r="D21" s="442">
        <v>25.2</v>
      </c>
      <c r="E21" s="443"/>
      <c r="F21" s="419">
        <v>25.05</v>
      </c>
      <c r="G21" s="420"/>
    </row>
    <row r="22" spans="1:7" ht="23.1" customHeight="1">
      <c r="A22" s="4" t="s">
        <v>1025</v>
      </c>
      <c r="B22" s="434">
        <v>569.49</v>
      </c>
      <c r="C22" s="435"/>
      <c r="D22" s="436">
        <v>565.16</v>
      </c>
      <c r="E22" s="437"/>
      <c r="F22" s="438">
        <v>532.1</v>
      </c>
      <c r="G22" s="439"/>
    </row>
    <row r="23" spans="1:7" ht="23.1" customHeight="1">
      <c r="A23" s="4" t="s">
        <v>1026</v>
      </c>
      <c r="B23" s="440">
        <v>25</v>
      </c>
      <c r="C23" s="441"/>
      <c r="D23" s="442">
        <v>31.76</v>
      </c>
      <c r="E23" s="443"/>
      <c r="F23" s="419">
        <v>31.76</v>
      </c>
      <c r="G23" s="420"/>
    </row>
    <row r="24" spans="1:7" ht="24" customHeight="1">
      <c r="A24" s="4" t="s">
        <v>1027</v>
      </c>
      <c r="B24" s="440">
        <v>131.09</v>
      </c>
      <c r="C24" s="441"/>
      <c r="D24" s="442">
        <v>104.5</v>
      </c>
      <c r="E24" s="443"/>
      <c r="F24" s="419">
        <v>102.03</v>
      </c>
      <c r="G24" s="420"/>
    </row>
    <row r="25" spans="1:7" ht="23.1" customHeight="1">
      <c r="A25" s="4" t="s">
        <v>1028</v>
      </c>
      <c r="B25" s="440">
        <v>4.8099999999999996</v>
      </c>
      <c r="C25" s="441"/>
      <c r="D25" s="442">
        <v>13.78</v>
      </c>
      <c r="E25" s="443"/>
      <c r="F25" s="419">
        <v>5.52</v>
      </c>
      <c r="G25" s="420"/>
    </row>
    <row r="26" spans="1:7" ht="18.95" customHeight="1">
      <c r="A26" s="4" t="s">
        <v>1029</v>
      </c>
      <c r="B26" s="447">
        <v>1316.04</v>
      </c>
      <c r="C26" s="448"/>
      <c r="D26" s="442">
        <v>1041.45</v>
      </c>
      <c r="E26" s="443"/>
      <c r="F26" s="419">
        <v>1041.01</v>
      </c>
      <c r="G26" s="420"/>
    </row>
    <row r="27" spans="1:7" ht="23.1" customHeight="1">
      <c r="A27" s="4" t="s">
        <v>1030</v>
      </c>
      <c r="B27" s="449" t="s">
        <v>1031</v>
      </c>
      <c r="C27" s="450"/>
      <c r="D27" s="451">
        <v>26.46</v>
      </c>
      <c r="E27" s="452"/>
      <c r="F27" s="453"/>
      <c r="G27" s="454"/>
    </row>
    <row r="28" spans="1:7" ht="26.25">
      <c r="A28" s="459" t="s">
        <v>1032</v>
      </c>
      <c r="B28" s="7" t="s">
        <v>1033</v>
      </c>
      <c r="C28" s="8" t="s">
        <v>1034</v>
      </c>
      <c r="D28" s="8" t="s">
        <v>1035</v>
      </c>
      <c r="E28" s="9" t="s">
        <v>1036</v>
      </c>
      <c r="F28" s="9" t="s">
        <v>1037</v>
      </c>
      <c r="G28" s="10" t="s">
        <v>1038</v>
      </c>
    </row>
    <row r="29" spans="1:7" ht="27" customHeight="1">
      <c r="A29" s="460"/>
      <c r="B29" s="11">
        <v>0</v>
      </c>
      <c r="C29" s="12">
        <v>0</v>
      </c>
      <c r="D29" s="12">
        <v>0</v>
      </c>
      <c r="E29" s="12">
        <v>0</v>
      </c>
      <c r="F29" s="12">
        <v>0</v>
      </c>
      <c r="G29" s="13">
        <v>0</v>
      </c>
    </row>
    <row r="30" spans="1:7" ht="28.5" customHeight="1">
      <c r="A30" s="4" t="s">
        <v>1039</v>
      </c>
      <c r="B30" s="455"/>
      <c r="C30" s="455"/>
      <c r="D30" s="455"/>
      <c r="E30" s="455"/>
      <c r="F30" s="455"/>
      <c r="G30" s="456"/>
    </row>
    <row r="31" spans="1:7" ht="27.95" customHeight="1">
      <c r="A31" s="423" t="s">
        <v>1041</v>
      </c>
      <c r="B31" s="423"/>
      <c r="C31" s="423"/>
      <c r="D31" s="423"/>
      <c r="E31" s="423"/>
      <c r="F31" s="423"/>
      <c r="G31" s="423"/>
    </row>
  </sheetData>
  <mergeCells count="77">
    <mergeCell ref="B30:G30"/>
    <mergeCell ref="A31:G31"/>
    <mergeCell ref="A4:A5"/>
    <mergeCell ref="A28:A29"/>
    <mergeCell ref="B26:C26"/>
    <mergeCell ref="D26:E26"/>
    <mergeCell ref="F26:G26"/>
    <mergeCell ref="B27:C27"/>
    <mergeCell ref="D27:E27"/>
    <mergeCell ref="F27:G27"/>
    <mergeCell ref="B24:C24"/>
    <mergeCell ref="D24:E24"/>
    <mergeCell ref="F24:G24"/>
    <mergeCell ref="B25:C25"/>
    <mergeCell ref="D25:E25"/>
    <mergeCell ref="F25:G25"/>
    <mergeCell ref="B22:C22"/>
    <mergeCell ref="D22:E22"/>
    <mergeCell ref="F22:G22"/>
    <mergeCell ref="B23:C23"/>
    <mergeCell ref="D23:E23"/>
    <mergeCell ref="F23:G23"/>
    <mergeCell ref="B20:C20"/>
    <mergeCell ref="D20:E20"/>
    <mergeCell ref="F20:G20"/>
    <mergeCell ref="B21:C21"/>
    <mergeCell ref="D21:E21"/>
    <mergeCell ref="F21:G21"/>
    <mergeCell ref="B18:C18"/>
    <mergeCell ref="D18:E18"/>
    <mergeCell ref="F18:G18"/>
    <mergeCell ref="B19:C19"/>
    <mergeCell ref="D19:E19"/>
    <mergeCell ref="F19:G19"/>
    <mergeCell ref="B16:C16"/>
    <mergeCell ref="D16:E16"/>
    <mergeCell ref="F16:G16"/>
    <mergeCell ref="B17:C17"/>
    <mergeCell ref="D17:E17"/>
    <mergeCell ref="F17:G17"/>
    <mergeCell ref="B14:C14"/>
    <mergeCell ref="D14:E14"/>
    <mergeCell ref="F14:G14"/>
    <mergeCell ref="B15:C15"/>
    <mergeCell ref="D15:E15"/>
    <mergeCell ref="F15:G15"/>
    <mergeCell ref="B12:C12"/>
    <mergeCell ref="D12:E12"/>
    <mergeCell ref="F12:G12"/>
    <mergeCell ref="B13:C13"/>
    <mergeCell ref="D13:E13"/>
    <mergeCell ref="F13:G13"/>
    <mergeCell ref="B10:C10"/>
    <mergeCell ref="D10:E10"/>
    <mergeCell ref="F10:G10"/>
    <mergeCell ref="B11:C11"/>
    <mergeCell ref="D11:E11"/>
    <mergeCell ref="F11:G11"/>
    <mergeCell ref="B8:C8"/>
    <mergeCell ref="D8:E8"/>
    <mergeCell ref="F8:G8"/>
    <mergeCell ref="B9:C9"/>
    <mergeCell ref="D9:E9"/>
    <mergeCell ref="F9:G9"/>
    <mergeCell ref="B6:C6"/>
    <mergeCell ref="D6:E6"/>
    <mergeCell ref="F6:G6"/>
    <mergeCell ref="B7:C7"/>
    <mergeCell ref="D7:E7"/>
    <mergeCell ref="F7:G7"/>
    <mergeCell ref="A2:G2"/>
    <mergeCell ref="B4:C4"/>
    <mergeCell ref="D4:E4"/>
    <mergeCell ref="F4:G4"/>
    <mergeCell ref="B5:C5"/>
    <mergeCell ref="D5:E5"/>
    <mergeCell ref="F5:G5"/>
  </mergeCells>
  <phoneticPr fontId="80" type="noConversion"/>
  <pageMargins left="0" right="0" top="0.74803149606299202" bottom="0.74803149606299202" header="0.31496062992126" footer="0.31496062992126"/>
  <pageSetup paperSize="9" scale="9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T28"/>
  <sheetViews>
    <sheetView tabSelected="1" view="pageBreakPreview" topLeftCell="A7" zoomScale="90" zoomScaleNormal="100" workbookViewId="0">
      <selection activeCell="B9" sqref="B9:C9"/>
    </sheetView>
  </sheetViews>
  <sheetFormatPr defaultColWidth="9" defaultRowHeight="15"/>
  <cols>
    <col min="1" max="1" width="32.375" style="106" customWidth="1"/>
    <col min="2" max="2" width="11.25" style="192" customWidth="1"/>
    <col min="3" max="3" width="12.875" style="192" customWidth="1"/>
    <col min="4" max="4" width="9.125" style="193" customWidth="1"/>
    <col min="5" max="5" width="15.375" style="193" customWidth="1"/>
    <col min="6" max="6" width="9.125" style="193" customWidth="1"/>
    <col min="7" max="7" width="12.875" style="106" customWidth="1"/>
    <col min="8" max="8" width="11.125" style="106" hidden="1" customWidth="1"/>
    <col min="9" max="9" width="11.125" style="106"/>
    <col min="10" max="16374" width="9" style="106"/>
    <col min="16375" max="16384" width="9" style="103"/>
  </cols>
  <sheetData>
    <row r="1" spans="1:10">
      <c r="A1" s="194" t="s">
        <v>35</v>
      </c>
    </row>
    <row r="2" spans="1:10" ht="22.5">
      <c r="A2" s="221" t="s">
        <v>36</v>
      </c>
      <c r="B2" s="222"/>
      <c r="C2" s="222"/>
      <c r="D2" s="222"/>
      <c r="E2" s="222"/>
      <c r="F2" s="222"/>
      <c r="G2" s="221"/>
    </row>
    <row r="4" spans="1:10" ht="30" customHeight="1">
      <c r="A4" s="241" t="s">
        <v>37</v>
      </c>
      <c r="B4" s="223" t="s">
        <v>38</v>
      </c>
      <c r="C4" s="224"/>
      <c r="D4" s="224" t="s">
        <v>39</v>
      </c>
      <c r="E4" s="224"/>
      <c r="F4" s="223" t="s">
        <v>40</v>
      </c>
      <c r="G4" s="225"/>
    </row>
    <row r="5" spans="1:10" ht="30" customHeight="1">
      <c r="A5" s="242"/>
      <c r="B5" s="226">
        <v>2445</v>
      </c>
      <c r="C5" s="226"/>
      <c r="D5" s="227">
        <v>2223</v>
      </c>
      <c r="E5" s="227"/>
      <c r="F5" s="228">
        <v>0.90920245398773003</v>
      </c>
      <c r="G5" s="228"/>
    </row>
    <row r="6" spans="1:10" ht="30" customHeight="1">
      <c r="A6" s="197" t="s">
        <v>41</v>
      </c>
      <c r="B6" s="224" t="s">
        <v>42</v>
      </c>
      <c r="C6" s="224"/>
      <c r="D6" s="224" t="s">
        <v>43</v>
      </c>
      <c r="E6" s="224"/>
      <c r="F6" s="229" t="s">
        <v>44</v>
      </c>
      <c r="G6" s="230"/>
    </row>
    <row r="7" spans="1:10" ht="30" customHeight="1">
      <c r="A7" s="197" t="s">
        <v>45</v>
      </c>
      <c r="B7" s="224">
        <f>B8+B11+B12</f>
        <v>596.93000000000006</v>
      </c>
      <c r="C7" s="224"/>
      <c r="D7" s="224">
        <f>D8+D11+D12</f>
        <v>663.36</v>
      </c>
      <c r="E7" s="224"/>
      <c r="F7" s="224">
        <v>509.65</v>
      </c>
      <c r="G7" s="224"/>
      <c r="H7" s="198">
        <f>F7/D7</f>
        <v>0.76828569705740468</v>
      </c>
    </row>
    <row r="8" spans="1:10" ht="30" customHeight="1">
      <c r="A8" s="196" t="s">
        <v>46</v>
      </c>
      <c r="B8" s="231">
        <f>B9+B10</f>
        <v>393.76</v>
      </c>
      <c r="C8" s="231"/>
      <c r="D8" s="231">
        <f>D9+D10</f>
        <v>403.5</v>
      </c>
      <c r="E8" s="231"/>
      <c r="F8" s="231">
        <v>375.69</v>
      </c>
      <c r="G8" s="231"/>
    </row>
    <row r="9" spans="1:10" ht="30" customHeight="1">
      <c r="A9" s="196" t="s">
        <v>47</v>
      </c>
      <c r="B9" s="231">
        <v>26.7</v>
      </c>
      <c r="C9" s="231"/>
      <c r="D9" s="231">
        <v>58.5</v>
      </c>
      <c r="E9" s="231">
        <v>58.5</v>
      </c>
      <c r="F9" s="231">
        <v>54.65</v>
      </c>
      <c r="G9" s="231">
        <v>57.89</v>
      </c>
    </row>
    <row r="10" spans="1:10" ht="30" customHeight="1">
      <c r="A10" s="196" t="s">
        <v>48</v>
      </c>
      <c r="B10" s="231">
        <v>367.06</v>
      </c>
      <c r="C10" s="231"/>
      <c r="D10" s="231">
        <v>345</v>
      </c>
      <c r="E10" s="231">
        <v>345</v>
      </c>
      <c r="F10" s="231">
        <v>321.04000000000002</v>
      </c>
      <c r="G10" s="231">
        <v>323.89</v>
      </c>
    </row>
    <row r="11" spans="1:10" ht="30" customHeight="1">
      <c r="A11" s="196" t="s">
        <v>49</v>
      </c>
      <c r="B11" s="231">
        <v>96.3</v>
      </c>
      <c r="C11" s="231"/>
      <c r="D11" s="231">
        <v>105.98</v>
      </c>
      <c r="E11" s="231">
        <v>105.98</v>
      </c>
      <c r="F11" s="231">
        <v>39.67</v>
      </c>
      <c r="G11" s="231">
        <v>39.67</v>
      </c>
    </row>
    <row r="12" spans="1:10" ht="30" customHeight="1">
      <c r="A12" s="196" t="s">
        <v>50</v>
      </c>
      <c r="B12" s="231">
        <v>106.87</v>
      </c>
      <c r="C12" s="231"/>
      <c r="D12" s="231">
        <v>153.88</v>
      </c>
      <c r="E12" s="231">
        <v>153.88</v>
      </c>
      <c r="F12" s="231">
        <v>94.28</v>
      </c>
      <c r="G12" s="231">
        <v>96.65</v>
      </c>
    </row>
    <row r="13" spans="1:10" s="191" customFormat="1" ht="30" customHeight="1">
      <c r="A13" s="197" t="s">
        <v>51</v>
      </c>
      <c r="B13" s="229">
        <v>80503.11</v>
      </c>
      <c r="C13" s="229"/>
      <c r="D13" s="229">
        <f>D14+D15+D16</f>
        <v>91512.54</v>
      </c>
      <c r="E13" s="229"/>
      <c r="F13" s="229">
        <f>F14+F15+F16</f>
        <v>87647.760000000009</v>
      </c>
      <c r="G13" s="229"/>
      <c r="H13" s="106"/>
    </row>
    <row r="14" spans="1:10" s="191" customFormat="1" ht="30" customHeight="1">
      <c r="A14" s="196" t="s">
        <v>52</v>
      </c>
      <c r="B14" s="231">
        <v>19347.07</v>
      </c>
      <c r="C14" s="231"/>
      <c r="D14" s="231">
        <v>15454.88</v>
      </c>
      <c r="E14" s="231"/>
      <c r="F14" s="231">
        <v>13851.9</v>
      </c>
      <c r="G14" s="232"/>
      <c r="H14" s="106"/>
      <c r="I14" s="205"/>
      <c r="J14" s="205"/>
    </row>
    <row r="15" spans="1:10" s="191" customFormat="1" ht="30" customHeight="1">
      <c r="A15" s="196" t="s">
        <v>53</v>
      </c>
      <c r="B15" s="231">
        <v>4706.7</v>
      </c>
      <c r="C15" s="231"/>
      <c r="D15" s="231">
        <v>10550.13</v>
      </c>
      <c r="E15" s="231"/>
      <c r="F15" s="231">
        <v>10184.31</v>
      </c>
      <c r="G15" s="232"/>
      <c r="H15" s="106"/>
      <c r="I15" s="205"/>
      <c r="J15" s="205"/>
    </row>
    <row r="16" spans="1:10" s="191" customFormat="1" ht="30" customHeight="1">
      <c r="A16" s="196" t="s">
        <v>54</v>
      </c>
      <c r="B16" s="231">
        <v>56449.34</v>
      </c>
      <c r="C16" s="231"/>
      <c r="D16" s="231">
        <f>65291.53+216</f>
        <v>65507.53</v>
      </c>
      <c r="E16" s="231"/>
      <c r="F16" s="231">
        <f>63395.55+216</f>
        <v>63611.55</v>
      </c>
      <c r="G16" s="232"/>
      <c r="H16" s="106"/>
      <c r="I16" s="205"/>
      <c r="J16" s="205"/>
    </row>
    <row r="17" spans="1:8" s="191" customFormat="1" ht="30" customHeight="1">
      <c r="A17" s="199" t="s">
        <v>55</v>
      </c>
      <c r="B17" s="231">
        <v>56449.34</v>
      </c>
      <c r="C17" s="231"/>
      <c r="D17" s="231">
        <f>65291.53+216</f>
        <v>65507.53</v>
      </c>
      <c r="E17" s="231"/>
      <c r="F17" s="231">
        <f>63395.55+216</f>
        <v>63611.55</v>
      </c>
      <c r="G17" s="232"/>
      <c r="H17" s="106"/>
    </row>
    <row r="18" spans="1:8" s="106" customFormat="1" ht="30" customHeight="1">
      <c r="A18" s="199" t="s">
        <v>56</v>
      </c>
      <c r="B18" s="231"/>
      <c r="C18" s="231"/>
      <c r="D18" s="231"/>
      <c r="E18" s="231"/>
      <c r="F18" s="231"/>
      <c r="G18" s="231"/>
    </row>
    <row r="19" spans="1:8" ht="30" customHeight="1">
      <c r="A19" s="197" t="s">
        <v>57</v>
      </c>
      <c r="B19" s="224">
        <v>6468.7</v>
      </c>
      <c r="C19" s="224"/>
      <c r="D19" s="224">
        <v>6285.97</v>
      </c>
      <c r="E19" s="224">
        <v>6285.97</v>
      </c>
      <c r="F19" s="224">
        <v>6036.37</v>
      </c>
      <c r="G19" s="224">
        <v>6036.37</v>
      </c>
      <c r="H19" s="198">
        <f>F19/D19</f>
        <v>0.96029252446320923</v>
      </c>
    </row>
    <row r="20" spans="1:8" ht="30" customHeight="1">
      <c r="A20" s="199" t="s">
        <v>58</v>
      </c>
      <c r="B20" s="231">
        <v>327.35000000000002</v>
      </c>
      <c r="C20" s="231"/>
      <c r="D20" s="231">
        <v>338.04</v>
      </c>
      <c r="E20" s="231"/>
      <c r="F20" s="231">
        <v>337.3</v>
      </c>
      <c r="G20" s="231"/>
      <c r="H20" s="198"/>
    </row>
    <row r="21" spans="1:8" ht="30" customHeight="1">
      <c r="A21" s="199" t="s">
        <v>59</v>
      </c>
      <c r="B21" s="231">
        <v>1753.46</v>
      </c>
      <c r="C21" s="231"/>
      <c r="D21" s="231">
        <v>1644.29</v>
      </c>
      <c r="E21" s="231"/>
      <c r="F21" s="231">
        <v>1578.46</v>
      </c>
      <c r="G21" s="231"/>
      <c r="H21" s="198"/>
    </row>
    <row r="22" spans="1:8" ht="30" customHeight="1">
      <c r="A22" s="199" t="s">
        <v>60</v>
      </c>
      <c r="B22" s="231">
        <v>238.56</v>
      </c>
      <c r="C22" s="231"/>
      <c r="D22" s="231">
        <v>213.09</v>
      </c>
      <c r="E22" s="231"/>
      <c r="F22" s="231">
        <v>158.22</v>
      </c>
      <c r="G22" s="231"/>
      <c r="H22" s="198"/>
    </row>
    <row r="23" spans="1:8" ht="30" customHeight="1">
      <c r="A23" s="199" t="s">
        <v>61</v>
      </c>
      <c r="B23" s="231">
        <v>36490.620000000003</v>
      </c>
      <c r="C23" s="231"/>
      <c r="D23" s="231">
        <v>23123.11</v>
      </c>
      <c r="E23" s="231"/>
      <c r="F23" s="231">
        <v>35170.25</v>
      </c>
      <c r="G23" s="232"/>
      <c r="H23" s="198">
        <f>F23/D23</f>
        <v>1.5209999865934989</v>
      </c>
    </row>
    <row r="24" spans="1:8" ht="30" customHeight="1">
      <c r="A24" s="199" t="s">
        <v>62</v>
      </c>
      <c r="B24" s="231"/>
      <c r="C24" s="231"/>
      <c r="D24" s="233">
        <f>3934.68-531.74-509.53</f>
        <v>2893.41</v>
      </c>
      <c r="E24" s="233"/>
      <c r="F24" s="231"/>
      <c r="G24" s="232"/>
    </row>
    <row r="25" spans="1:8" ht="30" customHeight="1">
      <c r="A25" s="238" t="s">
        <v>63</v>
      </c>
      <c r="B25" s="195" t="s">
        <v>64</v>
      </c>
      <c r="C25" s="195" t="s">
        <v>65</v>
      </c>
      <c r="D25" s="195" t="s">
        <v>66</v>
      </c>
      <c r="E25" s="200" t="s">
        <v>67</v>
      </c>
      <c r="F25" s="200" t="s">
        <v>68</v>
      </c>
      <c r="G25" s="201" t="s">
        <v>69</v>
      </c>
    </row>
    <row r="26" spans="1:8" ht="30" customHeight="1">
      <c r="A26" s="240"/>
      <c r="B26" s="202"/>
      <c r="C26" s="202"/>
      <c r="D26" s="203"/>
      <c r="E26" s="203"/>
      <c r="F26" s="203"/>
      <c r="G26" s="204"/>
    </row>
    <row r="27" spans="1:8" ht="30" customHeight="1">
      <c r="A27" s="199" t="s">
        <v>70</v>
      </c>
      <c r="B27" s="234" t="s">
        <v>71</v>
      </c>
      <c r="C27" s="235"/>
      <c r="D27" s="236"/>
      <c r="E27" s="236"/>
      <c r="F27" s="236"/>
      <c r="G27" s="237"/>
    </row>
    <row r="28" spans="1:8" ht="30" customHeight="1">
      <c r="A28" s="238" t="s">
        <v>72</v>
      </c>
      <c r="B28" s="231"/>
      <c r="C28" s="231"/>
      <c r="D28" s="239"/>
      <c r="E28" s="239"/>
      <c r="F28" s="239"/>
      <c r="G28" s="240"/>
    </row>
  </sheetData>
  <mergeCells count="68">
    <mergeCell ref="B24:C24"/>
    <mergeCell ref="D24:E24"/>
    <mergeCell ref="F24:G24"/>
    <mergeCell ref="B27:G27"/>
    <mergeCell ref="A28:G28"/>
    <mergeCell ref="A25:A26"/>
    <mergeCell ref="B22:C22"/>
    <mergeCell ref="D22:E22"/>
    <mergeCell ref="F22:G22"/>
    <mergeCell ref="B23:C23"/>
    <mergeCell ref="D23:E23"/>
    <mergeCell ref="F23:G23"/>
    <mergeCell ref="B20:C20"/>
    <mergeCell ref="D20:E20"/>
    <mergeCell ref="F20:G20"/>
    <mergeCell ref="B21:C21"/>
    <mergeCell ref="D21:E21"/>
    <mergeCell ref="F21:G21"/>
    <mergeCell ref="B18:C18"/>
    <mergeCell ref="D18:E18"/>
    <mergeCell ref="F18:G18"/>
    <mergeCell ref="B19:C19"/>
    <mergeCell ref="D19:E19"/>
    <mergeCell ref="F19:G19"/>
    <mergeCell ref="B16:C16"/>
    <mergeCell ref="D16:E16"/>
    <mergeCell ref="F16:G16"/>
    <mergeCell ref="B17:C17"/>
    <mergeCell ref="D17:E17"/>
    <mergeCell ref="F17:G17"/>
    <mergeCell ref="B14:C14"/>
    <mergeCell ref="D14:E14"/>
    <mergeCell ref="F14:G14"/>
    <mergeCell ref="B15:C15"/>
    <mergeCell ref="D15:E15"/>
    <mergeCell ref="F15:G15"/>
    <mergeCell ref="B12:C12"/>
    <mergeCell ref="D12:E12"/>
    <mergeCell ref="F12:G12"/>
    <mergeCell ref="B13:C13"/>
    <mergeCell ref="D13:E13"/>
    <mergeCell ref="F13:G13"/>
    <mergeCell ref="B10:C10"/>
    <mergeCell ref="D10:E10"/>
    <mergeCell ref="F10:G10"/>
    <mergeCell ref="B11:C11"/>
    <mergeCell ref="D11:E11"/>
    <mergeCell ref="F11:G11"/>
    <mergeCell ref="B8:C8"/>
    <mergeCell ref="D8:E8"/>
    <mergeCell ref="F8:G8"/>
    <mergeCell ref="B9:C9"/>
    <mergeCell ref="D9:E9"/>
    <mergeCell ref="F9:G9"/>
    <mergeCell ref="B6:C6"/>
    <mergeCell ref="D6:E6"/>
    <mergeCell ref="F6:G6"/>
    <mergeCell ref="B7:C7"/>
    <mergeCell ref="D7:E7"/>
    <mergeCell ref="F7:G7"/>
    <mergeCell ref="A2:G2"/>
    <mergeCell ref="B4:C4"/>
    <mergeCell ref="D4:E4"/>
    <mergeCell ref="F4:G4"/>
    <mergeCell ref="B5:C5"/>
    <mergeCell ref="D5:E5"/>
    <mergeCell ref="F5:G5"/>
    <mergeCell ref="A4:A5"/>
  </mergeCells>
  <phoneticPr fontId="80" type="noConversion"/>
  <pageMargins left="0.51180555555555596" right="0.31458333333333299" top="0.43263888888888902" bottom="0.196527777777778" header="0.29861111111111099" footer="0.29861111111111099"/>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50"/>
  <sheetViews>
    <sheetView view="pageBreakPreview" zoomScale="85" zoomScaleNormal="100" workbookViewId="0">
      <selection activeCell="B12" sqref="B12:H12"/>
    </sheetView>
  </sheetViews>
  <sheetFormatPr defaultColWidth="9" defaultRowHeight="13.5"/>
  <cols>
    <col min="1" max="1" width="10.125" style="103" customWidth="1"/>
    <col min="2" max="2" width="5.25" style="103" customWidth="1"/>
    <col min="3" max="4" width="4.625" style="104" customWidth="1"/>
    <col min="5" max="5" width="10.75" style="184" customWidth="1"/>
    <col min="6" max="6" width="12.75" style="185" customWidth="1"/>
    <col min="7" max="7" width="7.25" style="185" customWidth="1"/>
    <col min="8" max="8" width="29.125" style="186" customWidth="1"/>
    <col min="9" max="9" width="30.375" style="105" customWidth="1"/>
    <col min="10" max="10" width="9.75" style="105" customWidth="1"/>
    <col min="11" max="11" width="8.375" style="105" customWidth="1"/>
    <col min="12" max="12" width="9" style="105"/>
    <col min="13" max="13" width="31" style="105" customWidth="1"/>
    <col min="14" max="14" width="11" style="105" hidden="1" customWidth="1"/>
    <col min="15" max="15" width="5.375" style="105" hidden="1" customWidth="1"/>
    <col min="16" max="16" width="11.25" style="187" hidden="1" customWidth="1"/>
    <col min="17" max="17" width="10.875" style="187" hidden="1" customWidth="1"/>
    <col min="18" max="18" width="14.375" style="188" hidden="1" customWidth="1"/>
    <col min="19" max="19" width="9.75" style="103" hidden="1" customWidth="1"/>
    <col min="20" max="20" width="8.5" style="103" hidden="1" customWidth="1"/>
    <col min="21" max="22" width="9" style="103" customWidth="1"/>
    <col min="23" max="16384" width="9" style="103"/>
  </cols>
  <sheetData>
    <row r="1" spans="1:20" s="108" customFormat="1" ht="14.25">
      <c r="A1" s="475" t="s">
        <v>73</v>
      </c>
      <c r="B1" s="476"/>
      <c r="C1" s="477"/>
      <c r="D1" s="477"/>
      <c r="E1" s="520"/>
      <c r="F1" s="521"/>
      <c r="G1" s="521"/>
      <c r="H1" s="522"/>
      <c r="I1" s="478"/>
      <c r="J1" s="478"/>
      <c r="K1" s="478"/>
      <c r="L1" s="478"/>
      <c r="M1" s="478"/>
      <c r="N1" s="478"/>
      <c r="O1" s="478"/>
      <c r="P1" s="523"/>
      <c r="Q1" s="523"/>
      <c r="R1" s="524"/>
      <c r="S1" s="476"/>
      <c r="T1" s="476"/>
    </row>
    <row r="2" spans="1:20" s="108" customFormat="1" ht="30" customHeight="1">
      <c r="A2" s="479" t="s">
        <v>74</v>
      </c>
      <c r="B2" s="479"/>
      <c r="C2" s="479"/>
      <c r="D2" s="479"/>
      <c r="E2" s="525"/>
      <c r="F2" s="526"/>
      <c r="G2" s="526"/>
      <c r="H2" s="480"/>
      <c r="I2" s="480"/>
      <c r="J2" s="480"/>
      <c r="K2" s="480"/>
      <c r="L2" s="480"/>
      <c r="M2" s="480"/>
      <c r="N2" s="527"/>
      <c r="O2" s="527"/>
      <c r="P2" s="528"/>
      <c r="Q2" s="528"/>
      <c r="R2" s="529"/>
      <c r="S2" s="476"/>
      <c r="T2" s="476"/>
    </row>
    <row r="3" spans="1:20" s="108" customFormat="1" ht="22.15" customHeight="1">
      <c r="A3" s="481" t="s">
        <v>75</v>
      </c>
      <c r="B3" s="481"/>
      <c r="C3" s="481"/>
      <c r="D3" s="481" t="s">
        <v>76</v>
      </c>
      <c r="E3" s="482"/>
      <c r="F3" s="483"/>
      <c r="G3" s="483"/>
      <c r="H3" s="484"/>
      <c r="I3" s="483"/>
      <c r="J3" s="483"/>
      <c r="K3" s="483"/>
      <c r="L3" s="483"/>
      <c r="M3" s="483"/>
      <c r="N3" s="125"/>
      <c r="O3" s="125"/>
      <c r="P3" s="491"/>
      <c r="Q3" s="491"/>
      <c r="R3" s="491"/>
      <c r="S3" s="476"/>
      <c r="T3" s="476"/>
    </row>
    <row r="4" spans="1:20" s="108" customFormat="1" ht="24" customHeight="1">
      <c r="A4" s="481" t="s">
        <v>77</v>
      </c>
      <c r="B4" s="481"/>
      <c r="C4" s="481"/>
      <c r="D4" s="247"/>
      <c r="E4" s="247"/>
      <c r="F4" s="468" t="s">
        <v>78</v>
      </c>
      <c r="G4" s="484" t="s">
        <v>1056</v>
      </c>
      <c r="H4" s="484"/>
      <c r="I4" s="468" t="s">
        <v>1053</v>
      </c>
      <c r="J4" s="468" t="s">
        <v>80</v>
      </c>
      <c r="K4" s="484" t="s">
        <v>1054</v>
      </c>
      <c r="L4" s="484"/>
      <c r="M4" s="468" t="s">
        <v>82</v>
      </c>
      <c r="N4" s="530"/>
      <c r="O4" s="530"/>
      <c r="P4" s="530"/>
      <c r="Q4" s="530"/>
      <c r="R4" s="530"/>
      <c r="S4" s="476"/>
      <c r="T4" s="476"/>
    </row>
    <row r="5" spans="1:20" s="108" customFormat="1" ht="22.15" customHeight="1">
      <c r="A5" s="481"/>
      <c r="B5" s="481"/>
      <c r="C5" s="481"/>
      <c r="D5" s="481" t="s">
        <v>83</v>
      </c>
      <c r="E5" s="482"/>
      <c r="F5" s="114">
        <v>129327.67</v>
      </c>
      <c r="G5" s="248">
        <f>G7+G8</f>
        <v>144244.85999999999</v>
      </c>
      <c r="H5" s="248"/>
      <c r="I5" s="114">
        <f>K7+K8</f>
        <v>139416.01999999999</v>
      </c>
      <c r="J5" s="114">
        <v>10</v>
      </c>
      <c r="K5" s="249">
        <f>I5/G5</f>
        <v>0.9665233132050598</v>
      </c>
      <c r="L5" s="249"/>
      <c r="M5" s="114">
        <v>9.6999999999999993</v>
      </c>
      <c r="N5" s="189">
        <f>(I5+518.41)</f>
        <v>139934.43</v>
      </c>
      <c r="O5" s="189"/>
      <c r="P5" s="530">
        <f>G5-I5</f>
        <v>4828.8399999999965</v>
      </c>
      <c r="Q5" s="530"/>
      <c r="R5" s="530"/>
      <c r="S5" s="476"/>
      <c r="T5" s="476">
        <f>10-M5</f>
        <v>0.30000000000000071</v>
      </c>
    </row>
    <row r="6" spans="1:20" s="108" customFormat="1" ht="22.15" customHeight="1">
      <c r="A6" s="481"/>
      <c r="B6" s="481"/>
      <c r="C6" s="481"/>
      <c r="D6" s="482" t="s">
        <v>84</v>
      </c>
      <c r="E6" s="482"/>
      <c r="F6" s="482"/>
      <c r="G6" s="482"/>
      <c r="H6" s="481"/>
      <c r="I6" s="531" t="s">
        <v>85</v>
      </c>
      <c r="J6" s="531"/>
      <c r="K6" s="531"/>
      <c r="L6" s="531"/>
      <c r="M6" s="531"/>
      <c r="N6" s="532">
        <f>N5/G5</f>
        <v>0.97011727142305115</v>
      </c>
      <c r="O6" s="475"/>
      <c r="P6" s="475"/>
      <c r="Q6" s="475"/>
      <c r="R6" s="492"/>
      <c r="S6" s="476"/>
      <c r="T6" s="476"/>
    </row>
    <row r="7" spans="1:20" s="108" customFormat="1" ht="22.15" customHeight="1">
      <c r="A7" s="481"/>
      <c r="B7" s="481"/>
      <c r="C7" s="481"/>
      <c r="D7" s="481" t="s">
        <v>86</v>
      </c>
      <c r="E7" s="481"/>
      <c r="F7" s="481"/>
      <c r="G7" s="248">
        <v>144028.85999999999</v>
      </c>
      <c r="H7" s="248"/>
      <c r="I7" s="531" t="s">
        <v>87</v>
      </c>
      <c r="J7" s="531"/>
      <c r="K7" s="250">
        <v>51768.26</v>
      </c>
      <c r="L7" s="250"/>
      <c r="M7" s="250"/>
      <c r="N7" s="190"/>
      <c r="O7" s="190"/>
      <c r="P7" s="533"/>
      <c r="Q7" s="533"/>
      <c r="R7" s="530"/>
      <c r="S7" s="476"/>
      <c r="T7" s="476"/>
    </row>
    <row r="8" spans="1:20" s="108" customFormat="1" ht="22.15" customHeight="1">
      <c r="A8" s="481"/>
      <c r="B8" s="481"/>
      <c r="C8" s="481"/>
      <c r="D8" s="481" t="s">
        <v>88</v>
      </c>
      <c r="E8" s="481"/>
      <c r="F8" s="481">
        <f>216</f>
        <v>216</v>
      </c>
      <c r="G8" s="248">
        <v>216</v>
      </c>
      <c r="H8" s="248"/>
      <c r="I8" s="531" t="s">
        <v>89</v>
      </c>
      <c r="J8" s="534" t="s">
        <v>51</v>
      </c>
      <c r="K8" s="250">
        <f>87431.76+216</f>
        <v>87647.76</v>
      </c>
      <c r="L8" s="250"/>
      <c r="M8" s="250"/>
      <c r="N8" s="190">
        <f>K7+K8-216</f>
        <v>139200.01999999999</v>
      </c>
      <c r="O8" s="190"/>
      <c r="P8" s="533"/>
      <c r="Q8" s="533"/>
      <c r="R8" s="530"/>
      <c r="S8" s="476"/>
      <c r="T8" s="476"/>
    </row>
    <row r="9" spans="1:20" s="108" customFormat="1" ht="22.15" customHeight="1">
      <c r="A9" s="481"/>
      <c r="B9" s="481"/>
      <c r="C9" s="481"/>
      <c r="D9" s="481" t="s">
        <v>90</v>
      </c>
      <c r="E9" s="481"/>
      <c r="F9" s="481"/>
      <c r="G9" s="248"/>
      <c r="H9" s="248"/>
      <c r="I9" s="531"/>
      <c r="J9" s="531"/>
      <c r="K9" s="250"/>
      <c r="L9" s="250"/>
      <c r="M9" s="250"/>
      <c r="N9" s="533"/>
      <c r="O9" s="533"/>
      <c r="P9" s="533"/>
      <c r="Q9" s="533"/>
      <c r="R9" s="530"/>
      <c r="S9" s="476"/>
      <c r="T9" s="476"/>
    </row>
    <row r="10" spans="1:20" s="108" customFormat="1" ht="22.15" customHeight="1">
      <c r="A10" s="481"/>
      <c r="B10" s="481"/>
      <c r="C10" s="481"/>
      <c r="D10" s="481" t="s">
        <v>91</v>
      </c>
      <c r="E10" s="481"/>
      <c r="F10" s="481"/>
      <c r="G10" s="248"/>
      <c r="H10" s="248"/>
      <c r="I10" s="531"/>
      <c r="J10" s="531"/>
      <c r="K10" s="250"/>
      <c r="L10" s="250"/>
      <c r="M10" s="250"/>
      <c r="N10" s="533"/>
      <c r="O10" s="533"/>
      <c r="P10" s="533"/>
      <c r="Q10" s="533"/>
      <c r="R10" s="530"/>
      <c r="S10" s="476"/>
      <c r="T10" s="476"/>
    </row>
    <row r="11" spans="1:20" s="108" customFormat="1" ht="22.15" customHeight="1">
      <c r="A11" s="481" t="s">
        <v>92</v>
      </c>
      <c r="B11" s="481" t="s">
        <v>93</v>
      </c>
      <c r="C11" s="481"/>
      <c r="D11" s="481"/>
      <c r="E11" s="481"/>
      <c r="F11" s="481"/>
      <c r="G11" s="481"/>
      <c r="H11" s="481"/>
      <c r="I11" s="484" t="s">
        <v>94</v>
      </c>
      <c r="J11" s="484"/>
      <c r="K11" s="484"/>
      <c r="L11" s="484"/>
      <c r="M11" s="484"/>
      <c r="N11" s="530"/>
      <c r="O11" s="530"/>
      <c r="P11" s="530"/>
      <c r="Q11" s="530"/>
      <c r="R11" s="530"/>
      <c r="S11" s="476"/>
      <c r="T11" s="476"/>
    </row>
    <row r="12" spans="1:20" s="108" customFormat="1" ht="236.1" customHeight="1">
      <c r="A12" s="481"/>
      <c r="B12" s="482" t="s">
        <v>95</v>
      </c>
      <c r="C12" s="482"/>
      <c r="D12" s="482"/>
      <c r="E12" s="482"/>
      <c r="F12" s="482"/>
      <c r="G12" s="482"/>
      <c r="H12" s="481"/>
      <c r="I12" s="483" t="s">
        <v>96</v>
      </c>
      <c r="J12" s="483"/>
      <c r="K12" s="483"/>
      <c r="L12" s="483"/>
      <c r="M12" s="483"/>
      <c r="N12" s="491"/>
      <c r="O12" s="491"/>
      <c r="P12" s="491"/>
      <c r="Q12" s="491"/>
      <c r="R12" s="491"/>
      <c r="S12" s="476"/>
      <c r="T12" s="476"/>
    </row>
    <row r="13" spans="1:20" s="108" customFormat="1" ht="18.95" customHeight="1">
      <c r="A13" s="470" t="s">
        <v>97</v>
      </c>
      <c r="B13" s="482" t="s">
        <v>98</v>
      </c>
      <c r="C13" s="481" t="s">
        <v>99</v>
      </c>
      <c r="D13" s="481"/>
      <c r="E13" s="481" t="s">
        <v>100</v>
      </c>
      <c r="F13" s="484"/>
      <c r="G13" s="484"/>
      <c r="H13" s="484" t="s">
        <v>101</v>
      </c>
      <c r="I13" s="483" t="s">
        <v>102</v>
      </c>
      <c r="J13" s="484" t="s">
        <v>80</v>
      </c>
      <c r="K13" s="484" t="s">
        <v>82</v>
      </c>
      <c r="L13" s="483" t="s">
        <v>103</v>
      </c>
      <c r="M13" s="483"/>
      <c r="N13" s="489" t="s">
        <v>104</v>
      </c>
      <c r="O13" s="489" t="s">
        <v>105</v>
      </c>
      <c r="P13" s="489" t="s">
        <v>106</v>
      </c>
      <c r="Q13" s="489" t="s">
        <v>107</v>
      </c>
      <c r="R13" s="489" t="s">
        <v>108</v>
      </c>
      <c r="S13" s="489" t="s">
        <v>109</v>
      </c>
      <c r="T13" s="489" t="s">
        <v>110</v>
      </c>
    </row>
    <row r="14" spans="1:20" s="108" customFormat="1" ht="18.95" customHeight="1">
      <c r="A14" s="472"/>
      <c r="B14" s="482"/>
      <c r="C14" s="481"/>
      <c r="D14" s="481"/>
      <c r="E14" s="481"/>
      <c r="F14" s="484"/>
      <c r="G14" s="484"/>
      <c r="H14" s="484"/>
      <c r="I14" s="483"/>
      <c r="J14" s="484"/>
      <c r="K14" s="483"/>
      <c r="L14" s="483"/>
      <c r="M14" s="483"/>
      <c r="N14" s="489"/>
      <c r="O14" s="489"/>
      <c r="P14" s="489"/>
      <c r="Q14" s="489"/>
      <c r="R14" s="489"/>
      <c r="S14" s="489" t="s">
        <v>111</v>
      </c>
      <c r="T14" s="489" t="s">
        <v>110</v>
      </c>
    </row>
    <row r="15" spans="1:20" s="108" customFormat="1" ht="38.1" customHeight="1">
      <c r="A15" s="470" t="s">
        <v>97</v>
      </c>
      <c r="B15" s="481" t="s">
        <v>112</v>
      </c>
      <c r="C15" s="481" t="s">
        <v>113</v>
      </c>
      <c r="D15" s="481"/>
      <c r="E15" s="535" t="s">
        <v>114</v>
      </c>
      <c r="F15" s="536"/>
      <c r="G15" s="536"/>
      <c r="H15" s="468" t="s">
        <v>115</v>
      </c>
      <c r="I15" s="468" t="s">
        <v>116</v>
      </c>
      <c r="J15" s="484">
        <v>15</v>
      </c>
      <c r="K15" s="484">
        <f>15-0.0012-0.11</f>
        <v>14.8888</v>
      </c>
      <c r="L15" s="537" t="s">
        <v>117</v>
      </c>
      <c r="M15" s="538"/>
      <c r="N15" s="491"/>
      <c r="O15" s="491" t="s">
        <v>118</v>
      </c>
      <c r="P15" s="491" t="s">
        <v>119</v>
      </c>
      <c r="Q15" s="491"/>
      <c r="R15" s="491"/>
      <c r="S15" s="476"/>
      <c r="T15" s="476"/>
    </row>
    <row r="16" spans="1:20" s="108" customFormat="1" ht="38.1" customHeight="1">
      <c r="A16" s="471"/>
      <c r="B16" s="481"/>
      <c r="C16" s="481"/>
      <c r="D16" s="481"/>
      <c r="E16" s="535" t="s">
        <v>120</v>
      </c>
      <c r="F16" s="536"/>
      <c r="G16" s="536"/>
      <c r="H16" s="468" t="s">
        <v>121</v>
      </c>
      <c r="I16" s="468" t="s">
        <v>122</v>
      </c>
      <c r="J16" s="484"/>
      <c r="K16" s="484"/>
      <c r="L16" s="539"/>
      <c r="M16" s="540"/>
      <c r="N16" s="491"/>
      <c r="O16" s="491" t="s">
        <v>118</v>
      </c>
      <c r="P16" s="491" t="s">
        <v>119</v>
      </c>
      <c r="Q16" s="491"/>
      <c r="R16" s="491"/>
      <c r="S16" s="476"/>
      <c r="T16" s="476"/>
    </row>
    <row r="17" spans="1:20" s="108" customFormat="1" ht="47.1" customHeight="1">
      <c r="A17" s="471"/>
      <c r="B17" s="481"/>
      <c r="C17" s="481"/>
      <c r="D17" s="481"/>
      <c r="E17" s="535" t="s">
        <v>123</v>
      </c>
      <c r="F17" s="536"/>
      <c r="G17" s="536"/>
      <c r="H17" s="468" t="s">
        <v>124</v>
      </c>
      <c r="I17" s="468" t="s">
        <v>125</v>
      </c>
      <c r="J17" s="484"/>
      <c r="K17" s="484"/>
      <c r="L17" s="539"/>
      <c r="M17" s="540"/>
      <c r="N17" s="491"/>
      <c r="O17" s="491" t="s">
        <v>118</v>
      </c>
      <c r="P17" s="491" t="s">
        <v>119</v>
      </c>
      <c r="Q17" s="491"/>
      <c r="R17" s="491"/>
      <c r="S17" s="476"/>
      <c r="T17" s="476"/>
    </row>
    <row r="18" spans="1:20" s="108" customFormat="1" ht="47.1" customHeight="1">
      <c r="A18" s="471"/>
      <c r="B18" s="481"/>
      <c r="C18" s="481"/>
      <c r="D18" s="481"/>
      <c r="E18" s="535" t="s">
        <v>126</v>
      </c>
      <c r="F18" s="536"/>
      <c r="G18" s="536"/>
      <c r="H18" s="468" t="s">
        <v>121</v>
      </c>
      <c r="I18" s="468" t="s">
        <v>127</v>
      </c>
      <c r="J18" s="484"/>
      <c r="K18" s="484"/>
      <c r="L18" s="541"/>
      <c r="M18" s="542"/>
      <c r="N18" s="491"/>
      <c r="O18" s="491" t="s">
        <v>118</v>
      </c>
      <c r="P18" s="491" t="s">
        <v>119</v>
      </c>
      <c r="Q18" s="491"/>
      <c r="R18" s="491"/>
      <c r="S18" s="476"/>
      <c r="T18" s="476"/>
    </row>
    <row r="19" spans="1:20" s="108" customFormat="1" ht="30" customHeight="1">
      <c r="A19" s="471"/>
      <c r="B19" s="481"/>
      <c r="C19" s="481"/>
      <c r="D19" s="481"/>
      <c r="E19" s="535" t="s">
        <v>128</v>
      </c>
      <c r="F19" s="536"/>
      <c r="G19" s="536"/>
      <c r="H19" s="468" t="s">
        <v>129</v>
      </c>
      <c r="I19" s="468" t="s">
        <v>130</v>
      </c>
      <c r="J19" s="484"/>
      <c r="K19" s="484"/>
      <c r="L19" s="483"/>
      <c r="M19" s="483"/>
      <c r="N19" s="491"/>
      <c r="O19" s="491" t="s">
        <v>118</v>
      </c>
      <c r="P19" s="491" t="s">
        <v>119</v>
      </c>
      <c r="Q19" s="491" t="s">
        <v>131</v>
      </c>
      <c r="R19" s="491"/>
      <c r="S19" s="476"/>
      <c r="T19" s="476"/>
    </row>
    <row r="20" spans="1:20" s="108" customFormat="1" ht="30" customHeight="1">
      <c r="A20" s="471"/>
      <c r="B20" s="481"/>
      <c r="C20" s="481"/>
      <c r="D20" s="481"/>
      <c r="E20" s="535" t="s">
        <v>132</v>
      </c>
      <c r="F20" s="536"/>
      <c r="G20" s="536"/>
      <c r="H20" s="468" t="s">
        <v>133</v>
      </c>
      <c r="I20" s="468" t="s">
        <v>134</v>
      </c>
      <c r="J20" s="484"/>
      <c r="K20" s="484"/>
      <c r="L20" s="483"/>
      <c r="M20" s="483"/>
      <c r="N20" s="491"/>
      <c r="O20" s="491" t="s">
        <v>118</v>
      </c>
      <c r="P20" s="491" t="s">
        <v>135</v>
      </c>
      <c r="Q20" s="491" t="s">
        <v>136</v>
      </c>
      <c r="R20" s="491" t="s">
        <v>137</v>
      </c>
      <c r="S20" s="476"/>
      <c r="T20" s="476"/>
    </row>
    <row r="21" spans="1:20" s="108" customFormat="1" ht="30" customHeight="1">
      <c r="A21" s="471"/>
      <c r="B21" s="481"/>
      <c r="C21" s="481"/>
      <c r="D21" s="481"/>
      <c r="E21" s="535" t="s">
        <v>138</v>
      </c>
      <c r="F21" s="536"/>
      <c r="G21" s="536"/>
      <c r="H21" s="469" t="s">
        <v>139</v>
      </c>
      <c r="I21" s="490" t="s">
        <v>140</v>
      </c>
      <c r="J21" s="484"/>
      <c r="K21" s="484"/>
      <c r="L21" s="483"/>
      <c r="M21" s="483"/>
      <c r="N21" s="491"/>
      <c r="O21" s="491" t="s">
        <v>118</v>
      </c>
      <c r="P21" s="491" t="s">
        <v>135</v>
      </c>
      <c r="Q21" s="491" t="s">
        <v>136</v>
      </c>
      <c r="R21" s="491" t="s">
        <v>137</v>
      </c>
      <c r="S21" s="476"/>
      <c r="T21" s="476"/>
    </row>
    <row r="22" spans="1:20" s="108" customFormat="1" ht="30" customHeight="1">
      <c r="A22" s="471"/>
      <c r="B22" s="481"/>
      <c r="C22" s="481"/>
      <c r="D22" s="481"/>
      <c r="E22" s="535" t="s">
        <v>141</v>
      </c>
      <c r="F22" s="536"/>
      <c r="G22" s="536"/>
      <c r="H22" s="469" t="s">
        <v>142</v>
      </c>
      <c r="I22" s="490" t="s">
        <v>143</v>
      </c>
      <c r="J22" s="484"/>
      <c r="K22" s="484"/>
      <c r="L22" s="483"/>
      <c r="M22" s="483"/>
      <c r="N22" s="491"/>
      <c r="O22" s="491" t="s">
        <v>118</v>
      </c>
      <c r="P22" s="491" t="s">
        <v>135</v>
      </c>
      <c r="Q22" s="491" t="s">
        <v>136</v>
      </c>
      <c r="R22" s="491" t="s">
        <v>137</v>
      </c>
      <c r="S22" s="476"/>
      <c r="T22" s="476"/>
    </row>
    <row r="23" spans="1:20" s="108" customFormat="1" ht="30" customHeight="1">
      <c r="A23" s="471"/>
      <c r="B23" s="481"/>
      <c r="C23" s="481"/>
      <c r="D23" s="481"/>
      <c r="E23" s="535" t="s">
        <v>144</v>
      </c>
      <c r="F23" s="536"/>
      <c r="G23" s="536"/>
      <c r="H23" s="467" t="s">
        <v>145</v>
      </c>
      <c r="I23" s="468" t="s">
        <v>145</v>
      </c>
      <c r="J23" s="484"/>
      <c r="K23" s="484"/>
      <c r="L23" s="483"/>
      <c r="M23" s="483"/>
      <c r="N23" s="491"/>
      <c r="O23" s="491" t="s">
        <v>118</v>
      </c>
      <c r="P23" s="491" t="s">
        <v>135</v>
      </c>
      <c r="Q23" s="491" t="s">
        <v>131</v>
      </c>
      <c r="R23" s="491" t="s">
        <v>137</v>
      </c>
      <c r="S23" s="476"/>
      <c r="T23" s="476"/>
    </row>
    <row r="24" spans="1:20" s="108" customFormat="1" ht="30" customHeight="1">
      <c r="A24" s="471"/>
      <c r="B24" s="481"/>
      <c r="C24" s="481"/>
      <c r="D24" s="481"/>
      <c r="E24" s="535" t="s">
        <v>146</v>
      </c>
      <c r="F24" s="536"/>
      <c r="G24" s="536"/>
      <c r="H24" s="467" t="s">
        <v>147</v>
      </c>
      <c r="I24" s="468" t="s">
        <v>147</v>
      </c>
      <c r="J24" s="484"/>
      <c r="K24" s="484"/>
      <c r="L24" s="483"/>
      <c r="M24" s="483"/>
      <c r="N24" s="491"/>
      <c r="O24" s="491" t="s">
        <v>118</v>
      </c>
      <c r="P24" s="491" t="s">
        <v>135</v>
      </c>
      <c r="Q24" s="491" t="s">
        <v>131</v>
      </c>
      <c r="R24" s="491" t="s">
        <v>137</v>
      </c>
      <c r="S24" s="476"/>
      <c r="T24" s="476"/>
    </row>
    <row r="25" spans="1:20" s="108" customFormat="1" ht="30" customHeight="1">
      <c r="A25" s="471"/>
      <c r="B25" s="481"/>
      <c r="C25" s="481"/>
      <c r="D25" s="481"/>
      <c r="E25" s="535" t="s">
        <v>148</v>
      </c>
      <c r="F25" s="536"/>
      <c r="G25" s="536"/>
      <c r="H25" s="467" t="s">
        <v>149</v>
      </c>
      <c r="I25" s="468" t="s">
        <v>150</v>
      </c>
      <c r="J25" s="484"/>
      <c r="K25" s="484"/>
      <c r="L25" s="483"/>
      <c r="M25" s="483"/>
      <c r="N25" s="491"/>
      <c r="O25" s="491" t="s">
        <v>118</v>
      </c>
      <c r="P25" s="491" t="s">
        <v>135</v>
      </c>
      <c r="Q25" s="491" t="s">
        <v>131</v>
      </c>
      <c r="R25" s="491" t="s">
        <v>137</v>
      </c>
      <c r="S25" s="476"/>
      <c r="T25" s="476"/>
    </row>
    <row r="26" spans="1:20" s="108" customFormat="1" ht="30" customHeight="1">
      <c r="A26" s="471"/>
      <c r="B26" s="481"/>
      <c r="C26" s="481"/>
      <c r="D26" s="481"/>
      <c r="E26" s="535" t="s">
        <v>151</v>
      </c>
      <c r="F26" s="536"/>
      <c r="G26" s="536"/>
      <c r="H26" s="467" t="s">
        <v>152</v>
      </c>
      <c r="I26" s="468" t="s">
        <v>153</v>
      </c>
      <c r="J26" s="484"/>
      <c r="K26" s="484"/>
      <c r="L26" s="483"/>
      <c r="M26" s="483"/>
      <c r="N26" s="491"/>
      <c r="O26" s="491" t="s">
        <v>118</v>
      </c>
      <c r="P26" s="491" t="s">
        <v>135</v>
      </c>
      <c r="Q26" s="491" t="s">
        <v>131</v>
      </c>
      <c r="R26" s="491" t="s">
        <v>137</v>
      </c>
      <c r="S26" s="476"/>
      <c r="T26" s="476"/>
    </row>
    <row r="27" spans="1:20" s="108" customFormat="1" ht="30" customHeight="1">
      <c r="A27" s="471"/>
      <c r="B27" s="481"/>
      <c r="C27" s="481"/>
      <c r="D27" s="481"/>
      <c r="E27" s="535" t="s">
        <v>154</v>
      </c>
      <c r="F27" s="536"/>
      <c r="G27" s="536"/>
      <c r="H27" s="467" t="s">
        <v>155</v>
      </c>
      <c r="I27" s="468" t="s">
        <v>156</v>
      </c>
      <c r="J27" s="484"/>
      <c r="K27" s="484"/>
      <c r="L27" s="483"/>
      <c r="M27" s="483"/>
      <c r="N27" s="491"/>
      <c r="O27" s="491" t="s">
        <v>118</v>
      </c>
      <c r="P27" s="491" t="s">
        <v>135</v>
      </c>
      <c r="Q27" s="491" t="s">
        <v>157</v>
      </c>
      <c r="R27" s="491" t="s">
        <v>158</v>
      </c>
      <c r="S27" s="476"/>
      <c r="T27" s="476"/>
    </row>
    <row r="28" spans="1:20" s="108" customFormat="1" ht="93.95" customHeight="1">
      <c r="A28" s="471"/>
      <c r="B28" s="481"/>
      <c r="C28" s="481"/>
      <c r="D28" s="481"/>
      <c r="E28" s="535" t="s">
        <v>159</v>
      </c>
      <c r="F28" s="536"/>
      <c r="G28" s="536"/>
      <c r="H28" s="467" t="s">
        <v>155</v>
      </c>
      <c r="I28" s="490" t="s">
        <v>160</v>
      </c>
      <c r="J28" s="484"/>
      <c r="K28" s="484"/>
      <c r="L28" s="483"/>
      <c r="M28" s="483"/>
      <c r="N28" s="491"/>
      <c r="O28" s="491" t="s">
        <v>118</v>
      </c>
      <c r="P28" s="491" t="s">
        <v>135</v>
      </c>
      <c r="Q28" s="491" t="s">
        <v>157</v>
      </c>
      <c r="R28" s="491" t="s">
        <v>158</v>
      </c>
      <c r="S28" s="476"/>
      <c r="T28" s="476"/>
    </row>
    <row r="29" spans="1:20" s="108" customFormat="1" ht="30" customHeight="1">
      <c r="A29" s="471"/>
      <c r="B29" s="481"/>
      <c r="C29" s="481"/>
      <c r="D29" s="481"/>
      <c r="E29" s="535" t="s">
        <v>161</v>
      </c>
      <c r="F29" s="536"/>
      <c r="G29" s="536"/>
      <c r="H29" s="467" t="s">
        <v>162</v>
      </c>
      <c r="I29" s="468" t="s">
        <v>163</v>
      </c>
      <c r="J29" s="484"/>
      <c r="K29" s="484"/>
      <c r="L29" s="543" t="s">
        <v>164</v>
      </c>
      <c r="M29" s="544"/>
      <c r="N29" s="491" t="s">
        <v>165</v>
      </c>
      <c r="O29" s="491" t="s">
        <v>118</v>
      </c>
      <c r="P29" s="491" t="s">
        <v>135</v>
      </c>
      <c r="Q29" s="491" t="s">
        <v>157</v>
      </c>
      <c r="R29" s="491" t="s">
        <v>158</v>
      </c>
      <c r="S29" s="545"/>
      <c r="T29" s="510"/>
    </row>
    <row r="30" spans="1:20" s="108" customFormat="1" ht="30" customHeight="1">
      <c r="A30" s="471"/>
      <c r="B30" s="481"/>
      <c r="C30" s="481"/>
      <c r="D30" s="481"/>
      <c r="E30" s="535" t="s">
        <v>166</v>
      </c>
      <c r="F30" s="536"/>
      <c r="G30" s="536"/>
      <c r="H30" s="467" t="s">
        <v>167</v>
      </c>
      <c r="I30" s="468" t="s">
        <v>168</v>
      </c>
      <c r="J30" s="484"/>
      <c r="K30" s="484"/>
      <c r="L30" s="546"/>
      <c r="M30" s="547"/>
      <c r="N30" s="491" t="s">
        <v>165</v>
      </c>
      <c r="O30" s="491" t="s">
        <v>118</v>
      </c>
      <c r="P30" s="491" t="s">
        <v>135</v>
      </c>
      <c r="Q30" s="491" t="s">
        <v>157</v>
      </c>
      <c r="R30" s="491" t="s">
        <v>158</v>
      </c>
      <c r="S30" s="545"/>
      <c r="T30" s="510"/>
    </row>
    <row r="31" spans="1:20" s="108" customFormat="1" ht="30" customHeight="1">
      <c r="A31" s="471"/>
      <c r="B31" s="481"/>
      <c r="C31" s="481"/>
      <c r="D31" s="481"/>
      <c r="E31" s="535" t="s">
        <v>169</v>
      </c>
      <c r="F31" s="536"/>
      <c r="G31" s="536"/>
      <c r="H31" s="467" t="s">
        <v>170</v>
      </c>
      <c r="I31" s="468" t="s">
        <v>171</v>
      </c>
      <c r="J31" s="484"/>
      <c r="K31" s="484"/>
      <c r="L31" s="483"/>
      <c r="M31" s="483"/>
      <c r="N31" s="491"/>
      <c r="O31" s="491" t="s">
        <v>118</v>
      </c>
      <c r="P31" s="491" t="s">
        <v>135</v>
      </c>
      <c r="Q31" s="491" t="s">
        <v>172</v>
      </c>
      <c r="R31" s="492" t="s">
        <v>173</v>
      </c>
      <c r="S31" s="476"/>
      <c r="T31" s="476"/>
    </row>
    <row r="32" spans="1:20" s="108" customFormat="1" ht="30" customHeight="1">
      <c r="A32" s="471"/>
      <c r="B32" s="481"/>
      <c r="C32" s="481"/>
      <c r="D32" s="481"/>
      <c r="E32" s="535" t="s">
        <v>174</v>
      </c>
      <c r="F32" s="536"/>
      <c r="G32" s="536"/>
      <c r="H32" s="467" t="s">
        <v>175</v>
      </c>
      <c r="I32" s="468" t="s">
        <v>176</v>
      </c>
      <c r="J32" s="484"/>
      <c r="K32" s="484"/>
      <c r="L32" s="483"/>
      <c r="M32" s="483"/>
      <c r="N32" s="491"/>
      <c r="O32" s="491" t="s">
        <v>118</v>
      </c>
      <c r="P32" s="491" t="s">
        <v>135</v>
      </c>
      <c r="Q32" s="491" t="s">
        <v>172</v>
      </c>
      <c r="R32" s="492" t="s">
        <v>173</v>
      </c>
      <c r="S32" s="476"/>
      <c r="T32" s="476"/>
    </row>
    <row r="33" spans="1:20" s="108" customFormat="1" ht="30" customHeight="1">
      <c r="A33" s="471"/>
      <c r="B33" s="481"/>
      <c r="C33" s="481"/>
      <c r="D33" s="481"/>
      <c r="E33" s="535" t="s">
        <v>177</v>
      </c>
      <c r="F33" s="536"/>
      <c r="G33" s="536"/>
      <c r="H33" s="467" t="s">
        <v>178</v>
      </c>
      <c r="I33" s="468" t="s">
        <v>178</v>
      </c>
      <c r="J33" s="484"/>
      <c r="K33" s="484"/>
      <c r="L33" s="483"/>
      <c r="M33" s="483"/>
      <c r="N33" s="491"/>
      <c r="O33" s="491" t="s">
        <v>118</v>
      </c>
      <c r="P33" s="491" t="s">
        <v>135</v>
      </c>
      <c r="Q33" s="491" t="s">
        <v>179</v>
      </c>
      <c r="R33" s="492" t="s">
        <v>173</v>
      </c>
      <c r="S33" s="476"/>
      <c r="T33" s="476"/>
    </row>
    <row r="34" spans="1:20" s="108" customFormat="1" ht="57.95" customHeight="1">
      <c r="A34" s="471"/>
      <c r="B34" s="481"/>
      <c r="C34" s="481"/>
      <c r="D34" s="481"/>
      <c r="E34" s="535" t="s">
        <v>180</v>
      </c>
      <c r="F34" s="536"/>
      <c r="G34" s="536"/>
      <c r="H34" s="467" t="s">
        <v>181</v>
      </c>
      <c r="I34" s="468" t="s">
        <v>182</v>
      </c>
      <c r="J34" s="484"/>
      <c r="K34" s="484"/>
      <c r="L34" s="483"/>
      <c r="M34" s="483"/>
      <c r="N34" s="491"/>
      <c r="O34" s="491" t="s">
        <v>118</v>
      </c>
      <c r="P34" s="491" t="s">
        <v>135</v>
      </c>
      <c r="Q34" s="491" t="s">
        <v>179</v>
      </c>
      <c r="R34" s="492" t="s">
        <v>173</v>
      </c>
      <c r="S34" s="476"/>
      <c r="T34" s="476"/>
    </row>
    <row r="35" spans="1:20" s="108" customFormat="1" ht="28.5">
      <c r="A35" s="471"/>
      <c r="B35" s="481"/>
      <c r="C35" s="481"/>
      <c r="D35" s="481"/>
      <c r="E35" s="548" t="s">
        <v>183</v>
      </c>
      <c r="F35" s="549"/>
      <c r="G35" s="550"/>
      <c r="H35" s="551" t="s">
        <v>184</v>
      </c>
      <c r="I35" s="551" t="s">
        <v>184</v>
      </c>
      <c r="J35" s="484"/>
      <c r="K35" s="484"/>
      <c r="L35" s="483"/>
      <c r="M35" s="483"/>
      <c r="N35" s="491"/>
      <c r="O35" s="491" t="s">
        <v>165</v>
      </c>
      <c r="P35" s="491" t="s">
        <v>135</v>
      </c>
      <c r="Q35" s="491" t="s">
        <v>185</v>
      </c>
      <c r="R35" s="492" t="s">
        <v>173</v>
      </c>
      <c r="S35" s="476"/>
      <c r="T35" s="476"/>
    </row>
    <row r="36" spans="1:20" s="108" customFormat="1" ht="28.5">
      <c r="A36" s="471"/>
      <c r="B36" s="481"/>
      <c r="C36" s="481"/>
      <c r="D36" s="481"/>
      <c r="E36" s="548" t="s">
        <v>186</v>
      </c>
      <c r="F36" s="549"/>
      <c r="G36" s="550"/>
      <c r="H36" s="551" t="s">
        <v>187</v>
      </c>
      <c r="I36" s="551" t="s">
        <v>187</v>
      </c>
      <c r="J36" s="484"/>
      <c r="K36" s="484"/>
      <c r="L36" s="483"/>
      <c r="M36" s="483"/>
      <c r="N36" s="491"/>
      <c r="O36" s="491" t="s">
        <v>165</v>
      </c>
      <c r="P36" s="491" t="s">
        <v>135</v>
      </c>
      <c r="Q36" s="491" t="s">
        <v>185</v>
      </c>
      <c r="R36" s="492" t="s">
        <v>173</v>
      </c>
      <c r="S36" s="476"/>
      <c r="T36" s="476"/>
    </row>
    <row r="37" spans="1:20" s="108" customFormat="1" ht="28.5">
      <c r="A37" s="471"/>
      <c r="B37" s="481"/>
      <c r="C37" s="481"/>
      <c r="D37" s="481"/>
      <c r="E37" s="548" t="s">
        <v>188</v>
      </c>
      <c r="F37" s="549"/>
      <c r="G37" s="550"/>
      <c r="H37" s="551" t="s">
        <v>189</v>
      </c>
      <c r="I37" s="551" t="s">
        <v>189</v>
      </c>
      <c r="J37" s="484"/>
      <c r="K37" s="484"/>
      <c r="L37" s="483"/>
      <c r="M37" s="483"/>
      <c r="N37" s="491"/>
      <c r="O37" s="491" t="s">
        <v>165</v>
      </c>
      <c r="P37" s="491" t="s">
        <v>135</v>
      </c>
      <c r="Q37" s="491" t="s">
        <v>185</v>
      </c>
      <c r="R37" s="492" t="s">
        <v>173</v>
      </c>
      <c r="S37" s="476"/>
      <c r="T37" s="476"/>
    </row>
    <row r="38" spans="1:20" s="108" customFormat="1" ht="28.5">
      <c r="A38" s="471"/>
      <c r="B38" s="481"/>
      <c r="C38" s="481"/>
      <c r="D38" s="481"/>
      <c r="E38" s="548" t="s">
        <v>190</v>
      </c>
      <c r="F38" s="549"/>
      <c r="G38" s="550"/>
      <c r="H38" s="551" t="s">
        <v>189</v>
      </c>
      <c r="I38" s="551" t="s">
        <v>189</v>
      </c>
      <c r="J38" s="484"/>
      <c r="K38" s="484"/>
      <c r="L38" s="483"/>
      <c r="M38" s="483"/>
      <c r="N38" s="491"/>
      <c r="O38" s="491" t="s">
        <v>165</v>
      </c>
      <c r="P38" s="491" t="s">
        <v>135</v>
      </c>
      <c r="Q38" s="491" t="s">
        <v>185</v>
      </c>
      <c r="R38" s="492" t="s">
        <v>173</v>
      </c>
      <c r="S38" s="476"/>
      <c r="T38" s="476"/>
    </row>
    <row r="39" spans="1:20" s="108" customFormat="1" ht="28.5">
      <c r="A39" s="471"/>
      <c r="B39" s="481"/>
      <c r="C39" s="481"/>
      <c r="D39" s="481"/>
      <c r="E39" s="548" t="s">
        <v>191</v>
      </c>
      <c r="F39" s="549"/>
      <c r="G39" s="550"/>
      <c r="H39" s="551" t="s">
        <v>192</v>
      </c>
      <c r="I39" s="551" t="s">
        <v>192</v>
      </c>
      <c r="J39" s="484"/>
      <c r="K39" s="484"/>
      <c r="L39" s="483"/>
      <c r="M39" s="483"/>
      <c r="N39" s="491"/>
      <c r="O39" s="491" t="s">
        <v>165</v>
      </c>
      <c r="P39" s="491" t="s">
        <v>135</v>
      </c>
      <c r="Q39" s="491" t="s">
        <v>193</v>
      </c>
      <c r="R39" s="492" t="s">
        <v>173</v>
      </c>
      <c r="S39" s="476"/>
      <c r="T39" s="476"/>
    </row>
    <row r="40" spans="1:20" s="108" customFormat="1" ht="28.5">
      <c r="A40" s="471"/>
      <c r="B40" s="481"/>
      <c r="C40" s="481"/>
      <c r="D40" s="481"/>
      <c r="E40" s="548" t="s">
        <v>194</v>
      </c>
      <c r="F40" s="549"/>
      <c r="G40" s="550"/>
      <c r="H40" s="551" t="s">
        <v>195</v>
      </c>
      <c r="I40" s="551" t="s">
        <v>196</v>
      </c>
      <c r="J40" s="484"/>
      <c r="K40" s="484"/>
      <c r="L40" s="483"/>
      <c r="M40" s="483"/>
      <c r="N40" s="491"/>
      <c r="O40" s="491" t="s">
        <v>165</v>
      </c>
      <c r="P40" s="491" t="s">
        <v>135</v>
      </c>
      <c r="Q40" s="491" t="s">
        <v>193</v>
      </c>
      <c r="R40" s="492" t="s">
        <v>173</v>
      </c>
      <c r="S40" s="476"/>
      <c r="T40" s="476"/>
    </row>
    <row r="41" spans="1:20" s="108" customFormat="1" ht="28.5">
      <c r="A41" s="471"/>
      <c r="B41" s="481"/>
      <c r="C41" s="481"/>
      <c r="D41" s="481"/>
      <c r="E41" s="548" t="s">
        <v>197</v>
      </c>
      <c r="F41" s="549"/>
      <c r="G41" s="550"/>
      <c r="H41" s="551" t="s">
        <v>198</v>
      </c>
      <c r="I41" s="551" t="s">
        <v>198</v>
      </c>
      <c r="J41" s="484"/>
      <c r="K41" s="484"/>
      <c r="L41" s="483"/>
      <c r="M41" s="483"/>
      <c r="N41" s="491"/>
      <c r="O41" s="491" t="s">
        <v>165</v>
      </c>
      <c r="P41" s="491" t="s">
        <v>135</v>
      </c>
      <c r="Q41" s="491" t="s">
        <v>193</v>
      </c>
      <c r="R41" s="492" t="s">
        <v>173</v>
      </c>
      <c r="S41" s="476"/>
      <c r="T41" s="476"/>
    </row>
    <row r="42" spans="1:20" s="108" customFormat="1" ht="28.5">
      <c r="A42" s="471"/>
      <c r="B42" s="481"/>
      <c r="C42" s="481"/>
      <c r="D42" s="481"/>
      <c r="E42" s="552" t="s">
        <v>199</v>
      </c>
      <c r="F42" s="553"/>
      <c r="G42" s="554"/>
      <c r="H42" s="467" t="s">
        <v>200</v>
      </c>
      <c r="I42" s="551" t="s">
        <v>201</v>
      </c>
      <c r="J42" s="484"/>
      <c r="K42" s="484"/>
      <c r="L42" s="483"/>
      <c r="M42" s="483"/>
      <c r="N42" s="491"/>
      <c r="O42" s="491" t="s">
        <v>165</v>
      </c>
      <c r="P42" s="491" t="s">
        <v>135</v>
      </c>
      <c r="Q42" s="491" t="s">
        <v>202</v>
      </c>
      <c r="R42" s="492" t="s">
        <v>137</v>
      </c>
      <c r="S42" s="476"/>
      <c r="T42" s="476"/>
    </row>
    <row r="43" spans="1:20" s="108" customFormat="1" ht="28.5">
      <c r="A43" s="471"/>
      <c r="B43" s="481"/>
      <c r="C43" s="481"/>
      <c r="D43" s="481"/>
      <c r="E43" s="552" t="s">
        <v>203</v>
      </c>
      <c r="F43" s="553"/>
      <c r="G43" s="554"/>
      <c r="H43" s="467" t="s">
        <v>204</v>
      </c>
      <c r="I43" s="551" t="s">
        <v>205</v>
      </c>
      <c r="J43" s="484"/>
      <c r="K43" s="484"/>
      <c r="L43" s="483"/>
      <c r="M43" s="483"/>
      <c r="N43" s="491"/>
      <c r="O43" s="491" t="s">
        <v>165</v>
      </c>
      <c r="P43" s="491" t="s">
        <v>135</v>
      </c>
      <c r="Q43" s="491" t="s">
        <v>202</v>
      </c>
      <c r="R43" s="492" t="s">
        <v>137</v>
      </c>
      <c r="S43" s="476"/>
      <c r="T43" s="476"/>
    </row>
    <row r="44" spans="1:20" s="108" customFormat="1" ht="14.25">
      <c r="A44" s="471"/>
      <c r="B44" s="481"/>
      <c r="C44" s="481"/>
      <c r="D44" s="481"/>
      <c r="E44" s="552" t="s">
        <v>206</v>
      </c>
      <c r="F44" s="553"/>
      <c r="G44" s="554"/>
      <c r="H44" s="467" t="s">
        <v>207</v>
      </c>
      <c r="I44" s="551" t="s">
        <v>207</v>
      </c>
      <c r="J44" s="484"/>
      <c r="K44" s="484"/>
      <c r="L44" s="483"/>
      <c r="M44" s="483"/>
      <c r="N44" s="491"/>
      <c r="O44" s="491" t="s">
        <v>165</v>
      </c>
      <c r="P44" s="491" t="s">
        <v>135</v>
      </c>
      <c r="Q44" s="491" t="s">
        <v>208</v>
      </c>
      <c r="R44" s="492" t="s">
        <v>137</v>
      </c>
      <c r="S44" s="476"/>
      <c r="T44" s="476"/>
    </row>
    <row r="45" spans="1:20" s="108" customFormat="1" ht="54" customHeight="1">
      <c r="A45" s="471"/>
      <c r="B45" s="481"/>
      <c r="C45" s="481"/>
      <c r="D45" s="481"/>
      <c r="E45" s="555" t="s">
        <v>209</v>
      </c>
      <c r="F45" s="556"/>
      <c r="G45" s="557"/>
      <c r="H45" s="467" t="s">
        <v>210</v>
      </c>
      <c r="I45" s="551" t="s">
        <v>211</v>
      </c>
      <c r="J45" s="484"/>
      <c r="K45" s="484"/>
      <c r="L45" s="483"/>
      <c r="M45" s="483"/>
      <c r="N45" s="491"/>
      <c r="O45" s="491" t="s">
        <v>165</v>
      </c>
      <c r="P45" s="491" t="s">
        <v>135</v>
      </c>
      <c r="Q45" s="491" t="s">
        <v>212</v>
      </c>
      <c r="R45" s="492" t="s">
        <v>137</v>
      </c>
      <c r="S45" s="476"/>
      <c r="T45" s="476"/>
    </row>
    <row r="46" spans="1:20" s="108" customFormat="1" ht="14.25">
      <c r="A46" s="471"/>
      <c r="B46" s="481"/>
      <c r="C46" s="481"/>
      <c r="D46" s="481"/>
      <c r="E46" s="555" t="s">
        <v>213</v>
      </c>
      <c r="F46" s="556"/>
      <c r="G46" s="557"/>
      <c r="H46" s="467" t="s">
        <v>214</v>
      </c>
      <c r="I46" s="551" t="s">
        <v>215</v>
      </c>
      <c r="J46" s="484"/>
      <c r="K46" s="484"/>
      <c r="L46" s="483"/>
      <c r="M46" s="483"/>
      <c r="N46" s="491"/>
      <c r="O46" s="491" t="s">
        <v>165</v>
      </c>
      <c r="P46" s="491" t="s">
        <v>135</v>
      </c>
      <c r="Q46" s="491" t="s">
        <v>212</v>
      </c>
      <c r="R46" s="492" t="s">
        <v>137</v>
      </c>
      <c r="S46" s="476"/>
      <c r="T46" s="476"/>
    </row>
    <row r="47" spans="1:20" s="108" customFormat="1" ht="28.5">
      <c r="A47" s="471"/>
      <c r="B47" s="481"/>
      <c r="C47" s="481"/>
      <c r="D47" s="481"/>
      <c r="E47" s="548" t="s">
        <v>216</v>
      </c>
      <c r="F47" s="549"/>
      <c r="G47" s="550"/>
      <c r="H47" s="551" t="s">
        <v>217</v>
      </c>
      <c r="I47" s="551" t="s">
        <v>218</v>
      </c>
      <c r="J47" s="484"/>
      <c r="K47" s="484"/>
      <c r="L47" s="483"/>
      <c r="M47" s="483"/>
      <c r="N47" s="491"/>
      <c r="O47" s="491" t="s">
        <v>165</v>
      </c>
      <c r="P47" s="491" t="s">
        <v>135</v>
      </c>
      <c r="Q47" s="491" t="s">
        <v>219</v>
      </c>
      <c r="R47" s="492" t="s">
        <v>173</v>
      </c>
      <c r="S47" s="476"/>
      <c r="T47" s="476"/>
    </row>
    <row r="48" spans="1:20" s="108" customFormat="1" ht="28.5">
      <c r="A48" s="471"/>
      <c r="B48" s="481"/>
      <c r="C48" s="481"/>
      <c r="D48" s="481"/>
      <c r="E48" s="548" t="s">
        <v>220</v>
      </c>
      <c r="F48" s="549"/>
      <c r="G48" s="550"/>
      <c r="H48" s="551" t="s">
        <v>221</v>
      </c>
      <c r="I48" s="551" t="s">
        <v>222</v>
      </c>
      <c r="J48" s="484"/>
      <c r="K48" s="484"/>
      <c r="L48" s="483"/>
      <c r="M48" s="483"/>
      <c r="N48" s="491"/>
      <c r="O48" s="491" t="s">
        <v>165</v>
      </c>
      <c r="P48" s="491" t="s">
        <v>135</v>
      </c>
      <c r="Q48" s="491" t="s">
        <v>219</v>
      </c>
      <c r="R48" s="492" t="s">
        <v>173</v>
      </c>
      <c r="S48" s="476"/>
      <c r="T48" s="476"/>
    </row>
    <row r="49" spans="1:20" s="108" customFormat="1" ht="42.75">
      <c r="A49" s="471"/>
      <c r="B49" s="481"/>
      <c r="C49" s="481"/>
      <c r="D49" s="481"/>
      <c r="E49" s="555" t="s">
        <v>223</v>
      </c>
      <c r="F49" s="556"/>
      <c r="G49" s="557"/>
      <c r="H49" s="467" t="s">
        <v>224</v>
      </c>
      <c r="I49" s="551" t="s">
        <v>225</v>
      </c>
      <c r="J49" s="484"/>
      <c r="K49" s="484"/>
      <c r="L49" s="483"/>
      <c r="M49" s="483"/>
      <c r="N49" s="491"/>
      <c r="O49" s="491" t="s">
        <v>165</v>
      </c>
      <c r="P49" s="491" t="s">
        <v>135</v>
      </c>
      <c r="Q49" s="491" t="s">
        <v>226</v>
      </c>
      <c r="R49" s="492" t="s">
        <v>137</v>
      </c>
      <c r="S49" s="476"/>
      <c r="T49" s="476"/>
    </row>
    <row r="50" spans="1:20" s="108" customFormat="1" ht="78.95" customHeight="1">
      <c r="A50" s="471"/>
      <c r="B50" s="481"/>
      <c r="C50" s="481"/>
      <c r="D50" s="481"/>
      <c r="E50" s="535" t="s">
        <v>227</v>
      </c>
      <c r="F50" s="536"/>
      <c r="G50" s="536"/>
      <c r="H50" s="468" t="s">
        <v>228</v>
      </c>
      <c r="I50" s="468" t="s">
        <v>229</v>
      </c>
      <c r="J50" s="484"/>
      <c r="K50" s="484"/>
      <c r="L50" s="483" t="s">
        <v>230</v>
      </c>
      <c r="M50" s="483"/>
      <c r="N50" s="491" t="s">
        <v>165</v>
      </c>
      <c r="O50" s="491" t="s">
        <v>118</v>
      </c>
      <c r="P50" s="491" t="s">
        <v>135</v>
      </c>
      <c r="Q50" s="491" t="s">
        <v>226</v>
      </c>
      <c r="R50" s="492" t="s">
        <v>137</v>
      </c>
      <c r="S50" s="545">
        <v>18.75</v>
      </c>
      <c r="T50" s="558">
        <v>1.1999999999999999E-3</v>
      </c>
    </row>
    <row r="51" spans="1:20" s="108" customFormat="1" ht="14.25">
      <c r="A51" s="471"/>
      <c r="B51" s="481"/>
      <c r="C51" s="481"/>
      <c r="D51" s="481"/>
      <c r="E51" s="555" t="s">
        <v>231</v>
      </c>
      <c r="F51" s="556"/>
      <c r="G51" s="557"/>
      <c r="H51" s="467" t="s">
        <v>232</v>
      </c>
      <c r="I51" s="551" t="s">
        <v>233</v>
      </c>
      <c r="J51" s="484"/>
      <c r="K51" s="484"/>
      <c r="L51" s="483"/>
      <c r="M51" s="483"/>
      <c r="N51" s="491"/>
      <c r="O51" s="491" t="s">
        <v>118</v>
      </c>
      <c r="P51" s="491" t="s">
        <v>135</v>
      </c>
      <c r="Q51" s="491" t="s">
        <v>234</v>
      </c>
      <c r="R51" s="492" t="s">
        <v>137</v>
      </c>
      <c r="S51" s="545"/>
      <c r="T51" s="545"/>
    </row>
    <row r="52" spans="1:20" s="108" customFormat="1" ht="14.25">
      <c r="A52" s="471"/>
      <c r="B52" s="481"/>
      <c r="C52" s="481"/>
      <c r="D52" s="481"/>
      <c r="E52" s="555" t="s">
        <v>235</v>
      </c>
      <c r="F52" s="556"/>
      <c r="G52" s="557"/>
      <c r="H52" s="467" t="s">
        <v>236</v>
      </c>
      <c r="I52" s="551" t="s">
        <v>237</v>
      </c>
      <c r="J52" s="484"/>
      <c r="K52" s="484"/>
      <c r="L52" s="483"/>
      <c r="M52" s="483"/>
      <c r="N52" s="491"/>
      <c r="O52" s="491" t="s">
        <v>118</v>
      </c>
      <c r="P52" s="491" t="s">
        <v>135</v>
      </c>
      <c r="Q52" s="491" t="s">
        <v>234</v>
      </c>
      <c r="R52" s="492" t="s">
        <v>137</v>
      </c>
      <c r="S52" s="545"/>
      <c r="T52" s="545"/>
    </row>
    <row r="53" spans="1:20" s="108" customFormat="1" ht="33" customHeight="1">
      <c r="A53" s="471"/>
      <c r="B53" s="481"/>
      <c r="C53" s="481"/>
      <c r="D53" s="481"/>
      <c r="E53" s="535" t="s">
        <v>238</v>
      </c>
      <c r="F53" s="536"/>
      <c r="G53" s="536"/>
      <c r="H53" s="467" t="s">
        <v>239</v>
      </c>
      <c r="I53" s="468" t="s">
        <v>240</v>
      </c>
      <c r="J53" s="484"/>
      <c r="K53" s="484"/>
      <c r="L53" s="483"/>
      <c r="M53" s="483"/>
      <c r="N53" s="491"/>
      <c r="O53" s="491" t="s">
        <v>118</v>
      </c>
      <c r="P53" s="491" t="s">
        <v>241</v>
      </c>
      <c r="Q53" s="491"/>
      <c r="R53" s="491" t="s">
        <v>137</v>
      </c>
      <c r="S53" s="476"/>
      <c r="T53" s="476"/>
    </row>
    <row r="54" spans="1:20" s="108" customFormat="1" ht="45.95" customHeight="1">
      <c r="A54" s="471"/>
      <c r="B54" s="481"/>
      <c r="C54" s="481"/>
      <c r="D54" s="481"/>
      <c r="E54" s="535" t="s">
        <v>242</v>
      </c>
      <c r="F54" s="535"/>
      <c r="G54" s="535"/>
      <c r="H54" s="467" t="s">
        <v>243</v>
      </c>
      <c r="I54" s="467" t="s">
        <v>243</v>
      </c>
      <c r="J54" s="484"/>
      <c r="K54" s="484"/>
      <c r="L54" s="482"/>
      <c r="M54" s="482"/>
      <c r="N54" s="493"/>
      <c r="O54" s="491" t="s">
        <v>118</v>
      </c>
      <c r="P54" s="493" t="s">
        <v>244</v>
      </c>
      <c r="Q54" s="493"/>
      <c r="R54" s="492" t="s">
        <v>173</v>
      </c>
      <c r="S54" s="476"/>
      <c r="T54" s="476"/>
    </row>
    <row r="55" spans="1:20" s="108" customFormat="1" ht="34.9" customHeight="1">
      <c r="A55" s="471"/>
      <c r="B55" s="481"/>
      <c r="C55" s="481"/>
      <c r="D55" s="481"/>
      <c r="E55" s="535" t="s">
        <v>245</v>
      </c>
      <c r="F55" s="535"/>
      <c r="G55" s="535"/>
      <c r="H55" s="467" t="s">
        <v>246</v>
      </c>
      <c r="I55" s="467" t="s">
        <v>246</v>
      </c>
      <c r="J55" s="484"/>
      <c r="K55" s="484"/>
      <c r="L55" s="482"/>
      <c r="M55" s="482"/>
      <c r="N55" s="493"/>
      <c r="O55" s="491" t="s">
        <v>118</v>
      </c>
      <c r="P55" s="493" t="s">
        <v>244</v>
      </c>
      <c r="Q55" s="493"/>
      <c r="R55" s="492" t="s">
        <v>173</v>
      </c>
      <c r="S55" s="476"/>
      <c r="T55" s="476"/>
    </row>
    <row r="56" spans="1:20" s="108" customFormat="1" ht="34.9" customHeight="1">
      <c r="A56" s="471"/>
      <c r="B56" s="481"/>
      <c r="C56" s="481"/>
      <c r="D56" s="481"/>
      <c r="E56" s="535" t="s">
        <v>247</v>
      </c>
      <c r="F56" s="535"/>
      <c r="G56" s="535"/>
      <c r="H56" s="467" t="s">
        <v>248</v>
      </c>
      <c r="I56" s="467" t="s">
        <v>248</v>
      </c>
      <c r="J56" s="484"/>
      <c r="K56" s="484"/>
      <c r="L56" s="482"/>
      <c r="M56" s="482"/>
      <c r="N56" s="493"/>
      <c r="O56" s="491" t="s">
        <v>118</v>
      </c>
      <c r="P56" s="493" t="s">
        <v>244</v>
      </c>
      <c r="Q56" s="493"/>
      <c r="R56" s="493" t="s">
        <v>158</v>
      </c>
      <c r="S56" s="476"/>
      <c r="T56" s="476"/>
    </row>
    <row r="57" spans="1:20" s="108" customFormat="1" ht="34.9" customHeight="1">
      <c r="A57" s="471"/>
      <c r="B57" s="481"/>
      <c r="C57" s="481"/>
      <c r="D57" s="481"/>
      <c r="E57" s="535" t="s">
        <v>249</v>
      </c>
      <c r="F57" s="535"/>
      <c r="G57" s="535"/>
      <c r="H57" s="467" t="s">
        <v>250</v>
      </c>
      <c r="I57" s="467" t="s">
        <v>251</v>
      </c>
      <c r="J57" s="484"/>
      <c r="K57" s="484"/>
      <c r="L57" s="482"/>
      <c r="M57" s="482"/>
      <c r="N57" s="493"/>
      <c r="O57" s="491" t="s">
        <v>118</v>
      </c>
      <c r="P57" s="493" t="s">
        <v>244</v>
      </c>
      <c r="Q57" s="493"/>
      <c r="R57" s="493" t="s">
        <v>137</v>
      </c>
      <c r="S57" s="476"/>
      <c r="T57" s="476"/>
    </row>
    <row r="58" spans="1:20" s="108" customFormat="1" ht="34.9" customHeight="1">
      <c r="A58" s="471"/>
      <c r="B58" s="481"/>
      <c r="C58" s="481"/>
      <c r="D58" s="481"/>
      <c r="E58" s="535" t="s">
        <v>252</v>
      </c>
      <c r="F58" s="535"/>
      <c r="G58" s="535"/>
      <c r="H58" s="467" t="s">
        <v>253</v>
      </c>
      <c r="I58" s="467" t="s">
        <v>253</v>
      </c>
      <c r="J58" s="484"/>
      <c r="K58" s="484"/>
      <c r="L58" s="482"/>
      <c r="M58" s="482"/>
      <c r="N58" s="493"/>
      <c r="O58" s="491" t="s">
        <v>118</v>
      </c>
      <c r="P58" s="493" t="s">
        <v>244</v>
      </c>
      <c r="Q58" s="493"/>
      <c r="R58" s="493" t="s">
        <v>137</v>
      </c>
      <c r="S58" s="476"/>
      <c r="T58" s="476"/>
    </row>
    <row r="59" spans="1:20" s="108" customFormat="1" ht="34.9" customHeight="1">
      <c r="A59" s="471"/>
      <c r="B59" s="481"/>
      <c r="C59" s="481"/>
      <c r="D59" s="481"/>
      <c r="E59" s="555" t="s">
        <v>254</v>
      </c>
      <c r="F59" s="556"/>
      <c r="G59" s="557"/>
      <c r="H59" s="467" t="s">
        <v>1055</v>
      </c>
      <c r="I59" s="467" t="s">
        <v>255</v>
      </c>
      <c r="J59" s="484"/>
      <c r="K59" s="484"/>
      <c r="L59" s="473"/>
      <c r="M59" s="507"/>
      <c r="N59" s="493"/>
      <c r="O59" s="491" t="s">
        <v>165</v>
      </c>
      <c r="P59" s="493" t="s">
        <v>244</v>
      </c>
      <c r="Q59" s="493"/>
      <c r="R59" s="493" t="s">
        <v>256</v>
      </c>
      <c r="S59" s="476"/>
      <c r="T59" s="476"/>
    </row>
    <row r="60" spans="1:20" s="108" customFormat="1" ht="34.9" customHeight="1">
      <c r="A60" s="471"/>
      <c r="B60" s="481"/>
      <c r="C60" s="481"/>
      <c r="D60" s="481"/>
      <c r="E60" s="555" t="s">
        <v>257</v>
      </c>
      <c r="F60" s="556"/>
      <c r="G60" s="557"/>
      <c r="H60" s="467" t="s">
        <v>258</v>
      </c>
      <c r="I60" s="505">
        <v>1</v>
      </c>
      <c r="J60" s="484"/>
      <c r="K60" s="484"/>
      <c r="L60" s="473"/>
      <c r="M60" s="507"/>
      <c r="N60" s="493"/>
      <c r="O60" s="491" t="s">
        <v>165</v>
      </c>
      <c r="P60" s="493" t="s">
        <v>244</v>
      </c>
      <c r="Q60" s="493"/>
      <c r="R60" s="493" t="s">
        <v>256</v>
      </c>
      <c r="S60" s="476"/>
      <c r="T60" s="476"/>
    </row>
    <row r="61" spans="1:20" s="108" customFormat="1" ht="30" customHeight="1">
      <c r="A61" s="471"/>
      <c r="B61" s="481"/>
      <c r="C61" s="481"/>
      <c r="D61" s="481"/>
      <c r="E61" s="559" t="s">
        <v>259</v>
      </c>
      <c r="F61" s="559"/>
      <c r="G61" s="559"/>
      <c r="H61" s="495" t="s">
        <v>260</v>
      </c>
      <c r="I61" s="467" t="s">
        <v>261</v>
      </c>
      <c r="J61" s="484"/>
      <c r="K61" s="484"/>
      <c r="L61" s="481"/>
      <c r="M61" s="481"/>
      <c r="N61" s="498"/>
      <c r="O61" s="491" t="s">
        <v>118</v>
      </c>
      <c r="P61" s="475" t="s">
        <v>262</v>
      </c>
      <c r="Q61" s="475"/>
      <c r="R61" s="492" t="s">
        <v>173</v>
      </c>
      <c r="S61" s="476"/>
      <c r="T61" s="476"/>
    </row>
    <row r="62" spans="1:20" s="108" customFormat="1" ht="30" customHeight="1">
      <c r="A62" s="471"/>
      <c r="B62" s="481"/>
      <c r="C62" s="481"/>
      <c r="D62" s="481"/>
      <c r="E62" s="559" t="s">
        <v>263</v>
      </c>
      <c r="F62" s="559"/>
      <c r="G62" s="559"/>
      <c r="H62" s="495" t="s">
        <v>264</v>
      </c>
      <c r="I62" s="467" t="s">
        <v>265</v>
      </c>
      <c r="J62" s="484"/>
      <c r="K62" s="484"/>
      <c r="L62" s="481"/>
      <c r="M62" s="481"/>
      <c r="N62" s="498"/>
      <c r="O62" s="491" t="s">
        <v>118</v>
      </c>
      <c r="P62" s="475" t="s">
        <v>262</v>
      </c>
      <c r="Q62" s="475"/>
      <c r="R62" s="492" t="s">
        <v>173</v>
      </c>
      <c r="S62" s="476"/>
      <c r="T62" s="476"/>
    </row>
    <row r="63" spans="1:20" s="108" customFormat="1" ht="34.9" customHeight="1">
      <c r="A63" s="471"/>
      <c r="B63" s="481"/>
      <c r="C63" s="481"/>
      <c r="D63" s="481"/>
      <c r="E63" s="559" t="s">
        <v>266</v>
      </c>
      <c r="F63" s="559"/>
      <c r="G63" s="559"/>
      <c r="H63" s="495" t="s">
        <v>178</v>
      </c>
      <c r="I63" s="467" t="s">
        <v>178</v>
      </c>
      <c r="J63" s="484"/>
      <c r="K63" s="484"/>
      <c r="L63" s="482"/>
      <c r="M63" s="482"/>
      <c r="N63" s="493"/>
      <c r="O63" s="493" t="s">
        <v>165</v>
      </c>
      <c r="P63" s="475" t="s">
        <v>262</v>
      </c>
      <c r="Q63" s="475"/>
      <c r="R63" s="492" t="s">
        <v>158</v>
      </c>
      <c r="S63" s="476"/>
      <c r="T63" s="476"/>
    </row>
    <row r="64" spans="1:20" s="108" customFormat="1" ht="34.9" customHeight="1">
      <c r="A64" s="471"/>
      <c r="B64" s="481"/>
      <c r="C64" s="481"/>
      <c r="D64" s="481"/>
      <c r="E64" s="559" t="s">
        <v>267</v>
      </c>
      <c r="F64" s="559"/>
      <c r="G64" s="559"/>
      <c r="H64" s="495" t="s">
        <v>268</v>
      </c>
      <c r="I64" s="467" t="s">
        <v>268</v>
      </c>
      <c r="J64" s="484"/>
      <c r="K64" s="484"/>
      <c r="L64" s="482"/>
      <c r="M64" s="482"/>
      <c r="N64" s="493"/>
      <c r="O64" s="493" t="s">
        <v>165</v>
      </c>
      <c r="P64" s="475" t="s">
        <v>262</v>
      </c>
      <c r="Q64" s="475"/>
      <c r="R64" s="492" t="s">
        <v>173</v>
      </c>
      <c r="S64" s="476"/>
      <c r="T64" s="476"/>
    </row>
    <row r="65" spans="1:20" s="108" customFormat="1" ht="34.9" customHeight="1">
      <c r="A65" s="471"/>
      <c r="B65" s="481"/>
      <c r="C65" s="481"/>
      <c r="D65" s="481"/>
      <c r="E65" s="559" t="s">
        <v>269</v>
      </c>
      <c r="F65" s="559"/>
      <c r="G65" s="559"/>
      <c r="H65" s="495" t="s">
        <v>236</v>
      </c>
      <c r="I65" s="467" t="s">
        <v>236</v>
      </c>
      <c r="J65" s="484"/>
      <c r="K65" s="484"/>
      <c r="L65" s="482"/>
      <c r="M65" s="482"/>
      <c r="N65" s="493"/>
      <c r="O65" s="493" t="s">
        <v>165</v>
      </c>
      <c r="P65" s="475" t="s">
        <v>262</v>
      </c>
      <c r="Q65" s="475"/>
      <c r="R65" s="492" t="s">
        <v>173</v>
      </c>
      <c r="S65" s="476"/>
      <c r="T65" s="476"/>
    </row>
    <row r="66" spans="1:20" s="108" customFormat="1" ht="34.9" customHeight="1">
      <c r="A66" s="471"/>
      <c r="B66" s="481"/>
      <c r="C66" s="481"/>
      <c r="D66" s="481"/>
      <c r="E66" s="559" t="s">
        <v>270</v>
      </c>
      <c r="F66" s="559"/>
      <c r="G66" s="559"/>
      <c r="H66" s="495" t="s">
        <v>271</v>
      </c>
      <c r="I66" s="467" t="s">
        <v>271</v>
      </c>
      <c r="J66" s="484"/>
      <c r="K66" s="484"/>
      <c r="L66" s="482"/>
      <c r="M66" s="482"/>
      <c r="N66" s="493"/>
      <c r="O66" s="493" t="s">
        <v>165</v>
      </c>
      <c r="P66" s="475" t="s">
        <v>262</v>
      </c>
      <c r="Q66" s="475"/>
      <c r="R66" s="492" t="s">
        <v>173</v>
      </c>
      <c r="S66" s="476"/>
      <c r="T66" s="476"/>
    </row>
    <row r="67" spans="1:20" s="108" customFormat="1" ht="34.9" customHeight="1">
      <c r="A67" s="471"/>
      <c r="B67" s="481"/>
      <c r="C67" s="481"/>
      <c r="D67" s="481"/>
      <c r="E67" s="559" t="s">
        <v>272</v>
      </c>
      <c r="F67" s="559"/>
      <c r="G67" s="559"/>
      <c r="H67" s="495" t="s">
        <v>273</v>
      </c>
      <c r="I67" s="467" t="s">
        <v>274</v>
      </c>
      <c r="J67" s="484"/>
      <c r="K67" s="484"/>
      <c r="L67" s="482"/>
      <c r="M67" s="482"/>
      <c r="N67" s="493"/>
      <c r="O67" s="493" t="s">
        <v>165</v>
      </c>
      <c r="P67" s="475" t="s">
        <v>262</v>
      </c>
      <c r="Q67" s="475"/>
      <c r="R67" s="492" t="s">
        <v>173</v>
      </c>
      <c r="S67" s="476"/>
      <c r="T67" s="476"/>
    </row>
    <row r="68" spans="1:20" s="108" customFormat="1" ht="34.9" customHeight="1">
      <c r="A68" s="471"/>
      <c r="B68" s="481"/>
      <c r="C68" s="481"/>
      <c r="D68" s="481"/>
      <c r="E68" s="535" t="s">
        <v>275</v>
      </c>
      <c r="F68" s="535"/>
      <c r="G68" s="535"/>
      <c r="H68" s="505" t="s">
        <v>276</v>
      </c>
      <c r="I68" s="505" t="s">
        <v>277</v>
      </c>
      <c r="J68" s="484"/>
      <c r="K68" s="484"/>
      <c r="L68" s="482"/>
      <c r="M68" s="482"/>
      <c r="N68" s="493"/>
      <c r="O68" s="491" t="s">
        <v>118</v>
      </c>
      <c r="P68" s="493" t="s">
        <v>278</v>
      </c>
      <c r="Q68" s="493"/>
      <c r="R68" s="493" t="s">
        <v>158</v>
      </c>
      <c r="S68" s="476"/>
      <c r="T68" s="476"/>
    </row>
    <row r="69" spans="1:20" s="108" customFormat="1" ht="63" customHeight="1">
      <c r="A69" s="471"/>
      <c r="B69" s="481"/>
      <c r="C69" s="481"/>
      <c r="D69" s="481"/>
      <c r="E69" s="535" t="s">
        <v>279</v>
      </c>
      <c r="F69" s="535"/>
      <c r="G69" s="535"/>
      <c r="H69" s="505" t="s">
        <v>280</v>
      </c>
      <c r="I69" s="560">
        <v>136900</v>
      </c>
      <c r="J69" s="484"/>
      <c r="K69" s="484"/>
      <c r="L69" s="482" t="s">
        <v>281</v>
      </c>
      <c r="M69" s="482"/>
      <c r="N69" s="493" t="s">
        <v>165</v>
      </c>
      <c r="O69" s="491" t="s">
        <v>118</v>
      </c>
      <c r="P69" s="493" t="s">
        <v>278</v>
      </c>
      <c r="Q69" s="493"/>
      <c r="R69" s="493" t="s">
        <v>137</v>
      </c>
      <c r="S69" s="476"/>
      <c r="T69" s="476"/>
    </row>
    <row r="70" spans="1:20" s="108" customFormat="1" ht="34.9" customHeight="1">
      <c r="A70" s="471"/>
      <c r="B70" s="481"/>
      <c r="C70" s="481"/>
      <c r="D70" s="481"/>
      <c r="E70" s="535" t="s">
        <v>282</v>
      </c>
      <c r="F70" s="535"/>
      <c r="G70" s="535"/>
      <c r="H70" s="505" t="s">
        <v>283</v>
      </c>
      <c r="I70" s="505" t="s">
        <v>222</v>
      </c>
      <c r="J70" s="484"/>
      <c r="K70" s="484"/>
      <c r="L70" s="482"/>
      <c r="M70" s="482"/>
      <c r="N70" s="493"/>
      <c r="O70" s="491" t="s">
        <v>118</v>
      </c>
      <c r="P70" s="493" t="s">
        <v>278</v>
      </c>
      <c r="Q70" s="493"/>
      <c r="R70" s="493" t="s">
        <v>137</v>
      </c>
      <c r="S70" s="476"/>
      <c r="T70" s="476"/>
    </row>
    <row r="71" spans="1:20" s="108" customFormat="1" ht="48.95" customHeight="1">
      <c r="A71" s="471"/>
      <c r="B71" s="481"/>
      <c r="C71" s="481"/>
      <c r="D71" s="481"/>
      <c r="E71" s="535" t="s">
        <v>284</v>
      </c>
      <c r="F71" s="535"/>
      <c r="G71" s="535"/>
      <c r="H71" s="505" t="s">
        <v>285</v>
      </c>
      <c r="I71" s="505" t="s">
        <v>286</v>
      </c>
      <c r="J71" s="484"/>
      <c r="K71" s="484"/>
      <c r="L71" s="482" t="s">
        <v>281</v>
      </c>
      <c r="M71" s="482"/>
      <c r="N71" s="493" t="s">
        <v>165</v>
      </c>
      <c r="O71" s="491" t="s">
        <v>118</v>
      </c>
      <c r="P71" s="493" t="s">
        <v>278</v>
      </c>
      <c r="Q71" s="493"/>
      <c r="R71" s="493" t="s">
        <v>137</v>
      </c>
      <c r="S71" s="476"/>
      <c r="T71" s="476"/>
    </row>
    <row r="72" spans="1:20" s="108" customFormat="1" ht="34.9" customHeight="1">
      <c r="A72" s="471"/>
      <c r="B72" s="481"/>
      <c r="C72" s="481"/>
      <c r="D72" s="481"/>
      <c r="E72" s="535" t="s">
        <v>287</v>
      </c>
      <c r="F72" s="535"/>
      <c r="G72" s="535"/>
      <c r="H72" s="505" t="s">
        <v>288</v>
      </c>
      <c r="I72" s="505" t="s">
        <v>288</v>
      </c>
      <c r="J72" s="484"/>
      <c r="K72" s="484"/>
      <c r="L72" s="482"/>
      <c r="M72" s="482"/>
      <c r="N72" s="493"/>
      <c r="O72" s="491" t="s">
        <v>118</v>
      </c>
      <c r="P72" s="493" t="s">
        <v>278</v>
      </c>
      <c r="Q72" s="493"/>
      <c r="R72" s="493" t="s">
        <v>137</v>
      </c>
      <c r="S72" s="476"/>
      <c r="T72" s="476"/>
    </row>
    <row r="73" spans="1:20" s="108" customFormat="1" ht="51.95" customHeight="1">
      <c r="A73" s="471"/>
      <c r="B73" s="481"/>
      <c r="C73" s="481"/>
      <c r="D73" s="481"/>
      <c r="E73" s="535" t="s">
        <v>289</v>
      </c>
      <c r="F73" s="535"/>
      <c r="G73" s="535"/>
      <c r="H73" s="505" t="s">
        <v>290</v>
      </c>
      <c r="I73" s="560">
        <v>75300</v>
      </c>
      <c r="J73" s="484"/>
      <c r="K73" s="484"/>
      <c r="L73" s="482" t="s">
        <v>281</v>
      </c>
      <c r="M73" s="482"/>
      <c r="N73" s="493" t="s">
        <v>165</v>
      </c>
      <c r="O73" s="491" t="s">
        <v>118</v>
      </c>
      <c r="P73" s="493" t="s">
        <v>278</v>
      </c>
      <c r="Q73" s="493"/>
      <c r="R73" s="493" t="s">
        <v>137</v>
      </c>
      <c r="S73" s="476"/>
      <c r="T73" s="476"/>
    </row>
    <row r="74" spans="1:20" s="108" customFormat="1" ht="34.9" customHeight="1">
      <c r="A74" s="471"/>
      <c r="B74" s="481"/>
      <c r="C74" s="481"/>
      <c r="D74" s="481"/>
      <c r="E74" s="535" t="s">
        <v>291</v>
      </c>
      <c r="F74" s="535"/>
      <c r="G74" s="535"/>
      <c r="H74" s="505" t="s">
        <v>292</v>
      </c>
      <c r="I74" s="505" t="s">
        <v>292</v>
      </c>
      <c r="J74" s="484"/>
      <c r="K74" s="484"/>
      <c r="L74" s="482"/>
      <c r="M74" s="482"/>
      <c r="N74" s="493"/>
      <c r="O74" s="491" t="s">
        <v>118</v>
      </c>
      <c r="P74" s="493" t="s">
        <v>278</v>
      </c>
      <c r="Q74" s="493"/>
      <c r="R74" s="493" t="s">
        <v>137</v>
      </c>
      <c r="S74" s="476"/>
      <c r="T74" s="476"/>
    </row>
    <row r="75" spans="1:20" s="108" customFormat="1" ht="113.1" customHeight="1">
      <c r="A75" s="471"/>
      <c r="B75" s="481"/>
      <c r="C75" s="481"/>
      <c r="D75" s="481"/>
      <c r="E75" s="535" t="s">
        <v>293</v>
      </c>
      <c r="F75" s="535"/>
      <c r="G75" s="535"/>
      <c r="H75" s="516" t="s">
        <v>294</v>
      </c>
      <c r="I75" s="469" t="s">
        <v>295</v>
      </c>
      <c r="J75" s="484"/>
      <c r="K75" s="484"/>
      <c r="L75" s="483" t="s">
        <v>296</v>
      </c>
      <c r="M75" s="483"/>
      <c r="N75" s="491" t="s">
        <v>165</v>
      </c>
      <c r="O75" s="491" t="s">
        <v>118</v>
      </c>
      <c r="P75" s="496" t="s">
        <v>297</v>
      </c>
      <c r="Q75" s="496"/>
      <c r="R75" s="492" t="s">
        <v>158</v>
      </c>
      <c r="S75" s="545">
        <v>218</v>
      </c>
      <c r="T75" s="510">
        <v>0.11</v>
      </c>
    </row>
    <row r="76" spans="1:20" s="108" customFormat="1" ht="53.1" customHeight="1">
      <c r="A76" s="471"/>
      <c r="B76" s="481"/>
      <c r="C76" s="481"/>
      <c r="D76" s="481"/>
      <c r="E76" s="535" t="s">
        <v>298</v>
      </c>
      <c r="F76" s="535"/>
      <c r="G76" s="535"/>
      <c r="H76" s="467" t="s">
        <v>299</v>
      </c>
      <c r="I76" s="467" t="s">
        <v>163</v>
      </c>
      <c r="J76" s="484"/>
      <c r="K76" s="484"/>
      <c r="L76" s="482" t="s">
        <v>281</v>
      </c>
      <c r="M76" s="482"/>
      <c r="N76" s="491"/>
      <c r="O76" s="491" t="s">
        <v>118</v>
      </c>
      <c r="P76" s="496" t="s">
        <v>300</v>
      </c>
      <c r="Q76" s="496"/>
      <c r="R76" s="492" t="s">
        <v>158</v>
      </c>
      <c r="S76" s="545"/>
      <c r="T76" s="510"/>
    </row>
    <row r="77" spans="1:20" s="108" customFormat="1" ht="105.95" customHeight="1">
      <c r="A77" s="471"/>
      <c r="B77" s="481"/>
      <c r="C77" s="481"/>
      <c r="D77" s="481"/>
      <c r="E77" s="535" t="s">
        <v>301</v>
      </c>
      <c r="F77" s="535"/>
      <c r="G77" s="535"/>
      <c r="H77" s="516" t="s">
        <v>302</v>
      </c>
      <c r="I77" s="467" t="s">
        <v>303</v>
      </c>
      <c r="J77" s="484"/>
      <c r="K77" s="484"/>
      <c r="L77" s="483" t="s">
        <v>304</v>
      </c>
      <c r="M77" s="483"/>
      <c r="N77" s="491" t="s">
        <v>165</v>
      </c>
      <c r="O77" s="491" t="s">
        <v>118</v>
      </c>
      <c r="P77" s="496" t="s">
        <v>297</v>
      </c>
      <c r="Q77" s="496"/>
      <c r="R77" s="492" t="s">
        <v>137</v>
      </c>
      <c r="S77" s="475"/>
      <c r="T77" s="476"/>
    </row>
    <row r="78" spans="1:20" s="108" customFormat="1" ht="83.1" customHeight="1">
      <c r="A78" s="471"/>
      <c r="B78" s="481"/>
      <c r="C78" s="481"/>
      <c r="D78" s="481"/>
      <c r="E78" s="535" t="s">
        <v>305</v>
      </c>
      <c r="F78" s="535"/>
      <c r="G78" s="535"/>
      <c r="H78" s="497" t="s">
        <v>306</v>
      </c>
      <c r="I78" s="469" t="s">
        <v>307</v>
      </c>
      <c r="J78" s="484"/>
      <c r="K78" s="484"/>
      <c r="L78" s="483"/>
      <c r="M78" s="483"/>
      <c r="N78" s="491"/>
      <c r="O78" s="491" t="s">
        <v>118</v>
      </c>
      <c r="P78" s="496" t="s">
        <v>297</v>
      </c>
      <c r="Q78" s="496"/>
      <c r="R78" s="492" t="s">
        <v>173</v>
      </c>
      <c r="S78" s="475"/>
      <c r="T78" s="476"/>
    </row>
    <row r="79" spans="1:20" s="108" customFormat="1" ht="93.95" customHeight="1">
      <c r="A79" s="471"/>
      <c r="B79" s="481"/>
      <c r="C79" s="481"/>
      <c r="D79" s="481"/>
      <c r="E79" s="535" t="s">
        <v>308</v>
      </c>
      <c r="F79" s="535"/>
      <c r="G79" s="535"/>
      <c r="H79" s="511">
        <v>1</v>
      </c>
      <c r="I79" s="469" t="s">
        <v>309</v>
      </c>
      <c r="J79" s="484"/>
      <c r="K79" s="484"/>
      <c r="L79" s="483"/>
      <c r="M79" s="483"/>
      <c r="N79" s="491"/>
      <c r="O79" s="493" t="s">
        <v>165</v>
      </c>
      <c r="P79" s="496" t="s">
        <v>297</v>
      </c>
      <c r="Q79" s="496"/>
      <c r="R79" s="492" t="s">
        <v>137</v>
      </c>
      <c r="S79" s="475"/>
      <c r="T79" s="476"/>
    </row>
    <row r="80" spans="1:20" s="108" customFormat="1" ht="41.1" customHeight="1">
      <c r="A80" s="471"/>
      <c r="B80" s="481"/>
      <c r="C80" s="481"/>
      <c r="D80" s="481"/>
      <c r="E80" s="535" t="s">
        <v>310</v>
      </c>
      <c r="F80" s="535"/>
      <c r="G80" s="535"/>
      <c r="H80" s="497" t="s">
        <v>311</v>
      </c>
      <c r="I80" s="469" t="s">
        <v>312</v>
      </c>
      <c r="J80" s="484"/>
      <c r="K80" s="484"/>
      <c r="L80" s="483"/>
      <c r="M80" s="483"/>
      <c r="N80" s="491"/>
      <c r="O80" s="491" t="s">
        <v>118</v>
      </c>
      <c r="P80" s="496" t="s">
        <v>297</v>
      </c>
      <c r="Q80" s="496"/>
      <c r="R80" s="492" t="s">
        <v>173</v>
      </c>
      <c r="S80" s="475"/>
      <c r="T80" s="476"/>
    </row>
    <row r="81" spans="1:20" s="108" customFormat="1" ht="99.95" customHeight="1">
      <c r="A81" s="471"/>
      <c r="B81" s="481"/>
      <c r="C81" s="481"/>
      <c r="D81" s="481"/>
      <c r="E81" s="535" t="s">
        <v>313</v>
      </c>
      <c r="F81" s="535"/>
      <c r="G81" s="535"/>
      <c r="H81" s="467" t="s">
        <v>314</v>
      </c>
      <c r="I81" s="469" t="s">
        <v>315</v>
      </c>
      <c r="J81" s="484"/>
      <c r="K81" s="484"/>
      <c r="L81" s="482"/>
      <c r="M81" s="482"/>
      <c r="N81" s="491"/>
      <c r="O81" s="491" t="s">
        <v>118</v>
      </c>
      <c r="P81" s="496" t="s">
        <v>300</v>
      </c>
      <c r="Q81" s="496"/>
      <c r="R81" s="492" t="s">
        <v>173</v>
      </c>
      <c r="S81" s="545"/>
      <c r="T81" s="545"/>
    </row>
    <row r="82" spans="1:20" s="108" customFormat="1" ht="114.95" customHeight="1">
      <c r="A82" s="471"/>
      <c r="B82" s="481"/>
      <c r="C82" s="481"/>
      <c r="D82" s="481"/>
      <c r="E82" s="535" t="s">
        <v>316</v>
      </c>
      <c r="F82" s="535"/>
      <c r="G82" s="535"/>
      <c r="H82" s="497" t="s">
        <v>317</v>
      </c>
      <c r="I82" s="469" t="s">
        <v>318</v>
      </c>
      <c r="J82" s="484"/>
      <c r="K82" s="484"/>
      <c r="L82" s="483"/>
      <c r="M82" s="483"/>
      <c r="N82" s="491"/>
      <c r="O82" s="491" t="s">
        <v>118</v>
      </c>
      <c r="P82" s="496" t="s">
        <v>300</v>
      </c>
      <c r="Q82" s="496"/>
      <c r="R82" s="492" t="s">
        <v>173</v>
      </c>
      <c r="S82" s="475"/>
      <c r="T82" s="476"/>
    </row>
    <row r="83" spans="1:20" s="108" customFormat="1" ht="72" customHeight="1">
      <c r="A83" s="471"/>
      <c r="B83" s="481"/>
      <c r="C83" s="481"/>
      <c r="D83" s="481"/>
      <c r="E83" s="535" t="s">
        <v>319</v>
      </c>
      <c r="F83" s="535" t="s">
        <v>319</v>
      </c>
      <c r="G83" s="535" t="s">
        <v>319</v>
      </c>
      <c r="H83" s="505">
        <v>1</v>
      </c>
      <c r="I83" s="505">
        <v>1</v>
      </c>
      <c r="J83" s="484"/>
      <c r="K83" s="484"/>
      <c r="L83" s="483"/>
      <c r="M83" s="483"/>
      <c r="N83" s="491"/>
      <c r="O83" s="493" t="s">
        <v>165</v>
      </c>
      <c r="P83" s="498" t="s">
        <v>320</v>
      </c>
      <c r="Q83" s="498"/>
      <c r="R83" s="492" t="s">
        <v>158</v>
      </c>
      <c r="S83" s="476"/>
      <c r="T83" s="476"/>
    </row>
    <row r="84" spans="1:20" s="108" customFormat="1" ht="42.75">
      <c r="A84" s="471"/>
      <c r="B84" s="481"/>
      <c r="C84" s="481"/>
      <c r="D84" s="481"/>
      <c r="E84" s="555" t="s">
        <v>321</v>
      </c>
      <c r="F84" s="556"/>
      <c r="G84" s="557"/>
      <c r="H84" s="505" t="s">
        <v>322</v>
      </c>
      <c r="I84" s="505" t="s">
        <v>323</v>
      </c>
      <c r="J84" s="484"/>
      <c r="K84" s="484"/>
      <c r="L84" s="518"/>
      <c r="M84" s="519"/>
      <c r="N84" s="491"/>
      <c r="O84" s="493" t="s">
        <v>165</v>
      </c>
      <c r="P84" s="498" t="s">
        <v>297</v>
      </c>
      <c r="Q84" s="498"/>
      <c r="R84" s="492" t="s">
        <v>137</v>
      </c>
      <c r="S84" s="476"/>
      <c r="T84" s="476"/>
    </row>
    <row r="85" spans="1:20" s="108" customFormat="1" ht="18.95" customHeight="1">
      <c r="A85" s="471"/>
      <c r="B85" s="481"/>
      <c r="C85" s="481"/>
      <c r="D85" s="481"/>
      <c r="E85" s="555" t="s">
        <v>324</v>
      </c>
      <c r="F85" s="556"/>
      <c r="G85" s="557"/>
      <c r="H85" s="505" t="s">
        <v>325</v>
      </c>
      <c r="I85" s="505" t="s">
        <v>325</v>
      </c>
      <c r="J85" s="484"/>
      <c r="K85" s="484"/>
      <c r="L85" s="518"/>
      <c r="M85" s="519"/>
      <c r="N85" s="491"/>
      <c r="O85" s="493" t="s">
        <v>165</v>
      </c>
      <c r="P85" s="498" t="s">
        <v>320</v>
      </c>
      <c r="Q85" s="498"/>
      <c r="R85" s="492" t="s">
        <v>137</v>
      </c>
      <c r="S85" s="476"/>
      <c r="T85" s="476"/>
    </row>
    <row r="86" spans="1:20" s="108" customFormat="1" ht="32.1" customHeight="1">
      <c r="A86" s="471"/>
      <c r="B86" s="481"/>
      <c r="C86" s="481"/>
      <c r="D86" s="481"/>
      <c r="E86" s="555" t="s">
        <v>326</v>
      </c>
      <c r="F86" s="556"/>
      <c r="G86" s="557"/>
      <c r="H86" s="505" t="s">
        <v>327</v>
      </c>
      <c r="I86" s="505" t="s">
        <v>327</v>
      </c>
      <c r="J86" s="484"/>
      <c r="K86" s="484"/>
      <c r="L86" s="518"/>
      <c r="M86" s="519"/>
      <c r="N86" s="491"/>
      <c r="O86" s="493" t="s">
        <v>165</v>
      </c>
      <c r="P86" s="498" t="s">
        <v>320</v>
      </c>
      <c r="Q86" s="498"/>
      <c r="R86" s="492" t="s">
        <v>158</v>
      </c>
      <c r="S86" s="476"/>
      <c r="T86" s="476"/>
    </row>
    <row r="87" spans="1:20" s="108" customFormat="1" ht="48" customHeight="1">
      <c r="A87" s="471"/>
      <c r="B87" s="481"/>
      <c r="C87" s="481"/>
      <c r="D87" s="481"/>
      <c r="E87" s="555" t="s">
        <v>328</v>
      </c>
      <c r="F87" s="556"/>
      <c r="G87" s="557"/>
      <c r="H87" s="505" t="s">
        <v>329</v>
      </c>
      <c r="I87" s="506" t="s">
        <v>330</v>
      </c>
      <c r="J87" s="484"/>
      <c r="K87" s="484"/>
      <c r="L87" s="518"/>
      <c r="M87" s="519"/>
      <c r="N87" s="491"/>
      <c r="O87" s="493" t="s">
        <v>165</v>
      </c>
      <c r="P87" s="498" t="s">
        <v>331</v>
      </c>
      <c r="Q87" s="498"/>
      <c r="R87" s="492" t="s">
        <v>173</v>
      </c>
      <c r="S87" s="476"/>
      <c r="T87" s="476"/>
    </row>
    <row r="88" spans="1:20" s="108" customFormat="1" ht="32.1" customHeight="1">
      <c r="A88" s="471"/>
      <c r="B88" s="481"/>
      <c r="C88" s="481"/>
      <c r="D88" s="481"/>
      <c r="E88" s="555" t="s">
        <v>332</v>
      </c>
      <c r="F88" s="556"/>
      <c r="G88" s="557"/>
      <c r="H88" s="505">
        <v>1</v>
      </c>
      <c r="I88" s="505">
        <v>1</v>
      </c>
      <c r="J88" s="484"/>
      <c r="K88" s="484"/>
      <c r="L88" s="518"/>
      <c r="M88" s="519"/>
      <c r="N88" s="491"/>
      <c r="O88" s="493" t="s">
        <v>165</v>
      </c>
      <c r="P88" s="498" t="s">
        <v>331</v>
      </c>
      <c r="Q88" s="498"/>
      <c r="R88" s="492" t="s">
        <v>173</v>
      </c>
      <c r="S88" s="476"/>
      <c r="T88" s="476"/>
    </row>
    <row r="89" spans="1:20" s="108" customFormat="1" ht="32.1" customHeight="1">
      <c r="A89" s="471"/>
      <c r="B89" s="481"/>
      <c r="C89" s="481"/>
      <c r="D89" s="481"/>
      <c r="E89" s="555" t="s">
        <v>333</v>
      </c>
      <c r="F89" s="556"/>
      <c r="G89" s="557"/>
      <c r="H89" s="505" t="s">
        <v>198</v>
      </c>
      <c r="I89" s="505" t="s">
        <v>334</v>
      </c>
      <c r="J89" s="484"/>
      <c r="K89" s="484"/>
      <c r="L89" s="518"/>
      <c r="M89" s="519"/>
      <c r="N89" s="491"/>
      <c r="O89" s="493" t="s">
        <v>165</v>
      </c>
      <c r="P89" s="498" t="s">
        <v>331</v>
      </c>
      <c r="Q89" s="498"/>
      <c r="R89" s="492" t="s">
        <v>173</v>
      </c>
      <c r="S89" s="476"/>
      <c r="T89" s="476"/>
    </row>
    <row r="90" spans="1:20" s="108" customFormat="1" ht="32.1" customHeight="1">
      <c r="A90" s="471"/>
      <c r="B90" s="481"/>
      <c r="C90" s="481"/>
      <c r="D90" s="481"/>
      <c r="E90" s="555" t="s">
        <v>335</v>
      </c>
      <c r="F90" s="556"/>
      <c r="G90" s="557"/>
      <c r="H90" s="505" t="s">
        <v>336</v>
      </c>
      <c r="I90" s="505" t="s">
        <v>337</v>
      </c>
      <c r="J90" s="484"/>
      <c r="K90" s="484"/>
      <c r="L90" s="518"/>
      <c r="M90" s="519"/>
      <c r="N90" s="491"/>
      <c r="O90" s="493" t="s">
        <v>165</v>
      </c>
      <c r="P90" s="498" t="s">
        <v>331</v>
      </c>
      <c r="Q90" s="498"/>
      <c r="R90" s="492" t="s">
        <v>173</v>
      </c>
      <c r="S90" s="476"/>
      <c r="T90" s="476"/>
    </row>
    <row r="91" spans="1:20" s="108" customFormat="1" ht="57.75" customHeight="1">
      <c r="A91" s="471"/>
      <c r="B91" s="481"/>
      <c r="C91" s="481"/>
      <c r="D91" s="481"/>
      <c r="E91" s="535" t="s">
        <v>338</v>
      </c>
      <c r="F91" s="535"/>
      <c r="G91" s="535"/>
      <c r="H91" s="467" t="s">
        <v>339</v>
      </c>
      <c r="I91" s="467" t="s">
        <v>339</v>
      </c>
      <c r="J91" s="484"/>
      <c r="K91" s="484"/>
      <c r="L91" s="518"/>
      <c r="M91" s="519"/>
      <c r="N91" s="491"/>
      <c r="O91" s="493" t="s">
        <v>165</v>
      </c>
      <c r="P91" s="498" t="s">
        <v>331</v>
      </c>
      <c r="Q91" s="498"/>
      <c r="R91" s="492" t="s">
        <v>173</v>
      </c>
      <c r="S91" s="476"/>
      <c r="T91" s="476"/>
    </row>
    <row r="92" spans="1:20" s="108" customFormat="1" ht="34.9" customHeight="1">
      <c r="A92" s="471"/>
      <c r="B92" s="481"/>
      <c r="C92" s="481"/>
      <c r="D92" s="481"/>
      <c r="E92" s="535" t="s">
        <v>340</v>
      </c>
      <c r="F92" s="535"/>
      <c r="G92" s="535"/>
      <c r="H92" s="505" t="s">
        <v>341</v>
      </c>
      <c r="I92" s="512" t="s">
        <v>341</v>
      </c>
      <c r="J92" s="484"/>
      <c r="K92" s="484"/>
      <c r="L92" s="482"/>
      <c r="M92" s="482"/>
      <c r="N92" s="493"/>
      <c r="O92" s="491" t="s">
        <v>118</v>
      </c>
      <c r="P92" s="493" t="s">
        <v>342</v>
      </c>
      <c r="Q92" s="493"/>
      <c r="R92" s="493" t="s">
        <v>158</v>
      </c>
      <c r="S92" s="476"/>
      <c r="T92" s="476"/>
    </row>
    <row r="93" spans="1:20" s="108" customFormat="1" ht="34.9" customHeight="1">
      <c r="A93" s="471"/>
      <c r="B93" s="481"/>
      <c r="C93" s="481"/>
      <c r="D93" s="481"/>
      <c r="E93" s="555" t="s">
        <v>343</v>
      </c>
      <c r="F93" s="556"/>
      <c r="G93" s="557"/>
      <c r="H93" s="505">
        <v>0.84</v>
      </c>
      <c r="I93" s="512">
        <v>0.8448</v>
      </c>
      <c r="J93" s="484"/>
      <c r="K93" s="484"/>
      <c r="L93" s="473"/>
      <c r="M93" s="507"/>
      <c r="N93" s="493"/>
      <c r="O93" s="491" t="s">
        <v>165</v>
      </c>
      <c r="P93" s="493" t="s">
        <v>342</v>
      </c>
      <c r="Q93" s="493"/>
      <c r="R93" s="493" t="s">
        <v>137</v>
      </c>
      <c r="S93" s="476"/>
      <c r="T93" s="476"/>
    </row>
    <row r="94" spans="1:20" s="108" customFormat="1" ht="132" customHeight="1">
      <c r="A94" s="471"/>
      <c r="B94" s="481"/>
      <c r="C94" s="481"/>
      <c r="D94" s="481"/>
      <c r="E94" s="535" t="s">
        <v>344</v>
      </c>
      <c r="F94" s="535"/>
      <c r="G94" s="535"/>
      <c r="H94" s="467" t="s">
        <v>345</v>
      </c>
      <c r="I94" s="467" t="s">
        <v>346</v>
      </c>
      <c r="J94" s="484"/>
      <c r="K94" s="484"/>
      <c r="L94" s="482" t="s">
        <v>347</v>
      </c>
      <c r="M94" s="482"/>
      <c r="N94" s="493" t="s">
        <v>165</v>
      </c>
      <c r="O94" s="491" t="s">
        <v>118</v>
      </c>
      <c r="P94" s="493" t="s">
        <v>348</v>
      </c>
      <c r="Q94" s="493"/>
      <c r="R94" s="492" t="s">
        <v>173</v>
      </c>
      <c r="S94" s="476"/>
      <c r="T94" s="476"/>
    </row>
    <row r="95" spans="1:20" s="108" customFormat="1" ht="47.1" customHeight="1">
      <c r="A95" s="471"/>
      <c r="B95" s="481"/>
      <c r="C95" s="481"/>
      <c r="D95" s="481"/>
      <c r="E95" s="555" t="s">
        <v>349</v>
      </c>
      <c r="F95" s="556"/>
      <c r="G95" s="557"/>
      <c r="H95" s="467" t="s">
        <v>350</v>
      </c>
      <c r="I95" s="467" t="s">
        <v>351</v>
      </c>
      <c r="J95" s="484"/>
      <c r="K95" s="484"/>
      <c r="L95" s="473"/>
      <c r="M95" s="507"/>
      <c r="N95" s="493"/>
      <c r="O95" s="491" t="s">
        <v>165</v>
      </c>
      <c r="P95" s="493" t="s">
        <v>348</v>
      </c>
      <c r="Q95" s="493"/>
      <c r="R95" s="561" t="s">
        <v>256</v>
      </c>
      <c r="S95" s="476"/>
      <c r="T95" s="476"/>
    </row>
    <row r="96" spans="1:20" s="108" customFormat="1" ht="34.9" customHeight="1">
      <c r="A96" s="471"/>
      <c r="B96" s="481"/>
      <c r="C96" s="481"/>
      <c r="D96" s="481"/>
      <c r="E96" s="535" t="s">
        <v>254</v>
      </c>
      <c r="F96" s="535"/>
      <c r="G96" s="535"/>
      <c r="H96" s="467" t="s">
        <v>1055</v>
      </c>
      <c r="I96" s="467" t="s">
        <v>255</v>
      </c>
      <c r="J96" s="484"/>
      <c r="K96" s="484"/>
      <c r="L96" s="482"/>
      <c r="M96" s="482"/>
      <c r="N96" s="493"/>
      <c r="O96" s="493" t="s">
        <v>165</v>
      </c>
      <c r="P96" s="498" t="s">
        <v>244</v>
      </c>
      <c r="Q96" s="498"/>
      <c r="R96" s="498" t="s">
        <v>173</v>
      </c>
      <c r="S96" s="476"/>
      <c r="T96" s="476"/>
    </row>
    <row r="97" spans="1:20" s="108" customFormat="1" ht="34.9" customHeight="1">
      <c r="A97" s="471"/>
      <c r="B97" s="481"/>
      <c r="C97" s="481"/>
      <c r="D97" s="481"/>
      <c r="E97" s="535" t="s">
        <v>352</v>
      </c>
      <c r="F97" s="535"/>
      <c r="G97" s="535"/>
      <c r="H97" s="467" t="s">
        <v>353</v>
      </c>
      <c r="I97" s="467" t="s">
        <v>354</v>
      </c>
      <c r="J97" s="484"/>
      <c r="K97" s="484"/>
      <c r="L97" s="482"/>
      <c r="M97" s="482"/>
      <c r="N97" s="493"/>
      <c r="O97" s="493" t="s">
        <v>165</v>
      </c>
      <c r="P97" s="498" t="s">
        <v>331</v>
      </c>
      <c r="Q97" s="498"/>
      <c r="R97" s="498" t="s">
        <v>173</v>
      </c>
      <c r="S97" s="476"/>
      <c r="T97" s="476"/>
    </row>
    <row r="98" spans="1:20" s="108" customFormat="1" ht="34.9" customHeight="1">
      <c r="A98" s="471"/>
      <c r="B98" s="481"/>
      <c r="C98" s="481"/>
      <c r="D98" s="481"/>
      <c r="E98" s="535" t="s">
        <v>355</v>
      </c>
      <c r="F98" s="536"/>
      <c r="G98" s="536"/>
      <c r="H98" s="468" t="s">
        <v>236</v>
      </c>
      <c r="I98" s="468" t="s">
        <v>236</v>
      </c>
      <c r="J98" s="484"/>
      <c r="K98" s="484"/>
      <c r="L98" s="483"/>
      <c r="M98" s="483"/>
      <c r="N98" s="491"/>
      <c r="O98" s="491" t="s">
        <v>118</v>
      </c>
      <c r="P98" s="491" t="s">
        <v>356</v>
      </c>
      <c r="Q98" s="491"/>
      <c r="R98" s="491" t="s">
        <v>137</v>
      </c>
      <c r="S98" s="476"/>
      <c r="T98" s="476"/>
    </row>
    <row r="99" spans="1:20" s="108" customFormat="1" ht="34.9" customHeight="1">
      <c r="A99" s="471"/>
      <c r="B99" s="481"/>
      <c r="C99" s="481"/>
      <c r="D99" s="481"/>
      <c r="E99" s="535" t="s">
        <v>357</v>
      </c>
      <c r="F99" s="536"/>
      <c r="G99" s="536"/>
      <c r="H99" s="468" t="s">
        <v>236</v>
      </c>
      <c r="I99" s="468" t="s">
        <v>236</v>
      </c>
      <c r="J99" s="484"/>
      <c r="K99" s="484"/>
      <c r="L99" s="483"/>
      <c r="M99" s="483"/>
      <c r="N99" s="491"/>
      <c r="O99" s="491" t="s">
        <v>118</v>
      </c>
      <c r="P99" s="491" t="s">
        <v>356</v>
      </c>
      <c r="Q99" s="491"/>
      <c r="R99" s="491" t="s">
        <v>137</v>
      </c>
      <c r="S99" s="476"/>
      <c r="T99" s="476"/>
    </row>
    <row r="100" spans="1:20" s="108" customFormat="1" ht="30.6" customHeight="1">
      <c r="A100" s="471"/>
      <c r="B100" s="481"/>
      <c r="C100" s="481" t="s">
        <v>358</v>
      </c>
      <c r="D100" s="481"/>
      <c r="E100" s="535" t="s">
        <v>359</v>
      </c>
      <c r="F100" s="536"/>
      <c r="G100" s="536"/>
      <c r="H100" s="468" t="s">
        <v>360</v>
      </c>
      <c r="I100" s="468" t="s">
        <v>361</v>
      </c>
      <c r="J100" s="484">
        <v>15</v>
      </c>
      <c r="K100" s="484">
        <f>15-0.12-0.09</f>
        <v>14.790000000000001</v>
      </c>
      <c r="L100" s="483"/>
      <c r="M100" s="483"/>
      <c r="N100" s="491"/>
      <c r="O100" s="491" t="s">
        <v>118</v>
      </c>
      <c r="P100" s="491" t="s">
        <v>135</v>
      </c>
      <c r="Q100" s="491" t="s">
        <v>136</v>
      </c>
      <c r="R100" s="491" t="s">
        <v>137</v>
      </c>
      <c r="S100" s="476"/>
      <c r="T100" s="476"/>
    </row>
    <row r="101" spans="1:20" s="108" customFormat="1" ht="44.1" customHeight="1">
      <c r="A101" s="471"/>
      <c r="B101" s="481"/>
      <c r="C101" s="481"/>
      <c r="D101" s="481"/>
      <c r="E101" s="535" t="s">
        <v>138</v>
      </c>
      <c r="F101" s="536"/>
      <c r="G101" s="536"/>
      <c r="H101" s="469" t="s">
        <v>362</v>
      </c>
      <c r="I101" s="490" t="s">
        <v>363</v>
      </c>
      <c r="J101" s="484"/>
      <c r="K101" s="484"/>
      <c r="L101" s="483"/>
      <c r="M101" s="483"/>
      <c r="N101" s="491"/>
      <c r="O101" s="491" t="s">
        <v>118</v>
      </c>
      <c r="P101" s="491" t="s">
        <v>135</v>
      </c>
      <c r="Q101" s="491" t="s">
        <v>136</v>
      </c>
      <c r="R101" s="491" t="s">
        <v>137</v>
      </c>
      <c r="S101" s="476"/>
      <c r="T101" s="476"/>
    </row>
    <row r="102" spans="1:20" s="108" customFormat="1" ht="30" customHeight="1">
      <c r="A102" s="471"/>
      <c r="B102" s="481"/>
      <c r="C102" s="481"/>
      <c r="D102" s="481"/>
      <c r="E102" s="535" t="s">
        <v>141</v>
      </c>
      <c r="F102" s="536"/>
      <c r="G102" s="536"/>
      <c r="H102" s="469" t="s">
        <v>364</v>
      </c>
      <c r="I102" s="490" t="s">
        <v>365</v>
      </c>
      <c r="J102" s="484"/>
      <c r="K102" s="484"/>
      <c r="L102" s="483"/>
      <c r="M102" s="483"/>
      <c r="N102" s="491"/>
      <c r="O102" s="491" t="s">
        <v>118</v>
      </c>
      <c r="P102" s="491" t="s">
        <v>135</v>
      </c>
      <c r="Q102" s="491" t="s">
        <v>136</v>
      </c>
      <c r="R102" s="491" t="s">
        <v>137</v>
      </c>
      <c r="S102" s="476"/>
      <c r="T102" s="476"/>
    </row>
    <row r="103" spans="1:20" s="108" customFormat="1" ht="30.6" customHeight="1">
      <c r="A103" s="471"/>
      <c r="B103" s="481"/>
      <c r="C103" s="481"/>
      <c r="D103" s="481"/>
      <c r="E103" s="535" t="s">
        <v>366</v>
      </c>
      <c r="F103" s="536"/>
      <c r="G103" s="536"/>
      <c r="H103" s="505">
        <v>1</v>
      </c>
      <c r="I103" s="562">
        <v>1</v>
      </c>
      <c r="J103" s="484"/>
      <c r="K103" s="484"/>
      <c r="L103" s="483"/>
      <c r="M103" s="483"/>
      <c r="N103" s="491"/>
      <c r="O103" s="491" t="s">
        <v>118</v>
      </c>
      <c r="P103" s="491" t="s">
        <v>135</v>
      </c>
      <c r="Q103" s="491" t="s">
        <v>131</v>
      </c>
      <c r="R103" s="491" t="s">
        <v>137</v>
      </c>
      <c r="S103" s="476"/>
      <c r="T103" s="476"/>
    </row>
    <row r="104" spans="1:20" s="108" customFormat="1" ht="30.6" customHeight="1">
      <c r="A104" s="471"/>
      <c r="B104" s="481"/>
      <c r="C104" s="481"/>
      <c r="D104" s="481"/>
      <c r="E104" s="535" t="s">
        <v>367</v>
      </c>
      <c r="F104" s="536"/>
      <c r="G104" s="536"/>
      <c r="H104" s="467" t="s">
        <v>368</v>
      </c>
      <c r="I104" s="562">
        <v>0.97</v>
      </c>
      <c r="J104" s="484"/>
      <c r="K104" s="484"/>
      <c r="L104" s="483"/>
      <c r="M104" s="483"/>
      <c r="N104" s="491"/>
      <c r="O104" s="491" t="s">
        <v>118</v>
      </c>
      <c r="P104" s="491" t="s">
        <v>135</v>
      </c>
      <c r="Q104" s="491" t="s">
        <v>131</v>
      </c>
      <c r="R104" s="491" t="s">
        <v>137</v>
      </c>
      <c r="S104" s="476"/>
      <c r="T104" s="476"/>
    </row>
    <row r="105" spans="1:20" s="108" customFormat="1" ht="30.6" customHeight="1">
      <c r="A105" s="471"/>
      <c r="B105" s="481"/>
      <c r="C105" s="481"/>
      <c r="D105" s="481"/>
      <c r="E105" s="535" t="s">
        <v>369</v>
      </c>
      <c r="F105" s="536"/>
      <c r="G105" s="536"/>
      <c r="H105" s="505">
        <v>1</v>
      </c>
      <c r="I105" s="562">
        <v>1</v>
      </c>
      <c r="J105" s="484"/>
      <c r="K105" s="484"/>
      <c r="L105" s="483"/>
      <c r="M105" s="483"/>
      <c r="N105" s="491"/>
      <c r="O105" s="491" t="s">
        <v>118</v>
      </c>
      <c r="P105" s="491" t="s">
        <v>135</v>
      </c>
      <c r="Q105" s="491" t="s">
        <v>131</v>
      </c>
      <c r="R105" s="491" t="s">
        <v>137</v>
      </c>
      <c r="S105" s="476"/>
      <c r="T105" s="476"/>
    </row>
    <row r="106" spans="1:20" s="108" customFormat="1" ht="30.6" customHeight="1">
      <c r="A106" s="471"/>
      <c r="B106" s="481"/>
      <c r="C106" s="481"/>
      <c r="D106" s="481"/>
      <c r="E106" s="535" t="s">
        <v>370</v>
      </c>
      <c r="F106" s="536"/>
      <c r="G106" s="536"/>
      <c r="H106" s="505">
        <v>1</v>
      </c>
      <c r="I106" s="562">
        <v>1</v>
      </c>
      <c r="J106" s="484"/>
      <c r="K106" s="484"/>
      <c r="L106" s="483"/>
      <c r="M106" s="483"/>
      <c r="N106" s="491"/>
      <c r="O106" s="491" t="s">
        <v>118</v>
      </c>
      <c r="P106" s="491" t="s">
        <v>135</v>
      </c>
      <c r="Q106" s="491" t="s">
        <v>131</v>
      </c>
      <c r="R106" s="491" t="s">
        <v>137</v>
      </c>
      <c r="S106" s="476"/>
      <c r="T106" s="476"/>
    </row>
    <row r="107" spans="1:20" s="108" customFormat="1" ht="30.6" customHeight="1">
      <c r="A107" s="471"/>
      <c r="B107" s="481"/>
      <c r="C107" s="481"/>
      <c r="D107" s="481"/>
      <c r="E107" s="535" t="s">
        <v>371</v>
      </c>
      <c r="F107" s="536"/>
      <c r="G107" s="536"/>
      <c r="H107" s="505">
        <v>1</v>
      </c>
      <c r="I107" s="562">
        <v>1</v>
      </c>
      <c r="J107" s="484"/>
      <c r="K107" s="484"/>
      <c r="L107" s="483"/>
      <c r="M107" s="483"/>
      <c r="N107" s="491"/>
      <c r="O107" s="491" t="s">
        <v>118</v>
      </c>
      <c r="P107" s="491" t="s">
        <v>135</v>
      </c>
      <c r="Q107" s="491" t="s">
        <v>131</v>
      </c>
      <c r="R107" s="491" t="s">
        <v>137</v>
      </c>
      <c r="S107" s="476"/>
      <c r="T107" s="476"/>
    </row>
    <row r="108" spans="1:20" s="108" customFormat="1" ht="30.6" customHeight="1">
      <c r="A108" s="471"/>
      <c r="B108" s="481"/>
      <c r="C108" s="481"/>
      <c r="D108" s="481"/>
      <c r="E108" s="535" t="s">
        <v>372</v>
      </c>
      <c r="F108" s="536"/>
      <c r="G108" s="536"/>
      <c r="H108" s="505">
        <v>1</v>
      </c>
      <c r="I108" s="562">
        <v>1</v>
      </c>
      <c r="J108" s="484"/>
      <c r="K108" s="484"/>
      <c r="L108" s="483"/>
      <c r="M108" s="483"/>
      <c r="N108" s="491"/>
      <c r="O108" s="491" t="s">
        <v>118</v>
      </c>
      <c r="P108" s="491" t="s">
        <v>135</v>
      </c>
      <c r="Q108" s="491" t="s">
        <v>131</v>
      </c>
      <c r="R108" s="491" t="s">
        <v>137</v>
      </c>
      <c r="S108" s="476"/>
      <c r="T108" s="476"/>
    </row>
    <row r="109" spans="1:20" s="108" customFormat="1" ht="30.6" customHeight="1">
      <c r="A109" s="471"/>
      <c r="B109" s="481"/>
      <c r="C109" s="481"/>
      <c r="D109" s="481"/>
      <c r="E109" s="535" t="s">
        <v>373</v>
      </c>
      <c r="F109" s="536"/>
      <c r="G109" s="536"/>
      <c r="H109" s="467" t="s">
        <v>374</v>
      </c>
      <c r="I109" s="468" t="s">
        <v>156</v>
      </c>
      <c r="J109" s="484"/>
      <c r="K109" s="484"/>
      <c r="L109" s="483"/>
      <c r="M109" s="483"/>
      <c r="N109" s="491"/>
      <c r="O109" s="491" t="s">
        <v>118</v>
      </c>
      <c r="P109" s="491" t="s">
        <v>135</v>
      </c>
      <c r="Q109" s="491" t="s">
        <v>157</v>
      </c>
      <c r="R109" s="491" t="s">
        <v>158</v>
      </c>
      <c r="S109" s="476"/>
      <c r="T109" s="476"/>
    </row>
    <row r="110" spans="1:20" s="108" customFormat="1" ht="30.6" customHeight="1">
      <c r="A110" s="471"/>
      <c r="B110" s="481"/>
      <c r="C110" s="481"/>
      <c r="D110" s="481"/>
      <c r="E110" s="535" t="s">
        <v>375</v>
      </c>
      <c r="F110" s="536"/>
      <c r="G110" s="536"/>
      <c r="H110" s="468" t="s">
        <v>376</v>
      </c>
      <c r="I110" s="468" t="s">
        <v>376</v>
      </c>
      <c r="J110" s="484"/>
      <c r="K110" s="484"/>
      <c r="L110" s="483"/>
      <c r="M110" s="483"/>
      <c r="N110" s="491"/>
      <c r="O110" s="491" t="s">
        <v>118</v>
      </c>
      <c r="P110" s="491" t="s">
        <v>241</v>
      </c>
      <c r="Q110" s="491"/>
      <c r="R110" s="492" t="s">
        <v>173</v>
      </c>
      <c r="S110" s="476"/>
      <c r="T110" s="476"/>
    </row>
    <row r="111" spans="1:20" s="108" customFormat="1" ht="30.6" customHeight="1">
      <c r="A111" s="471"/>
      <c r="B111" s="481"/>
      <c r="C111" s="481"/>
      <c r="D111" s="481"/>
      <c r="E111" s="535" t="s">
        <v>377</v>
      </c>
      <c r="F111" s="536"/>
      <c r="G111" s="536"/>
      <c r="H111" s="467" t="s">
        <v>378</v>
      </c>
      <c r="I111" s="468" t="s">
        <v>378</v>
      </c>
      <c r="J111" s="484"/>
      <c r="K111" s="484"/>
      <c r="L111" s="483"/>
      <c r="M111" s="483"/>
      <c r="N111" s="491"/>
      <c r="O111" s="491" t="s">
        <v>118</v>
      </c>
      <c r="P111" s="491" t="s">
        <v>241</v>
      </c>
      <c r="Q111" s="491"/>
      <c r="R111" s="491" t="s">
        <v>158</v>
      </c>
      <c r="S111" s="476"/>
      <c r="T111" s="476"/>
    </row>
    <row r="112" spans="1:20" s="108" customFormat="1" ht="58.15" customHeight="1">
      <c r="A112" s="471"/>
      <c r="B112" s="481"/>
      <c r="C112" s="481"/>
      <c r="D112" s="481"/>
      <c r="E112" s="535" t="s">
        <v>379</v>
      </c>
      <c r="F112" s="536"/>
      <c r="G112" s="536"/>
      <c r="H112" s="505">
        <v>1</v>
      </c>
      <c r="I112" s="562">
        <v>1</v>
      </c>
      <c r="J112" s="484"/>
      <c r="K112" s="484"/>
      <c r="L112" s="483"/>
      <c r="M112" s="483"/>
      <c r="N112" s="491"/>
      <c r="O112" s="491" t="s">
        <v>118</v>
      </c>
      <c r="P112" s="491" t="s">
        <v>241</v>
      </c>
      <c r="Q112" s="491"/>
      <c r="R112" s="491" t="s">
        <v>137</v>
      </c>
      <c r="S112" s="476"/>
      <c r="T112" s="476"/>
    </row>
    <row r="113" spans="1:20" s="108" customFormat="1" ht="72.95" customHeight="1">
      <c r="A113" s="471"/>
      <c r="B113" s="481"/>
      <c r="C113" s="481"/>
      <c r="D113" s="481"/>
      <c r="E113" s="535" t="s">
        <v>380</v>
      </c>
      <c r="F113" s="535"/>
      <c r="G113" s="535"/>
      <c r="H113" s="505">
        <v>1</v>
      </c>
      <c r="I113" s="505" t="s">
        <v>163</v>
      </c>
      <c r="J113" s="484"/>
      <c r="K113" s="484"/>
      <c r="L113" s="482" t="s">
        <v>381</v>
      </c>
      <c r="M113" s="482"/>
      <c r="N113" s="493" t="s">
        <v>165</v>
      </c>
      <c r="O113" s="491" t="s">
        <v>118</v>
      </c>
      <c r="P113" s="493" t="s">
        <v>244</v>
      </c>
      <c r="Q113" s="493"/>
      <c r="R113" s="492" t="s">
        <v>173</v>
      </c>
      <c r="S113" s="510">
        <v>200</v>
      </c>
      <c r="T113" s="510">
        <v>0.12</v>
      </c>
    </row>
    <row r="114" spans="1:20" s="108" customFormat="1" ht="31.9" customHeight="1">
      <c r="A114" s="471"/>
      <c r="B114" s="481"/>
      <c r="C114" s="481"/>
      <c r="D114" s="481"/>
      <c r="E114" s="535" t="s">
        <v>382</v>
      </c>
      <c r="F114" s="535"/>
      <c r="G114" s="535"/>
      <c r="H114" s="505">
        <v>1</v>
      </c>
      <c r="I114" s="505">
        <v>1</v>
      </c>
      <c r="J114" s="484"/>
      <c r="K114" s="484"/>
      <c r="L114" s="482"/>
      <c r="M114" s="482"/>
      <c r="N114" s="493"/>
      <c r="O114" s="491" t="s">
        <v>118</v>
      </c>
      <c r="P114" s="493" t="s">
        <v>244</v>
      </c>
      <c r="Q114" s="493"/>
      <c r="R114" s="492" t="s">
        <v>173</v>
      </c>
      <c r="S114" s="510"/>
      <c r="T114" s="510"/>
    </row>
    <row r="115" spans="1:20" s="108" customFormat="1" ht="31.9" customHeight="1">
      <c r="A115" s="471"/>
      <c r="B115" s="481"/>
      <c r="C115" s="481"/>
      <c r="D115" s="481"/>
      <c r="E115" s="535" t="s">
        <v>383</v>
      </c>
      <c r="F115" s="535"/>
      <c r="G115" s="535"/>
      <c r="H115" s="467" t="s">
        <v>378</v>
      </c>
      <c r="I115" s="467" t="s">
        <v>378</v>
      </c>
      <c r="J115" s="484"/>
      <c r="K115" s="484"/>
      <c r="L115" s="482"/>
      <c r="M115" s="482"/>
      <c r="N115" s="493"/>
      <c r="O115" s="491" t="s">
        <v>118</v>
      </c>
      <c r="P115" s="493" t="s">
        <v>244</v>
      </c>
      <c r="Q115" s="493"/>
      <c r="R115" s="493" t="s">
        <v>158</v>
      </c>
      <c r="S115" s="510"/>
      <c r="T115" s="510"/>
    </row>
    <row r="116" spans="1:20" s="108" customFormat="1" ht="31.9" customHeight="1">
      <c r="A116" s="471"/>
      <c r="B116" s="481"/>
      <c r="C116" s="481"/>
      <c r="D116" s="481"/>
      <c r="E116" s="555" t="s">
        <v>384</v>
      </c>
      <c r="F116" s="556"/>
      <c r="G116" s="557"/>
      <c r="H116" s="505">
        <v>1</v>
      </c>
      <c r="I116" s="505">
        <v>1</v>
      </c>
      <c r="J116" s="484"/>
      <c r="K116" s="484"/>
      <c r="L116" s="473"/>
      <c r="M116" s="507"/>
      <c r="N116" s="493"/>
      <c r="O116" s="491" t="s">
        <v>165</v>
      </c>
      <c r="P116" s="493" t="s">
        <v>244</v>
      </c>
      <c r="Q116" s="493"/>
      <c r="R116" s="493" t="s">
        <v>158</v>
      </c>
      <c r="S116" s="510"/>
      <c r="T116" s="510"/>
    </row>
    <row r="117" spans="1:20" s="108" customFormat="1" ht="31.9" customHeight="1">
      <c r="A117" s="471"/>
      <c r="B117" s="481"/>
      <c r="C117" s="481"/>
      <c r="D117" s="481"/>
      <c r="E117" s="559" t="s">
        <v>385</v>
      </c>
      <c r="F117" s="559"/>
      <c r="G117" s="559"/>
      <c r="H117" s="495" t="s">
        <v>386</v>
      </c>
      <c r="I117" s="505">
        <v>1</v>
      </c>
      <c r="J117" s="484"/>
      <c r="K117" s="484"/>
      <c r="L117" s="482"/>
      <c r="M117" s="482"/>
      <c r="N117" s="493"/>
      <c r="O117" s="491" t="s">
        <v>118</v>
      </c>
      <c r="P117" s="475" t="s">
        <v>262</v>
      </c>
      <c r="Q117" s="475"/>
      <c r="R117" s="492" t="s">
        <v>173</v>
      </c>
      <c r="S117" s="510"/>
      <c r="T117" s="510"/>
    </row>
    <row r="118" spans="1:20" s="108" customFormat="1" ht="31.9" customHeight="1">
      <c r="A118" s="471"/>
      <c r="B118" s="481"/>
      <c r="C118" s="481"/>
      <c r="D118" s="481"/>
      <c r="E118" s="559" t="s">
        <v>387</v>
      </c>
      <c r="F118" s="559"/>
      <c r="G118" s="559"/>
      <c r="H118" s="563">
        <v>1</v>
      </c>
      <c r="I118" s="505">
        <v>1</v>
      </c>
      <c r="J118" s="484"/>
      <c r="K118" s="484"/>
      <c r="L118" s="482"/>
      <c r="M118" s="482"/>
      <c r="N118" s="493"/>
      <c r="O118" s="491" t="s">
        <v>165</v>
      </c>
      <c r="P118" s="475" t="s">
        <v>262</v>
      </c>
      <c r="Q118" s="475"/>
      <c r="R118" s="492" t="s">
        <v>173</v>
      </c>
      <c r="S118" s="510"/>
      <c r="T118" s="510"/>
    </row>
    <row r="119" spans="1:20" s="108" customFormat="1" ht="31.9" customHeight="1">
      <c r="A119" s="471"/>
      <c r="B119" s="481"/>
      <c r="C119" s="481"/>
      <c r="D119" s="481"/>
      <c r="E119" s="559" t="s">
        <v>269</v>
      </c>
      <c r="F119" s="559"/>
      <c r="G119" s="559"/>
      <c r="H119" s="563">
        <v>1</v>
      </c>
      <c r="I119" s="505">
        <v>1</v>
      </c>
      <c r="J119" s="484"/>
      <c r="K119" s="484"/>
      <c r="L119" s="482"/>
      <c r="M119" s="482"/>
      <c r="N119" s="493"/>
      <c r="O119" s="491" t="s">
        <v>165</v>
      </c>
      <c r="P119" s="475" t="s">
        <v>262</v>
      </c>
      <c r="Q119" s="475"/>
      <c r="R119" s="492" t="s">
        <v>173</v>
      </c>
      <c r="S119" s="510"/>
      <c r="T119" s="510"/>
    </row>
    <row r="120" spans="1:20" s="108" customFormat="1" ht="31.9" customHeight="1">
      <c r="A120" s="471"/>
      <c r="B120" s="481"/>
      <c r="C120" s="481"/>
      <c r="D120" s="481"/>
      <c r="E120" s="559" t="s">
        <v>270</v>
      </c>
      <c r="F120" s="559"/>
      <c r="G120" s="559"/>
      <c r="H120" s="563">
        <v>1</v>
      </c>
      <c r="I120" s="505">
        <v>1</v>
      </c>
      <c r="J120" s="484"/>
      <c r="K120" s="484"/>
      <c r="L120" s="482"/>
      <c r="M120" s="482"/>
      <c r="N120" s="493"/>
      <c r="O120" s="491" t="s">
        <v>165</v>
      </c>
      <c r="P120" s="475" t="s">
        <v>262</v>
      </c>
      <c r="Q120" s="475"/>
      <c r="R120" s="492" t="s">
        <v>173</v>
      </c>
      <c r="S120" s="510"/>
      <c r="T120" s="510"/>
    </row>
    <row r="121" spans="1:20" s="108" customFormat="1" ht="31.9" customHeight="1">
      <c r="A121" s="471"/>
      <c r="B121" s="481"/>
      <c r="C121" s="481"/>
      <c r="D121" s="481"/>
      <c r="E121" s="535" t="s">
        <v>388</v>
      </c>
      <c r="F121" s="535"/>
      <c r="G121" s="535"/>
      <c r="H121" s="505">
        <v>1</v>
      </c>
      <c r="I121" s="505">
        <v>1</v>
      </c>
      <c r="J121" s="484"/>
      <c r="K121" s="484"/>
      <c r="L121" s="482"/>
      <c r="M121" s="482"/>
      <c r="N121" s="493"/>
      <c r="O121" s="491" t="s">
        <v>118</v>
      </c>
      <c r="P121" s="493" t="s">
        <v>278</v>
      </c>
      <c r="Q121" s="493"/>
      <c r="R121" s="493" t="s">
        <v>158</v>
      </c>
      <c r="S121" s="510"/>
      <c r="T121" s="510"/>
    </row>
    <row r="122" spans="1:20" s="108" customFormat="1" ht="31.9" customHeight="1">
      <c r="A122" s="471"/>
      <c r="B122" s="481"/>
      <c r="C122" s="481"/>
      <c r="D122" s="481"/>
      <c r="E122" s="535" t="s">
        <v>389</v>
      </c>
      <c r="F122" s="535"/>
      <c r="G122" s="535"/>
      <c r="H122" s="505">
        <v>1</v>
      </c>
      <c r="I122" s="505">
        <v>1</v>
      </c>
      <c r="J122" s="484"/>
      <c r="K122" s="484"/>
      <c r="L122" s="482"/>
      <c r="M122" s="482"/>
      <c r="N122" s="493"/>
      <c r="O122" s="491" t="s">
        <v>118</v>
      </c>
      <c r="P122" s="493" t="s">
        <v>278</v>
      </c>
      <c r="Q122" s="493"/>
      <c r="R122" s="492" t="s">
        <v>173</v>
      </c>
      <c r="S122" s="510"/>
      <c r="T122" s="510"/>
    </row>
    <row r="123" spans="1:20" s="108" customFormat="1" ht="31.9" customHeight="1">
      <c r="A123" s="471"/>
      <c r="B123" s="481"/>
      <c r="C123" s="481"/>
      <c r="D123" s="481"/>
      <c r="E123" s="535" t="s">
        <v>390</v>
      </c>
      <c r="F123" s="535"/>
      <c r="G123" s="535"/>
      <c r="H123" s="505">
        <v>1</v>
      </c>
      <c r="I123" s="505">
        <v>1</v>
      </c>
      <c r="J123" s="484"/>
      <c r="K123" s="484"/>
      <c r="L123" s="482"/>
      <c r="M123" s="482"/>
      <c r="N123" s="493"/>
      <c r="O123" s="491" t="s">
        <v>118</v>
      </c>
      <c r="P123" s="493" t="s">
        <v>278</v>
      </c>
      <c r="Q123" s="493"/>
      <c r="R123" s="492" t="s">
        <v>173</v>
      </c>
      <c r="S123" s="510"/>
      <c r="T123" s="510"/>
    </row>
    <row r="124" spans="1:20" s="108" customFormat="1" ht="31.9" customHeight="1">
      <c r="A124" s="471"/>
      <c r="B124" s="481"/>
      <c r="C124" s="481"/>
      <c r="D124" s="481"/>
      <c r="E124" s="555" t="s">
        <v>391</v>
      </c>
      <c r="F124" s="556"/>
      <c r="G124" s="557"/>
      <c r="H124" s="505">
        <v>1</v>
      </c>
      <c r="I124" s="505">
        <v>1</v>
      </c>
      <c r="J124" s="484"/>
      <c r="K124" s="484"/>
      <c r="L124" s="473"/>
      <c r="M124" s="507"/>
      <c r="N124" s="493"/>
      <c r="O124" s="491" t="s">
        <v>165</v>
      </c>
      <c r="P124" s="493" t="s">
        <v>278</v>
      </c>
      <c r="Q124" s="493"/>
      <c r="R124" s="492" t="s">
        <v>256</v>
      </c>
      <c r="S124" s="510"/>
      <c r="T124" s="510"/>
    </row>
    <row r="125" spans="1:20" s="108" customFormat="1" ht="120" customHeight="1">
      <c r="A125" s="471"/>
      <c r="B125" s="481"/>
      <c r="C125" s="481"/>
      <c r="D125" s="481"/>
      <c r="E125" s="535" t="s">
        <v>392</v>
      </c>
      <c r="F125" s="535"/>
      <c r="G125" s="535"/>
      <c r="H125" s="511">
        <v>1</v>
      </c>
      <c r="I125" s="467" t="s">
        <v>393</v>
      </c>
      <c r="J125" s="484"/>
      <c r="K125" s="484"/>
      <c r="L125" s="482"/>
      <c r="M125" s="482"/>
      <c r="N125" s="493"/>
      <c r="O125" s="491" t="s">
        <v>165</v>
      </c>
      <c r="P125" s="493" t="s">
        <v>297</v>
      </c>
      <c r="Q125" s="493"/>
      <c r="R125" s="492" t="s">
        <v>137</v>
      </c>
      <c r="S125" s="510"/>
      <c r="T125" s="510"/>
    </row>
    <row r="126" spans="1:20" s="108" customFormat="1" ht="108" customHeight="1">
      <c r="A126" s="471"/>
      <c r="B126" s="481"/>
      <c r="C126" s="481"/>
      <c r="D126" s="481"/>
      <c r="E126" s="535" t="s">
        <v>394</v>
      </c>
      <c r="F126" s="535"/>
      <c r="G126" s="535"/>
      <c r="H126" s="511">
        <v>1</v>
      </c>
      <c r="I126" s="467" t="s">
        <v>395</v>
      </c>
      <c r="J126" s="484"/>
      <c r="K126" s="484"/>
      <c r="L126" s="483" t="s">
        <v>296</v>
      </c>
      <c r="M126" s="483"/>
      <c r="N126" s="491" t="s">
        <v>165</v>
      </c>
      <c r="O126" s="491" t="s">
        <v>118</v>
      </c>
      <c r="P126" s="496" t="s">
        <v>297</v>
      </c>
      <c r="Q126" s="496"/>
      <c r="R126" s="492" t="s">
        <v>158</v>
      </c>
      <c r="S126" s="510">
        <v>218</v>
      </c>
      <c r="T126" s="564" t="s">
        <v>396</v>
      </c>
    </row>
    <row r="127" spans="1:20" s="108" customFormat="1" ht="31.9" customHeight="1">
      <c r="A127" s="471"/>
      <c r="B127" s="481"/>
      <c r="C127" s="481"/>
      <c r="D127" s="481"/>
      <c r="E127" s="535" t="s">
        <v>397</v>
      </c>
      <c r="F127" s="535" t="s">
        <v>397</v>
      </c>
      <c r="G127" s="535" t="s">
        <v>397</v>
      </c>
      <c r="H127" s="511" t="s">
        <v>398</v>
      </c>
      <c r="I127" s="505">
        <v>0.88</v>
      </c>
      <c r="J127" s="484"/>
      <c r="K127" s="484"/>
      <c r="L127" s="483"/>
      <c r="M127" s="483"/>
      <c r="N127" s="491"/>
      <c r="O127" s="491" t="s">
        <v>118</v>
      </c>
      <c r="P127" s="496" t="s">
        <v>297</v>
      </c>
      <c r="Q127" s="496"/>
      <c r="R127" s="492" t="s">
        <v>173</v>
      </c>
      <c r="S127" s="476"/>
      <c r="T127" s="476"/>
    </row>
    <row r="128" spans="1:20" s="108" customFormat="1" ht="31.9" customHeight="1">
      <c r="A128" s="471"/>
      <c r="B128" s="481"/>
      <c r="C128" s="481"/>
      <c r="D128" s="481"/>
      <c r="E128" s="535" t="s">
        <v>399</v>
      </c>
      <c r="F128" s="535"/>
      <c r="G128" s="535"/>
      <c r="H128" s="511">
        <v>0.95</v>
      </c>
      <c r="I128" s="511" t="s">
        <v>400</v>
      </c>
      <c r="J128" s="484"/>
      <c r="K128" s="484"/>
      <c r="L128" s="483"/>
      <c r="M128" s="483"/>
      <c r="N128" s="491"/>
      <c r="O128" s="491" t="s">
        <v>118</v>
      </c>
      <c r="P128" s="496" t="s">
        <v>300</v>
      </c>
      <c r="Q128" s="496"/>
      <c r="R128" s="492" t="s">
        <v>173</v>
      </c>
      <c r="S128" s="476"/>
      <c r="T128" s="476"/>
    </row>
    <row r="129" spans="1:20" s="108" customFormat="1" ht="31.9" customHeight="1">
      <c r="A129" s="471"/>
      <c r="B129" s="481"/>
      <c r="C129" s="481"/>
      <c r="D129" s="481"/>
      <c r="E129" s="535" t="s">
        <v>401</v>
      </c>
      <c r="F129" s="535"/>
      <c r="G129" s="535"/>
      <c r="H129" s="505">
        <v>1</v>
      </c>
      <c r="I129" s="505" t="s">
        <v>400</v>
      </c>
      <c r="J129" s="484"/>
      <c r="K129" s="484"/>
      <c r="L129" s="483"/>
      <c r="M129" s="483"/>
      <c r="N129" s="491"/>
      <c r="O129" s="491" t="s">
        <v>118</v>
      </c>
      <c r="P129" s="496" t="s">
        <v>300</v>
      </c>
      <c r="Q129" s="496"/>
      <c r="R129" s="492" t="s">
        <v>137</v>
      </c>
      <c r="S129" s="476"/>
      <c r="T129" s="476"/>
    </row>
    <row r="130" spans="1:20" s="108" customFormat="1" ht="31.9" customHeight="1">
      <c r="A130" s="471"/>
      <c r="B130" s="481"/>
      <c r="C130" s="481"/>
      <c r="D130" s="481"/>
      <c r="E130" s="535" t="s">
        <v>402</v>
      </c>
      <c r="F130" s="535"/>
      <c r="G130" s="535"/>
      <c r="H130" s="505">
        <v>1</v>
      </c>
      <c r="I130" s="505" t="s">
        <v>400</v>
      </c>
      <c r="J130" s="484"/>
      <c r="K130" s="484"/>
      <c r="L130" s="483"/>
      <c r="M130" s="483"/>
      <c r="N130" s="491"/>
      <c r="O130" s="491" t="s">
        <v>118</v>
      </c>
      <c r="P130" s="496" t="s">
        <v>300</v>
      </c>
      <c r="Q130" s="496"/>
      <c r="R130" s="492" t="s">
        <v>137</v>
      </c>
      <c r="S130" s="476"/>
      <c r="T130" s="476"/>
    </row>
    <row r="131" spans="1:20" s="108" customFormat="1" ht="31.9" customHeight="1">
      <c r="A131" s="471"/>
      <c r="B131" s="481"/>
      <c r="C131" s="481"/>
      <c r="D131" s="481"/>
      <c r="E131" s="535" t="s">
        <v>403</v>
      </c>
      <c r="F131" s="535" t="s">
        <v>403</v>
      </c>
      <c r="G131" s="535" t="s">
        <v>403</v>
      </c>
      <c r="H131" s="511" t="s">
        <v>404</v>
      </c>
      <c r="I131" s="505">
        <v>1</v>
      </c>
      <c r="J131" s="484"/>
      <c r="K131" s="484"/>
      <c r="L131" s="483"/>
      <c r="M131" s="483"/>
      <c r="N131" s="491"/>
      <c r="O131" s="493" t="s">
        <v>165</v>
      </c>
      <c r="P131" s="496" t="s">
        <v>297</v>
      </c>
      <c r="Q131" s="496"/>
      <c r="R131" s="492" t="s">
        <v>137</v>
      </c>
      <c r="S131" s="476"/>
      <c r="T131" s="476"/>
    </row>
    <row r="132" spans="1:20" s="108" customFormat="1" ht="31.9" customHeight="1">
      <c r="A132" s="471"/>
      <c r="B132" s="481"/>
      <c r="C132" s="481"/>
      <c r="D132" s="481"/>
      <c r="E132" s="535" t="s">
        <v>405</v>
      </c>
      <c r="F132" s="535" t="s">
        <v>406</v>
      </c>
      <c r="G132" s="535" t="s">
        <v>406</v>
      </c>
      <c r="H132" s="511">
        <v>0.99</v>
      </c>
      <c r="I132" s="512" t="s">
        <v>156</v>
      </c>
      <c r="J132" s="484"/>
      <c r="K132" s="484"/>
      <c r="L132" s="483"/>
      <c r="M132" s="483"/>
      <c r="N132" s="491"/>
      <c r="O132" s="491" t="s">
        <v>118</v>
      </c>
      <c r="P132" s="513" t="s">
        <v>300</v>
      </c>
      <c r="Q132" s="513"/>
      <c r="R132" s="492" t="s">
        <v>173</v>
      </c>
      <c r="S132" s="476"/>
      <c r="T132" s="476"/>
    </row>
    <row r="133" spans="1:20" s="108" customFormat="1" ht="31.9" customHeight="1">
      <c r="A133" s="471"/>
      <c r="B133" s="481"/>
      <c r="C133" s="481"/>
      <c r="D133" s="481"/>
      <c r="E133" s="535" t="s">
        <v>407</v>
      </c>
      <c r="F133" s="535" t="s">
        <v>407</v>
      </c>
      <c r="G133" s="535" t="s">
        <v>407</v>
      </c>
      <c r="H133" s="511" t="s">
        <v>407</v>
      </c>
      <c r="I133" s="467" t="s">
        <v>400</v>
      </c>
      <c r="J133" s="484"/>
      <c r="K133" s="484"/>
      <c r="L133" s="483"/>
      <c r="M133" s="483"/>
      <c r="N133" s="491"/>
      <c r="O133" s="493" t="s">
        <v>165</v>
      </c>
      <c r="P133" s="513" t="s">
        <v>408</v>
      </c>
      <c r="Q133" s="513"/>
      <c r="R133" s="492" t="s">
        <v>173</v>
      </c>
      <c r="S133" s="476"/>
      <c r="T133" s="476"/>
    </row>
    <row r="134" spans="1:20" s="108" customFormat="1" ht="31.9" customHeight="1">
      <c r="A134" s="471"/>
      <c r="B134" s="481"/>
      <c r="C134" s="481"/>
      <c r="D134" s="481"/>
      <c r="E134" s="535" t="s">
        <v>409</v>
      </c>
      <c r="F134" s="535" t="s">
        <v>409</v>
      </c>
      <c r="G134" s="535" t="s">
        <v>409</v>
      </c>
      <c r="H134" s="505" t="s">
        <v>410</v>
      </c>
      <c r="I134" s="512">
        <v>0.98599999999999999</v>
      </c>
      <c r="J134" s="484"/>
      <c r="K134" s="484"/>
      <c r="L134" s="483"/>
      <c r="M134" s="483"/>
      <c r="N134" s="491"/>
      <c r="O134" s="493" t="s">
        <v>165</v>
      </c>
      <c r="P134" s="498" t="s">
        <v>320</v>
      </c>
      <c r="Q134" s="498"/>
      <c r="R134" s="492" t="s">
        <v>158</v>
      </c>
      <c r="S134" s="476"/>
      <c r="T134" s="476"/>
    </row>
    <row r="135" spans="1:20" s="108" customFormat="1" ht="31.9" customHeight="1">
      <c r="A135" s="471"/>
      <c r="B135" s="481"/>
      <c r="C135" s="481"/>
      <c r="D135" s="481"/>
      <c r="E135" s="535" t="s">
        <v>377</v>
      </c>
      <c r="F135" s="535"/>
      <c r="G135" s="535"/>
      <c r="H135" s="467" t="s">
        <v>378</v>
      </c>
      <c r="I135" s="467" t="s">
        <v>378</v>
      </c>
      <c r="J135" s="484"/>
      <c r="K135" s="484"/>
      <c r="L135" s="482"/>
      <c r="M135" s="482"/>
      <c r="N135" s="493"/>
      <c r="O135" s="491" t="s">
        <v>118</v>
      </c>
      <c r="P135" s="493" t="s">
        <v>342</v>
      </c>
      <c r="Q135" s="493"/>
      <c r="R135" s="498" t="s">
        <v>158</v>
      </c>
      <c r="S135" s="476"/>
      <c r="T135" s="476"/>
    </row>
    <row r="136" spans="1:20" s="108" customFormat="1" ht="31.9" customHeight="1">
      <c r="A136" s="471"/>
      <c r="B136" s="481"/>
      <c r="C136" s="481"/>
      <c r="D136" s="481"/>
      <c r="E136" s="535" t="s">
        <v>377</v>
      </c>
      <c r="F136" s="535"/>
      <c r="G136" s="535"/>
      <c r="H136" s="467" t="s">
        <v>378</v>
      </c>
      <c r="I136" s="467" t="s">
        <v>378</v>
      </c>
      <c r="J136" s="484"/>
      <c r="K136" s="484"/>
      <c r="L136" s="482"/>
      <c r="M136" s="482"/>
      <c r="N136" s="493"/>
      <c r="O136" s="491" t="s">
        <v>118</v>
      </c>
      <c r="P136" s="493" t="s">
        <v>348</v>
      </c>
      <c r="Q136" s="493"/>
      <c r="R136" s="493" t="s">
        <v>158</v>
      </c>
      <c r="S136" s="476"/>
      <c r="T136" s="476"/>
    </row>
    <row r="137" spans="1:20" s="108" customFormat="1" ht="68.099999999999994" customHeight="1">
      <c r="A137" s="471"/>
      <c r="B137" s="481"/>
      <c r="C137" s="481"/>
      <c r="D137" s="481"/>
      <c r="E137" s="535" t="s">
        <v>411</v>
      </c>
      <c r="F137" s="535"/>
      <c r="G137" s="535"/>
      <c r="H137" s="467" t="s">
        <v>374</v>
      </c>
      <c r="I137" s="467" t="s">
        <v>412</v>
      </c>
      <c r="J137" s="484"/>
      <c r="K137" s="484"/>
      <c r="L137" s="482" t="s">
        <v>413</v>
      </c>
      <c r="M137" s="482"/>
      <c r="N137" s="493" t="s">
        <v>165</v>
      </c>
      <c r="O137" s="491" t="s">
        <v>118</v>
      </c>
      <c r="P137" s="493" t="s">
        <v>414</v>
      </c>
      <c r="Q137" s="493"/>
      <c r="R137" s="493" t="s">
        <v>158</v>
      </c>
      <c r="S137" s="565">
        <v>148</v>
      </c>
      <c r="T137" s="510">
        <v>0.09</v>
      </c>
    </row>
    <row r="138" spans="1:20" s="108" customFormat="1" ht="68.099999999999994" customHeight="1">
      <c r="A138" s="471"/>
      <c r="B138" s="481"/>
      <c r="C138" s="481"/>
      <c r="D138" s="481"/>
      <c r="E138" s="555" t="s">
        <v>415</v>
      </c>
      <c r="F138" s="556"/>
      <c r="G138" s="557"/>
      <c r="H138" s="467" t="s">
        <v>416</v>
      </c>
      <c r="I138" s="505">
        <v>1</v>
      </c>
      <c r="J138" s="484"/>
      <c r="K138" s="484"/>
      <c r="L138" s="473"/>
      <c r="M138" s="507"/>
      <c r="N138" s="493"/>
      <c r="O138" s="491" t="s">
        <v>165</v>
      </c>
      <c r="P138" s="493" t="s">
        <v>414</v>
      </c>
      <c r="Q138" s="493"/>
      <c r="R138" s="493" t="s">
        <v>137</v>
      </c>
      <c r="S138" s="565"/>
      <c r="T138" s="510"/>
    </row>
    <row r="139" spans="1:20" s="108" customFormat="1" ht="68.099999999999994" customHeight="1">
      <c r="A139" s="471"/>
      <c r="B139" s="481"/>
      <c r="C139" s="481"/>
      <c r="D139" s="481"/>
      <c r="E139" s="555" t="s">
        <v>417</v>
      </c>
      <c r="F139" s="556"/>
      <c r="G139" s="557"/>
      <c r="H139" s="467" t="s">
        <v>416</v>
      </c>
      <c r="I139" s="505">
        <v>1</v>
      </c>
      <c r="J139" s="484"/>
      <c r="K139" s="484"/>
      <c r="L139" s="473"/>
      <c r="M139" s="507"/>
      <c r="N139" s="493"/>
      <c r="O139" s="491" t="s">
        <v>165</v>
      </c>
      <c r="P139" s="493" t="s">
        <v>414</v>
      </c>
      <c r="Q139" s="493"/>
      <c r="R139" s="493" t="s">
        <v>137</v>
      </c>
      <c r="S139" s="565"/>
      <c r="T139" s="510"/>
    </row>
    <row r="140" spans="1:20" s="108" customFormat="1" ht="31.9" customHeight="1">
      <c r="A140" s="471"/>
      <c r="B140" s="481"/>
      <c r="C140" s="481"/>
      <c r="D140" s="481"/>
      <c r="E140" s="535" t="s">
        <v>418</v>
      </c>
      <c r="F140" s="535"/>
      <c r="G140" s="535"/>
      <c r="H140" s="505">
        <v>0.9</v>
      </c>
      <c r="I140" s="505">
        <v>1</v>
      </c>
      <c r="J140" s="484"/>
      <c r="K140" s="484"/>
      <c r="L140" s="482"/>
      <c r="M140" s="482"/>
      <c r="N140" s="493"/>
      <c r="O140" s="491" t="s">
        <v>118</v>
      </c>
      <c r="P140" s="498" t="s">
        <v>331</v>
      </c>
      <c r="Q140" s="498"/>
      <c r="R140" s="498" t="s">
        <v>173</v>
      </c>
      <c r="S140" s="476"/>
      <c r="T140" s="476"/>
    </row>
    <row r="141" spans="1:20" s="108" customFormat="1" ht="31.9" customHeight="1">
      <c r="A141" s="471"/>
      <c r="B141" s="481"/>
      <c r="C141" s="481"/>
      <c r="D141" s="481"/>
      <c r="E141" s="535" t="s">
        <v>377</v>
      </c>
      <c r="F141" s="253"/>
      <c r="G141" s="253"/>
      <c r="H141" s="505" t="s">
        <v>378</v>
      </c>
      <c r="I141" s="505" t="s">
        <v>378</v>
      </c>
      <c r="J141" s="484"/>
      <c r="K141" s="484"/>
      <c r="L141" s="482"/>
      <c r="M141" s="482"/>
      <c r="N141" s="493"/>
      <c r="O141" s="491" t="s">
        <v>118</v>
      </c>
      <c r="P141" s="498" t="s">
        <v>331</v>
      </c>
      <c r="Q141" s="498"/>
      <c r="R141" s="498" t="s">
        <v>158</v>
      </c>
      <c r="S141" s="476"/>
      <c r="T141" s="476"/>
    </row>
    <row r="142" spans="1:20" s="108" customFormat="1" ht="31.9" customHeight="1">
      <c r="A142" s="471"/>
      <c r="B142" s="481"/>
      <c r="C142" s="481"/>
      <c r="D142" s="481"/>
      <c r="E142" s="535" t="s">
        <v>419</v>
      </c>
      <c r="F142" s="535"/>
      <c r="G142" s="535"/>
      <c r="H142" s="505">
        <v>1</v>
      </c>
      <c r="I142" s="505">
        <v>1</v>
      </c>
      <c r="J142" s="484"/>
      <c r="K142" s="484"/>
      <c r="L142" s="482"/>
      <c r="M142" s="482"/>
      <c r="N142" s="493"/>
      <c r="O142" s="491" t="s">
        <v>118</v>
      </c>
      <c r="P142" s="498" t="s">
        <v>331</v>
      </c>
      <c r="Q142" s="498"/>
      <c r="R142" s="498" t="s">
        <v>137</v>
      </c>
      <c r="S142" s="476"/>
      <c r="T142" s="476"/>
    </row>
    <row r="143" spans="1:20" s="108" customFormat="1" ht="31.9" customHeight="1">
      <c r="A143" s="471"/>
      <c r="B143" s="481"/>
      <c r="C143" s="481"/>
      <c r="D143" s="481"/>
      <c r="E143" s="535" t="s">
        <v>420</v>
      </c>
      <c r="F143" s="535"/>
      <c r="G143" s="535"/>
      <c r="H143" s="505">
        <v>0.95</v>
      </c>
      <c r="I143" s="505">
        <v>0.95</v>
      </c>
      <c r="J143" s="484"/>
      <c r="K143" s="484"/>
      <c r="L143" s="482"/>
      <c r="M143" s="482"/>
      <c r="N143" s="493"/>
      <c r="O143" s="491" t="s">
        <v>165</v>
      </c>
      <c r="P143" s="498" t="s">
        <v>331</v>
      </c>
      <c r="Q143" s="498"/>
      <c r="R143" s="498" t="s">
        <v>173</v>
      </c>
      <c r="S143" s="476"/>
      <c r="T143" s="476"/>
    </row>
    <row r="144" spans="1:20" s="108" customFormat="1" ht="31.9" customHeight="1">
      <c r="A144" s="471"/>
      <c r="B144" s="481"/>
      <c r="C144" s="481"/>
      <c r="D144" s="481"/>
      <c r="E144" s="535" t="s">
        <v>421</v>
      </c>
      <c r="F144" s="535"/>
      <c r="G144" s="535"/>
      <c r="H144" s="505" t="s">
        <v>422</v>
      </c>
      <c r="I144" s="505" t="s">
        <v>422</v>
      </c>
      <c r="J144" s="484"/>
      <c r="K144" s="484"/>
      <c r="L144" s="473"/>
      <c r="M144" s="507"/>
      <c r="N144" s="566"/>
      <c r="O144" s="566" t="s">
        <v>165</v>
      </c>
      <c r="P144" s="567" t="s">
        <v>241</v>
      </c>
      <c r="Q144" s="567"/>
      <c r="R144" s="567" t="s">
        <v>137</v>
      </c>
      <c r="S144" s="476"/>
      <c r="T144" s="476"/>
    </row>
    <row r="145" spans="1:20" s="108" customFormat="1" ht="31.9" customHeight="1">
      <c r="A145" s="471"/>
      <c r="B145" s="481"/>
      <c r="C145" s="481"/>
      <c r="D145" s="481"/>
      <c r="E145" s="535" t="s">
        <v>423</v>
      </c>
      <c r="F145" s="535"/>
      <c r="G145" s="535"/>
      <c r="H145" s="568">
        <v>1</v>
      </c>
      <c r="I145" s="568">
        <v>1</v>
      </c>
      <c r="J145" s="484"/>
      <c r="K145" s="484"/>
      <c r="L145" s="473"/>
      <c r="M145" s="507"/>
      <c r="N145" s="493"/>
      <c r="O145" s="491" t="s">
        <v>165</v>
      </c>
      <c r="P145" s="498" t="s">
        <v>342</v>
      </c>
      <c r="Q145" s="498"/>
      <c r="R145" s="567" t="s">
        <v>137</v>
      </c>
      <c r="S145" s="476"/>
      <c r="T145" s="476"/>
    </row>
    <row r="146" spans="1:20" s="108" customFormat="1" ht="31.9" customHeight="1">
      <c r="A146" s="471"/>
      <c r="B146" s="481"/>
      <c r="C146" s="481"/>
      <c r="D146" s="481"/>
      <c r="E146" s="535" t="s">
        <v>424</v>
      </c>
      <c r="F146" s="535"/>
      <c r="G146" s="535"/>
      <c r="H146" s="505" t="s">
        <v>425</v>
      </c>
      <c r="I146" s="505" t="s">
        <v>351</v>
      </c>
      <c r="J146" s="484"/>
      <c r="K146" s="484"/>
      <c r="L146" s="473"/>
      <c r="M146" s="507"/>
      <c r="N146" s="493"/>
      <c r="O146" s="491" t="s">
        <v>165</v>
      </c>
      <c r="P146" s="498" t="s">
        <v>348</v>
      </c>
      <c r="Q146" s="498"/>
      <c r="R146" s="498" t="s">
        <v>256</v>
      </c>
      <c r="S146" s="476"/>
      <c r="T146" s="476"/>
    </row>
    <row r="147" spans="1:20" s="108" customFormat="1" ht="57.95" customHeight="1">
      <c r="A147" s="471"/>
      <c r="B147" s="481"/>
      <c r="C147" s="481"/>
      <c r="D147" s="481"/>
      <c r="E147" s="535" t="s">
        <v>426</v>
      </c>
      <c r="F147" s="536"/>
      <c r="G147" s="536"/>
      <c r="H147" s="490" t="s">
        <v>426</v>
      </c>
      <c r="I147" s="468" t="s">
        <v>427</v>
      </c>
      <c r="J147" s="484"/>
      <c r="K147" s="484"/>
      <c r="L147" s="483"/>
      <c r="M147" s="483"/>
      <c r="N147" s="491"/>
      <c r="O147" s="491" t="s">
        <v>118</v>
      </c>
      <c r="P147" s="491" t="s">
        <v>356</v>
      </c>
      <c r="Q147" s="491"/>
      <c r="R147" s="491" t="s">
        <v>137</v>
      </c>
      <c r="S147" s="476"/>
      <c r="T147" s="476"/>
    </row>
    <row r="148" spans="1:20" s="108" customFormat="1" ht="30" customHeight="1">
      <c r="A148" s="471"/>
      <c r="B148" s="481"/>
      <c r="C148" s="481" t="s">
        <v>428</v>
      </c>
      <c r="D148" s="481"/>
      <c r="E148" s="535" t="s">
        <v>373</v>
      </c>
      <c r="F148" s="536"/>
      <c r="G148" s="536"/>
      <c r="H148" s="468" t="s">
        <v>429</v>
      </c>
      <c r="I148" s="468" t="s">
        <v>156</v>
      </c>
      <c r="J148" s="484">
        <v>10</v>
      </c>
      <c r="K148" s="484">
        <v>10</v>
      </c>
      <c r="L148" s="483"/>
      <c r="M148" s="483"/>
      <c r="N148" s="491"/>
      <c r="O148" s="491" t="s">
        <v>118</v>
      </c>
      <c r="P148" s="491" t="s">
        <v>135</v>
      </c>
      <c r="Q148" s="491" t="s">
        <v>157</v>
      </c>
      <c r="R148" s="491" t="s">
        <v>158</v>
      </c>
      <c r="S148" s="476"/>
      <c r="T148" s="476"/>
    </row>
    <row r="149" spans="1:20" s="108" customFormat="1" ht="30" customHeight="1">
      <c r="A149" s="471"/>
      <c r="B149" s="481"/>
      <c r="C149" s="481"/>
      <c r="D149" s="481"/>
      <c r="E149" s="535" t="s">
        <v>430</v>
      </c>
      <c r="F149" s="536"/>
      <c r="G149" s="536"/>
      <c r="H149" s="467" t="s">
        <v>431</v>
      </c>
      <c r="I149" s="468" t="s">
        <v>400</v>
      </c>
      <c r="J149" s="484"/>
      <c r="K149" s="484"/>
      <c r="L149" s="483"/>
      <c r="M149" s="483"/>
      <c r="N149" s="491"/>
      <c r="O149" s="491" t="s">
        <v>118</v>
      </c>
      <c r="P149" s="491" t="s">
        <v>135</v>
      </c>
      <c r="Q149" s="491" t="s">
        <v>179</v>
      </c>
      <c r="R149" s="492" t="s">
        <v>173</v>
      </c>
      <c r="S149" s="476"/>
      <c r="T149" s="476"/>
    </row>
    <row r="150" spans="1:20" s="108" customFormat="1" ht="30" customHeight="1">
      <c r="A150" s="471"/>
      <c r="B150" s="481"/>
      <c r="C150" s="481"/>
      <c r="D150" s="481"/>
      <c r="E150" s="535" t="s">
        <v>432</v>
      </c>
      <c r="F150" s="536"/>
      <c r="G150" s="536"/>
      <c r="H150" s="467" t="s">
        <v>433</v>
      </c>
      <c r="I150" s="468" t="s">
        <v>433</v>
      </c>
      <c r="J150" s="484"/>
      <c r="K150" s="484"/>
      <c r="L150" s="483"/>
      <c r="M150" s="483"/>
      <c r="N150" s="491"/>
      <c r="O150" s="491" t="s">
        <v>165</v>
      </c>
      <c r="P150" s="491" t="s">
        <v>135</v>
      </c>
      <c r="Q150" s="491" t="s">
        <v>185</v>
      </c>
      <c r="R150" s="492" t="s">
        <v>173</v>
      </c>
      <c r="S150" s="476"/>
      <c r="T150" s="476"/>
    </row>
    <row r="151" spans="1:20" s="108" customFormat="1" ht="49.9" customHeight="1">
      <c r="A151" s="471"/>
      <c r="B151" s="481"/>
      <c r="C151" s="481"/>
      <c r="D151" s="481"/>
      <c r="E151" s="535" t="s">
        <v>434</v>
      </c>
      <c r="F151" s="536"/>
      <c r="G151" s="536"/>
      <c r="H151" s="468" t="s">
        <v>435</v>
      </c>
      <c r="I151" s="468" t="s">
        <v>435</v>
      </c>
      <c r="J151" s="484"/>
      <c r="K151" s="484"/>
      <c r="L151" s="483"/>
      <c r="M151" s="483"/>
      <c r="N151" s="491"/>
      <c r="O151" s="491" t="s">
        <v>118</v>
      </c>
      <c r="P151" s="491" t="s">
        <v>241</v>
      </c>
      <c r="Q151" s="491"/>
      <c r="R151" s="492" t="s">
        <v>173</v>
      </c>
      <c r="S151" s="476"/>
      <c r="T151" s="476"/>
    </row>
    <row r="152" spans="1:20" s="108" customFormat="1" ht="58.15" customHeight="1">
      <c r="A152" s="471"/>
      <c r="B152" s="481"/>
      <c r="C152" s="481"/>
      <c r="D152" s="481"/>
      <c r="E152" s="535" t="s">
        <v>436</v>
      </c>
      <c r="F152" s="536"/>
      <c r="G152" s="536"/>
      <c r="H152" s="468" t="s">
        <v>437</v>
      </c>
      <c r="I152" s="468" t="s">
        <v>437</v>
      </c>
      <c r="J152" s="484"/>
      <c r="K152" s="484"/>
      <c r="L152" s="483"/>
      <c r="M152" s="483"/>
      <c r="N152" s="491"/>
      <c r="O152" s="491" t="s">
        <v>118</v>
      </c>
      <c r="P152" s="491" t="s">
        <v>241</v>
      </c>
      <c r="Q152" s="491"/>
      <c r="R152" s="491" t="s">
        <v>137</v>
      </c>
      <c r="S152" s="476"/>
      <c r="T152" s="476"/>
    </row>
    <row r="153" spans="1:20" s="108" customFormat="1" ht="49.15" customHeight="1">
      <c r="A153" s="471"/>
      <c r="B153" s="481"/>
      <c r="C153" s="481"/>
      <c r="D153" s="481"/>
      <c r="E153" s="535" t="s">
        <v>438</v>
      </c>
      <c r="F153" s="536"/>
      <c r="G153" s="536"/>
      <c r="H153" s="468" t="s">
        <v>439</v>
      </c>
      <c r="I153" s="468" t="s">
        <v>439</v>
      </c>
      <c r="J153" s="484"/>
      <c r="K153" s="484"/>
      <c r="L153" s="483"/>
      <c r="M153" s="483"/>
      <c r="N153" s="491"/>
      <c r="O153" s="491" t="s">
        <v>118</v>
      </c>
      <c r="P153" s="491" t="s">
        <v>241</v>
      </c>
      <c r="Q153" s="491"/>
      <c r="R153" s="491" t="s">
        <v>137</v>
      </c>
      <c r="S153" s="476"/>
      <c r="T153" s="476"/>
    </row>
    <row r="154" spans="1:20" s="108" customFormat="1" ht="30" customHeight="1">
      <c r="A154" s="471"/>
      <c r="B154" s="481"/>
      <c r="C154" s="481"/>
      <c r="D154" s="481"/>
      <c r="E154" s="535" t="s">
        <v>440</v>
      </c>
      <c r="F154" s="535"/>
      <c r="G154" s="535"/>
      <c r="H154" s="467" t="s">
        <v>441</v>
      </c>
      <c r="I154" s="467" t="s">
        <v>442</v>
      </c>
      <c r="J154" s="484"/>
      <c r="K154" s="484"/>
      <c r="L154" s="482"/>
      <c r="M154" s="482"/>
      <c r="N154" s="493"/>
      <c r="O154" s="491" t="s">
        <v>118</v>
      </c>
      <c r="P154" s="493" t="s">
        <v>244</v>
      </c>
      <c r="Q154" s="493"/>
      <c r="R154" s="492" t="s">
        <v>173</v>
      </c>
      <c r="S154" s="476"/>
      <c r="T154" s="476"/>
    </row>
    <row r="155" spans="1:20" s="108" customFormat="1" ht="30" customHeight="1">
      <c r="A155" s="471"/>
      <c r="B155" s="481"/>
      <c r="C155" s="481"/>
      <c r="D155" s="481"/>
      <c r="E155" s="559" t="s">
        <v>443</v>
      </c>
      <c r="F155" s="559"/>
      <c r="G155" s="559"/>
      <c r="H155" s="495" t="s">
        <v>444</v>
      </c>
      <c r="I155" s="467" t="s">
        <v>400</v>
      </c>
      <c r="J155" s="484"/>
      <c r="K155" s="484"/>
      <c r="L155" s="482"/>
      <c r="M155" s="482"/>
      <c r="N155" s="493"/>
      <c r="O155" s="491" t="s">
        <v>118</v>
      </c>
      <c r="P155" s="475" t="s">
        <v>262</v>
      </c>
      <c r="Q155" s="475"/>
      <c r="R155" s="492" t="s">
        <v>173</v>
      </c>
      <c r="S155" s="476"/>
      <c r="T155" s="476"/>
    </row>
    <row r="156" spans="1:20" s="108" customFormat="1" ht="30" customHeight="1">
      <c r="A156" s="471"/>
      <c r="B156" s="481"/>
      <c r="C156" s="481"/>
      <c r="D156" s="481"/>
      <c r="E156" s="559" t="s">
        <v>445</v>
      </c>
      <c r="F156" s="559"/>
      <c r="G156" s="559"/>
      <c r="H156" s="495" t="s">
        <v>444</v>
      </c>
      <c r="I156" s="467" t="s">
        <v>400</v>
      </c>
      <c r="J156" s="484"/>
      <c r="K156" s="484"/>
      <c r="L156" s="482"/>
      <c r="M156" s="482"/>
      <c r="N156" s="493"/>
      <c r="O156" s="491" t="s">
        <v>118</v>
      </c>
      <c r="P156" s="475" t="s">
        <v>262</v>
      </c>
      <c r="Q156" s="475"/>
      <c r="R156" s="492" t="s">
        <v>173</v>
      </c>
      <c r="S156" s="476"/>
      <c r="T156" s="476"/>
    </row>
    <row r="157" spans="1:20" s="108" customFormat="1" ht="30" customHeight="1">
      <c r="A157" s="471"/>
      <c r="B157" s="481"/>
      <c r="C157" s="481"/>
      <c r="D157" s="481"/>
      <c r="E157" s="559" t="s">
        <v>446</v>
      </c>
      <c r="F157" s="559"/>
      <c r="G157" s="559"/>
      <c r="H157" s="495" t="s">
        <v>447</v>
      </c>
      <c r="I157" s="467" t="s">
        <v>400</v>
      </c>
      <c r="J157" s="484"/>
      <c r="K157" s="484"/>
      <c r="L157" s="482"/>
      <c r="M157" s="482"/>
      <c r="N157" s="493"/>
      <c r="O157" s="491" t="s">
        <v>165</v>
      </c>
      <c r="P157" s="475" t="s">
        <v>262</v>
      </c>
      <c r="Q157" s="475"/>
      <c r="R157" s="492" t="s">
        <v>173</v>
      </c>
      <c r="S157" s="476"/>
      <c r="T157" s="476"/>
    </row>
    <row r="158" spans="1:20" s="108" customFormat="1" ht="30" customHeight="1">
      <c r="A158" s="471"/>
      <c r="B158" s="481"/>
      <c r="C158" s="481"/>
      <c r="D158" s="481"/>
      <c r="E158" s="535" t="s">
        <v>448</v>
      </c>
      <c r="F158" s="535"/>
      <c r="G158" s="535"/>
      <c r="H158" s="467" t="s">
        <v>449</v>
      </c>
      <c r="I158" s="467" t="s">
        <v>449</v>
      </c>
      <c r="J158" s="484"/>
      <c r="K158" s="484"/>
      <c r="L158" s="482"/>
      <c r="M158" s="482"/>
      <c r="N158" s="493"/>
      <c r="O158" s="491" t="s">
        <v>118</v>
      </c>
      <c r="P158" s="493" t="s">
        <v>278</v>
      </c>
      <c r="Q158" s="493"/>
      <c r="R158" s="493" t="s">
        <v>158</v>
      </c>
      <c r="S158" s="476"/>
      <c r="T158" s="476"/>
    </row>
    <row r="159" spans="1:20" s="108" customFormat="1" ht="30" customHeight="1">
      <c r="A159" s="471"/>
      <c r="B159" s="481"/>
      <c r="C159" s="481"/>
      <c r="D159" s="481"/>
      <c r="E159" s="535" t="s">
        <v>450</v>
      </c>
      <c r="F159" s="535"/>
      <c r="G159" s="535"/>
      <c r="H159" s="497" t="s">
        <v>451</v>
      </c>
      <c r="I159" s="467" t="s">
        <v>400</v>
      </c>
      <c r="J159" s="484"/>
      <c r="K159" s="484"/>
      <c r="L159" s="483"/>
      <c r="M159" s="483"/>
      <c r="N159" s="491"/>
      <c r="O159" s="491" t="s">
        <v>118</v>
      </c>
      <c r="P159" s="496" t="s">
        <v>297</v>
      </c>
      <c r="Q159" s="496"/>
      <c r="R159" s="492" t="s">
        <v>173</v>
      </c>
      <c r="S159" s="476"/>
      <c r="T159" s="476"/>
    </row>
    <row r="160" spans="1:20" s="108" customFormat="1" ht="30" customHeight="1">
      <c r="A160" s="471"/>
      <c r="B160" s="481"/>
      <c r="C160" s="481"/>
      <c r="D160" s="481"/>
      <c r="E160" s="535" t="s">
        <v>452</v>
      </c>
      <c r="F160" s="535" t="s">
        <v>452</v>
      </c>
      <c r="G160" s="535" t="s">
        <v>452</v>
      </c>
      <c r="H160" s="497" t="s">
        <v>451</v>
      </c>
      <c r="I160" s="467" t="s">
        <v>400</v>
      </c>
      <c r="J160" s="484"/>
      <c r="K160" s="484"/>
      <c r="L160" s="483"/>
      <c r="M160" s="483"/>
      <c r="N160" s="491"/>
      <c r="O160" s="491" t="s">
        <v>118</v>
      </c>
      <c r="P160" s="496" t="s">
        <v>297</v>
      </c>
      <c r="Q160" s="496"/>
      <c r="R160" s="492" t="s">
        <v>173</v>
      </c>
      <c r="S160" s="476"/>
      <c r="T160" s="476"/>
    </row>
    <row r="161" spans="1:20" s="108" customFormat="1" ht="30" customHeight="1">
      <c r="A161" s="471"/>
      <c r="B161" s="481"/>
      <c r="C161" s="481"/>
      <c r="D161" s="481"/>
      <c r="E161" s="535" t="s">
        <v>453</v>
      </c>
      <c r="F161" s="535" t="s">
        <v>453</v>
      </c>
      <c r="G161" s="535" t="s">
        <v>453</v>
      </c>
      <c r="H161" s="562">
        <v>1</v>
      </c>
      <c r="I161" s="505">
        <v>1</v>
      </c>
      <c r="J161" s="484"/>
      <c r="K161" s="484"/>
      <c r="L161" s="483"/>
      <c r="M161" s="483"/>
      <c r="N161" s="491"/>
      <c r="O161" s="493" t="s">
        <v>165</v>
      </c>
      <c r="P161" s="498" t="s">
        <v>320</v>
      </c>
      <c r="Q161" s="498"/>
      <c r="R161" s="492" t="s">
        <v>158</v>
      </c>
      <c r="S161" s="476"/>
      <c r="T161" s="476"/>
    </row>
    <row r="162" spans="1:20" s="108" customFormat="1" ht="48" customHeight="1">
      <c r="A162" s="471"/>
      <c r="B162" s="481"/>
      <c r="C162" s="481"/>
      <c r="D162" s="481"/>
      <c r="E162" s="535" t="s">
        <v>454</v>
      </c>
      <c r="F162" s="535" t="s">
        <v>454</v>
      </c>
      <c r="G162" s="535" t="s">
        <v>454</v>
      </c>
      <c r="H162" s="562">
        <v>1</v>
      </c>
      <c r="I162" s="505">
        <v>1</v>
      </c>
      <c r="J162" s="484"/>
      <c r="K162" s="484"/>
      <c r="L162" s="483"/>
      <c r="M162" s="483"/>
      <c r="N162" s="491"/>
      <c r="O162" s="493" t="s">
        <v>165</v>
      </c>
      <c r="P162" s="498" t="s">
        <v>320</v>
      </c>
      <c r="Q162" s="498"/>
      <c r="R162" s="492" t="s">
        <v>158</v>
      </c>
      <c r="S162" s="476"/>
      <c r="T162" s="476"/>
    </row>
    <row r="163" spans="1:20" s="108" customFormat="1" ht="30" customHeight="1">
      <c r="A163" s="471"/>
      <c r="B163" s="481"/>
      <c r="C163" s="481"/>
      <c r="D163" s="481"/>
      <c r="E163" s="535" t="s">
        <v>455</v>
      </c>
      <c r="F163" s="535"/>
      <c r="G163" s="535"/>
      <c r="H163" s="505" t="s">
        <v>441</v>
      </c>
      <c r="I163" s="505" t="s">
        <v>441</v>
      </c>
      <c r="J163" s="484"/>
      <c r="K163" s="484"/>
      <c r="L163" s="482"/>
      <c r="M163" s="482"/>
      <c r="N163" s="493"/>
      <c r="O163" s="491" t="s">
        <v>118</v>
      </c>
      <c r="P163" s="493" t="s">
        <v>342</v>
      </c>
      <c r="Q163" s="493"/>
      <c r="R163" s="493" t="s">
        <v>158</v>
      </c>
      <c r="S163" s="476"/>
      <c r="T163" s="476"/>
    </row>
    <row r="164" spans="1:20" s="108" customFormat="1" ht="30" customHeight="1">
      <c r="A164" s="471"/>
      <c r="B164" s="481"/>
      <c r="C164" s="481"/>
      <c r="D164" s="481"/>
      <c r="E164" s="535" t="s">
        <v>344</v>
      </c>
      <c r="F164" s="535"/>
      <c r="G164" s="535"/>
      <c r="H164" s="505" t="s">
        <v>456</v>
      </c>
      <c r="I164" s="505" t="s">
        <v>351</v>
      </c>
      <c r="J164" s="484"/>
      <c r="K164" s="484"/>
      <c r="L164" s="482"/>
      <c r="M164" s="482"/>
      <c r="N164" s="493"/>
      <c r="O164" s="491" t="s">
        <v>118</v>
      </c>
      <c r="P164" s="493" t="s">
        <v>348</v>
      </c>
      <c r="Q164" s="493"/>
      <c r="R164" s="492" t="s">
        <v>173</v>
      </c>
      <c r="S164" s="476"/>
      <c r="T164" s="476"/>
    </row>
    <row r="165" spans="1:20" s="108" customFormat="1" ht="30" customHeight="1">
      <c r="A165" s="471"/>
      <c r="B165" s="481"/>
      <c r="C165" s="481"/>
      <c r="D165" s="481"/>
      <c r="E165" s="535" t="s">
        <v>457</v>
      </c>
      <c r="F165" s="535"/>
      <c r="G165" s="535"/>
      <c r="H165" s="505">
        <v>1</v>
      </c>
      <c r="I165" s="505">
        <v>1</v>
      </c>
      <c r="J165" s="484"/>
      <c r="K165" s="484"/>
      <c r="L165" s="482"/>
      <c r="M165" s="482"/>
      <c r="N165" s="493"/>
      <c r="O165" s="491" t="s">
        <v>118</v>
      </c>
      <c r="P165" s="493" t="s">
        <v>414</v>
      </c>
      <c r="Q165" s="493"/>
      <c r="R165" s="493" t="s">
        <v>158</v>
      </c>
      <c r="S165" s="476"/>
      <c r="T165" s="476"/>
    </row>
    <row r="166" spans="1:20" s="108" customFormat="1" ht="30" customHeight="1">
      <c r="A166" s="471"/>
      <c r="B166" s="481"/>
      <c r="C166" s="481"/>
      <c r="D166" s="481"/>
      <c r="E166" s="535" t="s">
        <v>458</v>
      </c>
      <c r="F166" s="536"/>
      <c r="G166" s="536"/>
      <c r="H166" s="468" t="s">
        <v>456</v>
      </c>
      <c r="I166" s="468" t="s">
        <v>459</v>
      </c>
      <c r="J166" s="484"/>
      <c r="K166" s="484"/>
      <c r="L166" s="483"/>
      <c r="M166" s="483"/>
      <c r="N166" s="491"/>
      <c r="O166" s="491" t="s">
        <v>118</v>
      </c>
      <c r="P166" s="491" t="s">
        <v>356</v>
      </c>
      <c r="Q166" s="491"/>
      <c r="R166" s="491" t="s">
        <v>137</v>
      </c>
      <c r="S166" s="476"/>
      <c r="T166" s="476"/>
    </row>
    <row r="167" spans="1:20" s="108" customFormat="1" ht="31.15" customHeight="1">
      <c r="A167" s="471"/>
      <c r="B167" s="481"/>
      <c r="C167" s="481" t="s">
        <v>460</v>
      </c>
      <c r="D167" s="481"/>
      <c r="E167" s="535" t="s">
        <v>359</v>
      </c>
      <c r="F167" s="536"/>
      <c r="G167" s="536"/>
      <c r="H167" s="467" t="s">
        <v>461</v>
      </c>
      <c r="I167" s="468" t="s">
        <v>461</v>
      </c>
      <c r="J167" s="484">
        <v>10</v>
      </c>
      <c r="K167" s="484">
        <f>10</f>
        <v>10</v>
      </c>
      <c r="L167" s="483"/>
      <c r="M167" s="483"/>
      <c r="N167" s="491"/>
      <c r="O167" s="491" t="s">
        <v>118</v>
      </c>
      <c r="P167" s="491" t="s">
        <v>135</v>
      </c>
      <c r="Q167" s="491" t="s">
        <v>136</v>
      </c>
      <c r="R167" s="491" t="s">
        <v>137</v>
      </c>
      <c r="S167" s="476"/>
      <c r="T167" s="476"/>
    </row>
    <row r="168" spans="1:20" s="108" customFormat="1" ht="31.15" customHeight="1">
      <c r="A168" s="471"/>
      <c r="B168" s="481"/>
      <c r="C168" s="481"/>
      <c r="D168" s="481"/>
      <c r="E168" s="535" t="s">
        <v>462</v>
      </c>
      <c r="F168" s="536"/>
      <c r="G168" s="536"/>
      <c r="H168" s="467" t="s">
        <v>463</v>
      </c>
      <c r="I168" s="468" t="s">
        <v>463</v>
      </c>
      <c r="J168" s="484"/>
      <c r="K168" s="484"/>
      <c r="L168" s="483"/>
      <c r="M168" s="483"/>
      <c r="N168" s="491"/>
      <c r="O168" s="491" t="s">
        <v>118</v>
      </c>
      <c r="P168" s="491" t="s">
        <v>135</v>
      </c>
      <c r="Q168" s="491" t="s">
        <v>136</v>
      </c>
      <c r="R168" s="491" t="s">
        <v>137</v>
      </c>
      <c r="S168" s="476"/>
      <c r="T168" s="476"/>
    </row>
    <row r="169" spans="1:20" s="108" customFormat="1" ht="31.15" customHeight="1">
      <c r="A169" s="471"/>
      <c r="B169" s="481"/>
      <c r="C169" s="481"/>
      <c r="D169" s="481"/>
      <c r="E169" s="535" t="s">
        <v>141</v>
      </c>
      <c r="F169" s="536"/>
      <c r="G169" s="536"/>
      <c r="H169" s="467" t="s">
        <v>464</v>
      </c>
      <c r="I169" s="468" t="s">
        <v>464</v>
      </c>
      <c r="J169" s="484"/>
      <c r="K169" s="484"/>
      <c r="L169" s="483"/>
      <c r="M169" s="483"/>
      <c r="N169" s="491"/>
      <c r="O169" s="491" t="s">
        <v>118</v>
      </c>
      <c r="P169" s="491" t="s">
        <v>135</v>
      </c>
      <c r="Q169" s="491" t="s">
        <v>136</v>
      </c>
      <c r="R169" s="491" t="s">
        <v>137</v>
      </c>
      <c r="S169" s="476"/>
      <c r="T169" s="476"/>
    </row>
    <row r="170" spans="1:20" s="108" customFormat="1" ht="31.15" customHeight="1">
      <c r="A170" s="471"/>
      <c r="B170" s="481"/>
      <c r="C170" s="481"/>
      <c r="D170" s="481"/>
      <c r="E170" s="535" t="s">
        <v>465</v>
      </c>
      <c r="F170" s="536"/>
      <c r="G170" s="536"/>
      <c r="H170" s="467" t="s">
        <v>466</v>
      </c>
      <c r="I170" s="468" t="s">
        <v>467</v>
      </c>
      <c r="J170" s="484"/>
      <c r="K170" s="484"/>
      <c r="L170" s="483"/>
      <c r="M170" s="483"/>
      <c r="N170" s="491"/>
      <c r="O170" s="491" t="s">
        <v>118</v>
      </c>
      <c r="P170" s="491" t="s">
        <v>135</v>
      </c>
      <c r="Q170" s="491" t="s">
        <v>131</v>
      </c>
      <c r="R170" s="491" t="s">
        <v>137</v>
      </c>
      <c r="S170" s="476"/>
      <c r="T170" s="476"/>
    </row>
    <row r="171" spans="1:20" s="108" customFormat="1" ht="31.15" customHeight="1">
      <c r="A171" s="471"/>
      <c r="B171" s="481"/>
      <c r="C171" s="481"/>
      <c r="D171" s="481"/>
      <c r="E171" s="535" t="s">
        <v>468</v>
      </c>
      <c r="F171" s="536"/>
      <c r="G171" s="536"/>
      <c r="H171" s="467" t="s">
        <v>469</v>
      </c>
      <c r="I171" s="468" t="s">
        <v>469</v>
      </c>
      <c r="J171" s="484"/>
      <c r="K171" s="484"/>
      <c r="L171" s="483"/>
      <c r="M171" s="483"/>
      <c r="N171" s="491"/>
      <c r="O171" s="491" t="s">
        <v>118</v>
      </c>
      <c r="P171" s="491" t="s">
        <v>135</v>
      </c>
      <c r="Q171" s="491" t="s">
        <v>131</v>
      </c>
      <c r="R171" s="491" t="s">
        <v>137</v>
      </c>
      <c r="S171" s="476"/>
      <c r="T171" s="476"/>
    </row>
    <row r="172" spans="1:20" s="108" customFormat="1" ht="31.15" customHeight="1">
      <c r="A172" s="471"/>
      <c r="B172" s="481"/>
      <c r="C172" s="481"/>
      <c r="D172" s="481"/>
      <c r="E172" s="535" t="s">
        <v>154</v>
      </c>
      <c r="F172" s="536"/>
      <c r="G172" s="536"/>
      <c r="H172" s="467" t="s">
        <v>470</v>
      </c>
      <c r="I172" s="468" t="s">
        <v>471</v>
      </c>
      <c r="J172" s="484"/>
      <c r="K172" s="484"/>
      <c r="L172" s="483"/>
      <c r="M172" s="483"/>
      <c r="N172" s="491"/>
      <c r="O172" s="491" t="s">
        <v>118</v>
      </c>
      <c r="P172" s="491" t="s">
        <v>135</v>
      </c>
      <c r="Q172" s="491" t="s">
        <v>157</v>
      </c>
      <c r="R172" s="491" t="s">
        <v>158</v>
      </c>
      <c r="S172" s="476"/>
      <c r="T172" s="476"/>
    </row>
    <row r="173" spans="1:20" s="108" customFormat="1" ht="51" customHeight="1">
      <c r="A173" s="471"/>
      <c r="B173" s="481"/>
      <c r="C173" s="481"/>
      <c r="D173" s="481"/>
      <c r="E173" s="535" t="s">
        <v>472</v>
      </c>
      <c r="F173" s="536"/>
      <c r="G173" s="536"/>
      <c r="H173" s="467" t="s">
        <v>473</v>
      </c>
      <c r="I173" s="468" t="s">
        <v>474</v>
      </c>
      <c r="J173" s="484"/>
      <c r="K173" s="484"/>
      <c r="L173" s="483" t="s">
        <v>475</v>
      </c>
      <c r="M173" s="483"/>
      <c r="N173" s="491"/>
      <c r="O173" s="491" t="s">
        <v>118</v>
      </c>
      <c r="P173" s="491" t="s">
        <v>135</v>
      </c>
      <c r="Q173" s="491" t="s">
        <v>157</v>
      </c>
      <c r="R173" s="491" t="s">
        <v>158</v>
      </c>
      <c r="S173" s="476"/>
      <c r="T173" s="510"/>
    </row>
    <row r="174" spans="1:20" s="108" customFormat="1" ht="51.95" customHeight="1">
      <c r="A174" s="471"/>
      <c r="B174" s="481"/>
      <c r="C174" s="481"/>
      <c r="D174" s="481"/>
      <c r="E174" s="535" t="s">
        <v>161</v>
      </c>
      <c r="F174" s="536"/>
      <c r="G174" s="536"/>
      <c r="H174" s="467" t="s">
        <v>476</v>
      </c>
      <c r="I174" s="468" t="s">
        <v>163</v>
      </c>
      <c r="J174" s="484"/>
      <c r="K174" s="484"/>
      <c r="L174" s="483" t="s">
        <v>477</v>
      </c>
      <c r="M174" s="483"/>
      <c r="N174" s="491" t="s">
        <v>165</v>
      </c>
      <c r="O174" s="491" t="s">
        <v>118</v>
      </c>
      <c r="P174" s="491" t="s">
        <v>135</v>
      </c>
      <c r="Q174" s="491" t="s">
        <v>157</v>
      </c>
      <c r="R174" s="491" t="s">
        <v>158</v>
      </c>
      <c r="S174" s="565"/>
      <c r="T174" s="510"/>
    </row>
    <row r="175" spans="1:20" s="108" customFormat="1" ht="51.95" customHeight="1">
      <c r="A175" s="471"/>
      <c r="B175" s="481"/>
      <c r="C175" s="481"/>
      <c r="D175" s="481"/>
      <c r="E175" s="535" t="s">
        <v>166</v>
      </c>
      <c r="F175" s="536"/>
      <c r="G175" s="536"/>
      <c r="H175" s="467" t="s">
        <v>478</v>
      </c>
      <c r="I175" s="468" t="s">
        <v>479</v>
      </c>
      <c r="J175" s="484"/>
      <c r="K175" s="484"/>
      <c r="L175" s="483" t="s">
        <v>477</v>
      </c>
      <c r="M175" s="483"/>
      <c r="N175" s="491" t="s">
        <v>165</v>
      </c>
      <c r="O175" s="491" t="s">
        <v>118</v>
      </c>
      <c r="P175" s="491" t="s">
        <v>135</v>
      </c>
      <c r="Q175" s="491" t="s">
        <v>157</v>
      </c>
      <c r="R175" s="491" t="s">
        <v>158</v>
      </c>
      <c r="S175" s="565"/>
      <c r="T175" s="510"/>
    </row>
    <row r="176" spans="1:20" s="108" customFormat="1" ht="71.099999999999994" customHeight="1">
      <c r="A176" s="471"/>
      <c r="B176" s="481"/>
      <c r="C176" s="481"/>
      <c r="D176" s="481"/>
      <c r="E176" s="535" t="s">
        <v>480</v>
      </c>
      <c r="F176" s="536"/>
      <c r="G176" s="536"/>
      <c r="H176" s="469" t="s">
        <v>481</v>
      </c>
      <c r="I176" s="468" t="s">
        <v>156</v>
      </c>
      <c r="J176" s="484"/>
      <c r="K176" s="484"/>
      <c r="L176" s="483"/>
      <c r="M176" s="483"/>
      <c r="N176" s="491"/>
      <c r="O176" s="491" t="s">
        <v>118</v>
      </c>
      <c r="P176" s="491" t="s">
        <v>135</v>
      </c>
      <c r="Q176" s="491" t="s">
        <v>172</v>
      </c>
      <c r="R176" s="492" t="s">
        <v>173</v>
      </c>
      <c r="S176" s="476"/>
      <c r="T176" s="476"/>
    </row>
    <row r="177" spans="1:20" s="108" customFormat="1" ht="31.15" customHeight="1">
      <c r="A177" s="471"/>
      <c r="B177" s="481"/>
      <c r="C177" s="481"/>
      <c r="D177" s="481"/>
      <c r="E177" s="535" t="s">
        <v>482</v>
      </c>
      <c r="F177" s="536"/>
      <c r="G177" s="536"/>
      <c r="H177" s="467" t="s">
        <v>483</v>
      </c>
      <c r="I177" s="468" t="s">
        <v>156</v>
      </c>
      <c r="J177" s="484"/>
      <c r="K177" s="484"/>
      <c r="L177" s="483"/>
      <c r="M177" s="483"/>
      <c r="N177" s="491"/>
      <c r="O177" s="491" t="s">
        <v>118</v>
      </c>
      <c r="P177" s="491" t="s">
        <v>135</v>
      </c>
      <c r="Q177" s="491" t="s">
        <v>172</v>
      </c>
      <c r="R177" s="492" t="s">
        <v>173</v>
      </c>
      <c r="S177" s="476"/>
      <c r="T177" s="476"/>
    </row>
    <row r="178" spans="1:20" s="108" customFormat="1" ht="31.15" customHeight="1">
      <c r="A178" s="471"/>
      <c r="B178" s="481"/>
      <c r="C178" s="481"/>
      <c r="D178" s="481"/>
      <c r="E178" s="535" t="s">
        <v>484</v>
      </c>
      <c r="F178" s="536"/>
      <c r="G178" s="536"/>
      <c r="H178" s="467" t="s">
        <v>485</v>
      </c>
      <c r="I178" s="468" t="s">
        <v>485</v>
      </c>
      <c r="J178" s="484"/>
      <c r="K178" s="484"/>
      <c r="L178" s="483"/>
      <c r="M178" s="483"/>
      <c r="N178" s="491"/>
      <c r="O178" s="491" t="s">
        <v>118</v>
      </c>
      <c r="P178" s="491" t="s">
        <v>135</v>
      </c>
      <c r="Q178" s="491" t="s">
        <v>179</v>
      </c>
      <c r="R178" s="492" t="s">
        <v>173</v>
      </c>
      <c r="S178" s="476"/>
      <c r="T178" s="476"/>
    </row>
    <row r="179" spans="1:20" s="108" customFormat="1" ht="31.15" customHeight="1">
      <c r="A179" s="471"/>
      <c r="B179" s="481"/>
      <c r="C179" s="481"/>
      <c r="D179" s="481"/>
      <c r="E179" s="535" t="s">
        <v>486</v>
      </c>
      <c r="F179" s="536"/>
      <c r="G179" s="536"/>
      <c r="H179" s="467" t="s">
        <v>487</v>
      </c>
      <c r="I179" s="468" t="s">
        <v>487</v>
      </c>
      <c r="J179" s="484"/>
      <c r="K179" s="484"/>
      <c r="L179" s="483"/>
      <c r="M179" s="483"/>
      <c r="N179" s="491"/>
      <c r="O179" s="491" t="s">
        <v>118</v>
      </c>
      <c r="P179" s="491" t="s">
        <v>135</v>
      </c>
      <c r="Q179" s="491" t="s">
        <v>179</v>
      </c>
      <c r="R179" s="492" t="s">
        <v>173</v>
      </c>
      <c r="S179" s="476"/>
      <c r="T179" s="476"/>
    </row>
    <row r="180" spans="1:20" s="108" customFormat="1" ht="31.15" customHeight="1">
      <c r="A180" s="471"/>
      <c r="B180" s="481"/>
      <c r="C180" s="481"/>
      <c r="D180" s="481"/>
      <c r="E180" s="535" t="s">
        <v>488</v>
      </c>
      <c r="F180" s="536"/>
      <c r="G180" s="536"/>
      <c r="H180" s="467" t="s">
        <v>489</v>
      </c>
      <c r="I180" s="468" t="s">
        <v>489</v>
      </c>
      <c r="J180" s="484"/>
      <c r="K180" s="484"/>
      <c r="L180" s="483"/>
      <c r="M180" s="483"/>
      <c r="N180" s="491"/>
      <c r="O180" s="491" t="s">
        <v>118</v>
      </c>
      <c r="P180" s="491" t="s">
        <v>135</v>
      </c>
      <c r="Q180" s="491" t="s">
        <v>179</v>
      </c>
      <c r="R180" s="492" t="s">
        <v>173</v>
      </c>
      <c r="S180" s="476"/>
      <c r="T180" s="476"/>
    </row>
    <row r="181" spans="1:20" s="108" customFormat="1" ht="31.15" customHeight="1">
      <c r="A181" s="471"/>
      <c r="B181" s="481"/>
      <c r="C181" s="481"/>
      <c r="D181" s="481"/>
      <c r="E181" s="535" t="s">
        <v>490</v>
      </c>
      <c r="F181" s="536"/>
      <c r="G181" s="536"/>
      <c r="H181" s="467" t="s">
        <v>491</v>
      </c>
      <c r="I181" s="468" t="s">
        <v>491</v>
      </c>
      <c r="J181" s="484"/>
      <c r="K181" s="484"/>
      <c r="L181" s="483"/>
      <c r="M181" s="483"/>
      <c r="N181" s="491"/>
      <c r="O181" s="491" t="s">
        <v>165</v>
      </c>
      <c r="P181" s="491" t="s">
        <v>135</v>
      </c>
      <c r="Q181" s="491" t="s">
        <v>193</v>
      </c>
      <c r="R181" s="492" t="s">
        <v>173</v>
      </c>
      <c r="S181" s="476"/>
      <c r="T181" s="476"/>
    </row>
    <row r="182" spans="1:20" s="108" customFormat="1" ht="31.15" customHeight="1">
      <c r="A182" s="471"/>
      <c r="B182" s="481"/>
      <c r="C182" s="481"/>
      <c r="D182" s="481"/>
      <c r="E182" s="535" t="s">
        <v>492</v>
      </c>
      <c r="F182" s="536"/>
      <c r="G182" s="536"/>
      <c r="H182" s="467" t="s">
        <v>493</v>
      </c>
      <c r="I182" s="468" t="s">
        <v>493</v>
      </c>
      <c r="J182" s="484"/>
      <c r="K182" s="484"/>
      <c r="L182" s="483"/>
      <c r="M182" s="483"/>
      <c r="N182" s="491"/>
      <c r="O182" s="491" t="s">
        <v>118</v>
      </c>
      <c r="P182" s="491" t="s">
        <v>241</v>
      </c>
      <c r="Q182" s="491"/>
      <c r="R182" s="491" t="s">
        <v>137</v>
      </c>
      <c r="S182" s="476"/>
      <c r="T182" s="476"/>
    </row>
    <row r="183" spans="1:20" s="108" customFormat="1" ht="31.15" customHeight="1">
      <c r="A183" s="471"/>
      <c r="B183" s="481"/>
      <c r="C183" s="481"/>
      <c r="D183" s="481"/>
      <c r="E183" s="535" t="s">
        <v>494</v>
      </c>
      <c r="F183" s="536"/>
      <c r="G183" s="536"/>
      <c r="H183" s="467" t="s">
        <v>495</v>
      </c>
      <c r="I183" s="468" t="s">
        <v>495</v>
      </c>
      <c r="J183" s="484"/>
      <c r="K183" s="484"/>
      <c r="L183" s="483"/>
      <c r="M183" s="483"/>
      <c r="N183" s="491"/>
      <c r="O183" s="491" t="s">
        <v>118</v>
      </c>
      <c r="P183" s="491" t="s">
        <v>241</v>
      </c>
      <c r="Q183" s="491"/>
      <c r="R183" s="491" t="s">
        <v>137</v>
      </c>
      <c r="S183" s="476"/>
      <c r="T183" s="476"/>
    </row>
    <row r="184" spans="1:20" s="108" customFormat="1" ht="31.15" customHeight="1">
      <c r="A184" s="471"/>
      <c r="B184" s="481"/>
      <c r="C184" s="481"/>
      <c r="D184" s="481"/>
      <c r="E184" s="535" t="s">
        <v>496</v>
      </c>
      <c r="F184" s="536"/>
      <c r="G184" s="536"/>
      <c r="H184" s="467" t="s">
        <v>497</v>
      </c>
      <c r="I184" s="468" t="s">
        <v>498</v>
      </c>
      <c r="J184" s="484"/>
      <c r="K184" s="484"/>
      <c r="L184" s="483"/>
      <c r="M184" s="483"/>
      <c r="N184" s="491"/>
      <c r="O184" s="491" t="s">
        <v>118</v>
      </c>
      <c r="P184" s="491" t="s">
        <v>241</v>
      </c>
      <c r="Q184" s="491"/>
      <c r="R184" s="491" t="s">
        <v>137</v>
      </c>
      <c r="S184" s="476"/>
      <c r="T184" s="476"/>
    </row>
    <row r="185" spans="1:20" s="108" customFormat="1" ht="31.15" customHeight="1">
      <c r="A185" s="471"/>
      <c r="B185" s="481"/>
      <c r="C185" s="481"/>
      <c r="D185" s="481"/>
      <c r="E185" s="535" t="s">
        <v>499</v>
      </c>
      <c r="F185" s="536"/>
      <c r="G185" s="536"/>
      <c r="H185" s="467" t="s">
        <v>495</v>
      </c>
      <c r="I185" s="468" t="s">
        <v>500</v>
      </c>
      <c r="J185" s="484"/>
      <c r="K185" s="484"/>
      <c r="L185" s="483"/>
      <c r="M185" s="483"/>
      <c r="N185" s="491"/>
      <c r="O185" s="491" t="s">
        <v>118</v>
      </c>
      <c r="P185" s="491" t="s">
        <v>241</v>
      </c>
      <c r="Q185" s="491"/>
      <c r="R185" s="491" t="s">
        <v>137</v>
      </c>
      <c r="S185" s="476"/>
      <c r="T185" s="476"/>
    </row>
    <row r="186" spans="1:20" s="108" customFormat="1" ht="30" customHeight="1">
      <c r="A186" s="471"/>
      <c r="B186" s="481"/>
      <c r="C186" s="481"/>
      <c r="D186" s="481"/>
      <c r="E186" s="535" t="s">
        <v>501</v>
      </c>
      <c r="F186" s="535"/>
      <c r="G186" s="535"/>
      <c r="H186" s="467" t="s">
        <v>502</v>
      </c>
      <c r="I186" s="467" t="s">
        <v>503</v>
      </c>
      <c r="J186" s="484"/>
      <c r="K186" s="484"/>
      <c r="L186" s="482"/>
      <c r="M186" s="482"/>
      <c r="N186" s="493"/>
      <c r="O186" s="491" t="s">
        <v>118</v>
      </c>
      <c r="P186" s="493" t="s">
        <v>244</v>
      </c>
      <c r="Q186" s="493"/>
      <c r="R186" s="492" t="s">
        <v>173</v>
      </c>
      <c r="S186" s="476"/>
      <c r="T186" s="126"/>
    </row>
    <row r="187" spans="1:20" s="108" customFormat="1" ht="72" customHeight="1">
      <c r="A187" s="471"/>
      <c r="B187" s="481"/>
      <c r="C187" s="481"/>
      <c r="D187" s="481"/>
      <c r="E187" s="559" t="s">
        <v>504</v>
      </c>
      <c r="F187" s="559"/>
      <c r="G187" s="559"/>
      <c r="H187" s="495" t="s">
        <v>505</v>
      </c>
      <c r="I187" s="467" t="s">
        <v>506</v>
      </c>
      <c r="J187" s="484"/>
      <c r="K187" s="484"/>
      <c r="L187" s="482"/>
      <c r="M187" s="482"/>
      <c r="N187" s="493"/>
      <c r="O187" s="491" t="s">
        <v>118</v>
      </c>
      <c r="P187" s="475" t="s">
        <v>262</v>
      </c>
      <c r="Q187" s="475"/>
      <c r="R187" s="492" t="s">
        <v>173</v>
      </c>
      <c r="S187" s="476"/>
      <c r="T187" s="476"/>
    </row>
    <row r="188" spans="1:20" s="108" customFormat="1" ht="30" customHeight="1">
      <c r="A188" s="471"/>
      <c r="B188" s="481"/>
      <c r="C188" s="481"/>
      <c r="D188" s="481"/>
      <c r="E188" s="559" t="s">
        <v>507</v>
      </c>
      <c r="F188" s="559"/>
      <c r="G188" s="559"/>
      <c r="H188" s="495" t="s">
        <v>508</v>
      </c>
      <c r="I188" s="467" t="s">
        <v>509</v>
      </c>
      <c r="J188" s="484"/>
      <c r="K188" s="484"/>
      <c r="L188" s="482"/>
      <c r="M188" s="482"/>
      <c r="N188" s="493"/>
      <c r="O188" s="491" t="s">
        <v>118</v>
      </c>
      <c r="P188" s="475" t="s">
        <v>262</v>
      </c>
      <c r="Q188" s="475"/>
      <c r="R188" s="492" t="s">
        <v>137</v>
      </c>
      <c r="S188" s="476"/>
      <c r="T188" s="476"/>
    </row>
    <row r="189" spans="1:20" s="108" customFormat="1" ht="30" customHeight="1">
      <c r="A189" s="471"/>
      <c r="B189" s="481"/>
      <c r="C189" s="481"/>
      <c r="D189" s="481"/>
      <c r="E189" s="559" t="s">
        <v>510</v>
      </c>
      <c r="F189" s="559"/>
      <c r="G189" s="559"/>
      <c r="H189" s="495" t="s">
        <v>511</v>
      </c>
      <c r="I189" s="467" t="s">
        <v>512</v>
      </c>
      <c r="J189" s="484"/>
      <c r="K189" s="484"/>
      <c r="L189" s="482"/>
      <c r="M189" s="482"/>
      <c r="N189" s="493"/>
      <c r="O189" s="493" t="s">
        <v>165</v>
      </c>
      <c r="P189" s="475" t="s">
        <v>262</v>
      </c>
      <c r="Q189" s="475"/>
      <c r="R189" s="492" t="s">
        <v>173</v>
      </c>
      <c r="S189" s="476"/>
      <c r="T189" s="476"/>
    </row>
    <row r="190" spans="1:20" s="108" customFormat="1" ht="93.95" customHeight="1">
      <c r="A190" s="471"/>
      <c r="B190" s="481"/>
      <c r="C190" s="481"/>
      <c r="D190" s="481"/>
      <c r="E190" s="559" t="s">
        <v>513</v>
      </c>
      <c r="F190" s="559"/>
      <c r="G190" s="559"/>
      <c r="H190" s="495" t="s">
        <v>514</v>
      </c>
      <c r="I190" s="469" t="s">
        <v>515</v>
      </c>
      <c r="J190" s="484"/>
      <c r="K190" s="484"/>
      <c r="L190" s="483"/>
      <c r="M190" s="483"/>
      <c r="N190" s="493"/>
      <c r="O190" s="491" t="s">
        <v>118</v>
      </c>
      <c r="P190" s="496" t="s">
        <v>300</v>
      </c>
      <c r="Q190" s="475"/>
      <c r="R190" s="492" t="s">
        <v>173</v>
      </c>
      <c r="S190" s="476"/>
      <c r="T190" s="476"/>
    </row>
    <row r="191" spans="1:20" s="108" customFormat="1" ht="30" customHeight="1">
      <c r="A191" s="471"/>
      <c r="B191" s="481"/>
      <c r="C191" s="481"/>
      <c r="D191" s="481"/>
      <c r="E191" s="559" t="s">
        <v>516</v>
      </c>
      <c r="F191" s="559"/>
      <c r="G191" s="559"/>
      <c r="H191" s="495" t="s">
        <v>517</v>
      </c>
      <c r="I191" s="467" t="s">
        <v>518</v>
      </c>
      <c r="J191" s="484"/>
      <c r="K191" s="484"/>
      <c r="L191" s="483"/>
      <c r="M191" s="483"/>
      <c r="N191" s="493"/>
      <c r="O191" s="491" t="s">
        <v>118</v>
      </c>
      <c r="P191" s="496" t="s">
        <v>300</v>
      </c>
      <c r="Q191" s="475"/>
      <c r="R191" s="492" t="s">
        <v>137</v>
      </c>
      <c r="S191" s="476"/>
      <c r="T191" s="476"/>
    </row>
    <row r="192" spans="1:20" s="108" customFormat="1" ht="117" customHeight="1">
      <c r="A192" s="471"/>
      <c r="B192" s="481"/>
      <c r="C192" s="481"/>
      <c r="D192" s="481"/>
      <c r="E192" s="559" t="s">
        <v>519</v>
      </c>
      <c r="F192" s="559" t="s">
        <v>519</v>
      </c>
      <c r="G192" s="559" t="s">
        <v>519</v>
      </c>
      <c r="H192" s="497" t="s">
        <v>520</v>
      </c>
      <c r="I192" s="469" t="s">
        <v>521</v>
      </c>
      <c r="J192" s="484"/>
      <c r="K192" s="484"/>
      <c r="L192" s="483"/>
      <c r="M192" s="483"/>
      <c r="N192" s="491"/>
      <c r="O192" s="493" t="s">
        <v>165</v>
      </c>
      <c r="P192" s="496" t="s">
        <v>297</v>
      </c>
      <c r="Q192" s="496"/>
      <c r="R192" s="492" t="s">
        <v>173</v>
      </c>
      <c r="S192" s="476"/>
      <c r="T192" s="476"/>
    </row>
    <row r="193" spans="1:20" s="108" customFormat="1" ht="30" customHeight="1">
      <c r="A193" s="471"/>
      <c r="B193" s="481"/>
      <c r="C193" s="481"/>
      <c r="D193" s="481"/>
      <c r="E193" s="535" t="s">
        <v>522</v>
      </c>
      <c r="F193" s="535"/>
      <c r="G193" s="535"/>
      <c r="H193" s="505" t="s">
        <v>523</v>
      </c>
      <c r="I193" s="505" t="s">
        <v>523</v>
      </c>
      <c r="J193" s="484"/>
      <c r="K193" s="484"/>
      <c r="L193" s="482"/>
      <c r="M193" s="482"/>
      <c r="N193" s="493"/>
      <c r="O193" s="491" t="s">
        <v>118</v>
      </c>
      <c r="P193" s="493" t="s">
        <v>342</v>
      </c>
      <c r="Q193" s="493"/>
      <c r="R193" s="493" t="s">
        <v>137</v>
      </c>
      <c r="S193" s="476"/>
      <c r="T193" s="476"/>
    </row>
    <row r="194" spans="1:20" s="108" customFormat="1" ht="30" customHeight="1">
      <c r="A194" s="471"/>
      <c r="B194" s="481"/>
      <c r="C194" s="481"/>
      <c r="D194" s="481"/>
      <c r="E194" s="555" t="s">
        <v>524</v>
      </c>
      <c r="F194" s="556"/>
      <c r="G194" s="557"/>
      <c r="H194" s="505" t="s">
        <v>525</v>
      </c>
      <c r="I194" s="505" t="s">
        <v>526</v>
      </c>
      <c r="J194" s="484"/>
      <c r="K194" s="484"/>
      <c r="L194" s="482"/>
      <c r="M194" s="482"/>
      <c r="N194" s="569"/>
      <c r="O194" s="569" t="s">
        <v>165</v>
      </c>
      <c r="P194" s="567" t="s">
        <v>241</v>
      </c>
      <c r="Q194" s="567"/>
      <c r="R194" s="567" t="s">
        <v>137</v>
      </c>
      <c r="S194" s="476"/>
      <c r="T194" s="476"/>
    </row>
    <row r="195" spans="1:20" s="108" customFormat="1" ht="38.1" customHeight="1">
      <c r="A195" s="471"/>
      <c r="B195" s="481"/>
      <c r="C195" s="481"/>
      <c r="D195" s="481"/>
      <c r="E195" s="535" t="s">
        <v>527</v>
      </c>
      <c r="F195" s="536"/>
      <c r="G195" s="536"/>
      <c r="H195" s="468" t="s">
        <v>528</v>
      </c>
      <c r="I195" s="468" t="s">
        <v>529</v>
      </c>
      <c r="J195" s="484"/>
      <c r="K195" s="484"/>
      <c r="L195" s="482" t="s">
        <v>530</v>
      </c>
      <c r="M195" s="482"/>
      <c r="N195" s="491"/>
      <c r="O195" s="491" t="s">
        <v>118</v>
      </c>
      <c r="P195" s="491" t="s">
        <v>356</v>
      </c>
      <c r="Q195" s="491"/>
      <c r="R195" s="491" t="s">
        <v>137</v>
      </c>
      <c r="S195" s="520"/>
      <c r="T195" s="476"/>
    </row>
    <row r="196" spans="1:20" s="108" customFormat="1" ht="30" customHeight="1">
      <c r="A196" s="471"/>
      <c r="B196" s="481" t="s">
        <v>531</v>
      </c>
      <c r="C196" s="481" t="s">
        <v>532</v>
      </c>
      <c r="D196" s="481"/>
      <c r="E196" s="535" t="s">
        <v>533</v>
      </c>
      <c r="F196" s="535"/>
      <c r="G196" s="535"/>
      <c r="H196" s="467" t="s">
        <v>534</v>
      </c>
      <c r="I196" s="467" t="s">
        <v>534</v>
      </c>
      <c r="J196" s="484">
        <v>10</v>
      </c>
      <c r="K196" s="484">
        <v>10</v>
      </c>
      <c r="L196" s="482"/>
      <c r="M196" s="482"/>
      <c r="N196" s="493"/>
      <c r="O196" s="491" t="s">
        <v>118</v>
      </c>
      <c r="P196" s="493" t="s">
        <v>278</v>
      </c>
      <c r="Q196" s="493"/>
      <c r="R196" s="492" t="s">
        <v>173</v>
      </c>
      <c r="S196" s="476"/>
      <c r="T196" s="476"/>
    </row>
    <row r="197" spans="1:20" s="108" customFormat="1" ht="30" customHeight="1">
      <c r="A197" s="471"/>
      <c r="B197" s="481"/>
      <c r="C197" s="481"/>
      <c r="D197" s="481"/>
      <c r="E197" s="535" t="s">
        <v>535</v>
      </c>
      <c r="F197" s="535"/>
      <c r="G197" s="535"/>
      <c r="H197" s="497" t="s">
        <v>536</v>
      </c>
      <c r="I197" s="467" t="s">
        <v>536</v>
      </c>
      <c r="J197" s="484"/>
      <c r="K197" s="484"/>
      <c r="L197" s="483"/>
      <c r="M197" s="483"/>
      <c r="N197" s="491"/>
      <c r="O197" s="491" t="s">
        <v>118</v>
      </c>
      <c r="P197" s="496" t="s">
        <v>297</v>
      </c>
      <c r="Q197" s="496"/>
      <c r="R197" s="492" t="s">
        <v>173</v>
      </c>
      <c r="S197" s="476"/>
      <c r="T197" s="476"/>
    </row>
    <row r="198" spans="1:20" s="108" customFormat="1" ht="30" customHeight="1">
      <c r="A198" s="471"/>
      <c r="B198" s="481"/>
      <c r="C198" s="481"/>
      <c r="D198" s="481"/>
      <c r="E198" s="535" t="s">
        <v>537</v>
      </c>
      <c r="F198" s="535"/>
      <c r="G198" s="535"/>
      <c r="H198" s="467" t="s">
        <v>538</v>
      </c>
      <c r="I198" s="467" t="s">
        <v>400</v>
      </c>
      <c r="J198" s="484"/>
      <c r="K198" s="484"/>
      <c r="L198" s="482"/>
      <c r="M198" s="482"/>
      <c r="N198" s="491"/>
      <c r="O198" s="491" t="s">
        <v>118</v>
      </c>
      <c r="P198" s="496" t="s">
        <v>300</v>
      </c>
      <c r="Q198" s="496"/>
      <c r="R198" s="492" t="s">
        <v>137</v>
      </c>
      <c r="S198" s="476"/>
      <c r="T198" s="476"/>
    </row>
    <row r="199" spans="1:20" s="108" customFormat="1" ht="69" customHeight="1">
      <c r="A199" s="471"/>
      <c r="B199" s="481"/>
      <c r="C199" s="481"/>
      <c r="D199" s="481"/>
      <c r="E199" s="535" t="s">
        <v>539</v>
      </c>
      <c r="F199" s="535"/>
      <c r="G199" s="535"/>
      <c r="H199" s="469" t="s">
        <v>540</v>
      </c>
      <c r="I199" s="469" t="s">
        <v>540</v>
      </c>
      <c r="J199" s="484"/>
      <c r="K199" s="484"/>
      <c r="L199" s="482"/>
      <c r="M199" s="482"/>
      <c r="N199" s="493"/>
      <c r="O199" s="491" t="s">
        <v>118</v>
      </c>
      <c r="P199" s="493" t="s">
        <v>300</v>
      </c>
      <c r="Q199" s="493"/>
      <c r="R199" s="492" t="s">
        <v>137</v>
      </c>
      <c r="S199" s="476"/>
      <c r="T199" s="476"/>
    </row>
    <row r="200" spans="1:20" s="108" customFormat="1" ht="48.95" customHeight="1">
      <c r="A200" s="471"/>
      <c r="B200" s="481"/>
      <c r="C200" s="481"/>
      <c r="D200" s="481"/>
      <c r="E200" s="535" t="s">
        <v>541</v>
      </c>
      <c r="F200" s="535"/>
      <c r="G200" s="535"/>
      <c r="H200" s="467" t="s">
        <v>542</v>
      </c>
      <c r="I200" s="467" t="s">
        <v>543</v>
      </c>
      <c r="J200" s="484"/>
      <c r="K200" s="484"/>
      <c r="L200" s="482"/>
      <c r="M200" s="482"/>
      <c r="N200" s="493"/>
      <c r="O200" s="491" t="s">
        <v>118</v>
      </c>
      <c r="P200" s="493" t="s">
        <v>414</v>
      </c>
      <c r="Q200" s="493"/>
      <c r="R200" s="493" t="s">
        <v>137</v>
      </c>
      <c r="S200" s="476"/>
      <c r="T200" s="476"/>
    </row>
    <row r="201" spans="1:20" s="108" customFormat="1" ht="30" customHeight="1">
      <c r="A201" s="471"/>
      <c r="B201" s="481"/>
      <c r="C201" s="481"/>
      <c r="D201" s="481"/>
      <c r="E201" s="535" t="s">
        <v>544</v>
      </c>
      <c r="F201" s="535"/>
      <c r="G201" s="535"/>
      <c r="H201" s="467" t="s">
        <v>545</v>
      </c>
      <c r="I201" s="467" t="s">
        <v>546</v>
      </c>
      <c r="J201" s="484"/>
      <c r="K201" s="484"/>
      <c r="L201" s="482"/>
      <c r="M201" s="482"/>
      <c r="N201" s="493"/>
      <c r="O201" s="493" t="s">
        <v>165</v>
      </c>
      <c r="P201" s="498" t="s">
        <v>331</v>
      </c>
      <c r="Q201" s="498"/>
      <c r="R201" s="492" t="s">
        <v>173</v>
      </c>
      <c r="S201" s="476"/>
      <c r="T201" s="476"/>
    </row>
    <row r="202" spans="1:20" s="108" customFormat="1" ht="42.95" customHeight="1">
      <c r="A202" s="471"/>
      <c r="B202" s="481"/>
      <c r="C202" s="481"/>
      <c r="D202" s="481"/>
      <c r="E202" s="555" t="s">
        <v>547</v>
      </c>
      <c r="F202" s="556"/>
      <c r="G202" s="557"/>
      <c r="H202" s="467" t="s">
        <v>548</v>
      </c>
      <c r="I202" s="467" t="s">
        <v>549</v>
      </c>
      <c r="J202" s="484"/>
      <c r="K202" s="484"/>
      <c r="L202" s="473"/>
      <c r="M202" s="507"/>
      <c r="N202" s="493"/>
      <c r="O202" s="493" t="s">
        <v>165</v>
      </c>
      <c r="P202" s="498" t="s">
        <v>342</v>
      </c>
      <c r="Q202" s="498"/>
      <c r="R202" s="492" t="s">
        <v>137</v>
      </c>
      <c r="S202" s="476"/>
      <c r="T202" s="476"/>
    </row>
    <row r="203" spans="1:20" s="108" customFormat="1" ht="48" customHeight="1">
      <c r="A203" s="471"/>
      <c r="B203" s="481"/>
      <c r="C203" s="481"/>
      <c r="D203" s="481"/>
      <c r="E203" s="535" t="s">
        <v>550</v>
      </c>
      <c r="F203" s="536"/>
      <c r="G203" s="536"/>
      <c r="H203" s="490" t="s">
        <v>550</v>
      </c>
      <c r="I203" s="490" t="s">
        <v>551</v>
      </c>
      <c r="J203" s="484"/>
      <c r="K203" s="484"/>
      <c r="L203" s="483"/>
      <c r="M203" s="483"/>
      <c r="N203" s="491"/>
      <c r="O203" s="491" t="s">
        <v>118</v>
      </c>
      <c r="P203" s="491" t="s">
        <v>356</v>
      </c>
      <c r="Q203" s="491"/>
      <c r="R203" s="491" t="s">
        <v>137</v>
      </c>
      <c r="S203" s="476"/>
      <c r="T203" s="476"/>
    </row>
    <row r="204" spans="1:20" s="108" customFormat="1" ht="105.95" customHeight="1">
      <c r="A204" s="471"/>
      <c r="B204" s="481"/>
      <c r="C204" s="481" t="s">
        <v>552</v>
      </c>
      <c r="D204" s="481"/>
      <c r="E204" s="535" t="s">
        <v>553</v>
      </c>
      <c r="F204" s="536"/>
      <c r="G204" s="536"/>
      <c r="H204" s="490" t="s">
        <v>554</v>
      </c>
      <c r="I204" s="490" t="s">
        <v>555</v>
      </c>
      <c r="J204" s="484">
        <v>10</v>
      </c>
      <c r="K204" s="484">
        <v>10</v>
      </c>
      <c r="L204" s="483" t="s">
        <v>117</v>
      </c>
      <c r="M204" s="483"/>
      <c r="N204" s="491"/>
      <c r="O204" s="491" t="s">
        <v>118</v>
      </c>
      <c r="P204" s="491" t="s">
        <v>119</v>
      </c>
      <c r="Q204" s="491"/>
      <c r="R204" s="491"/>
      <c r="S204" s="476"/>
      <c r="T204" s="476"/>
    </row>
    <row r="205" spans="1:20" s="108" customFormat="1" ht="104.1" customHeight="1">
      <c r="A205" s="471"/>
      <c r="B205" s="481"/>
      <c r="C205" s="481"/>
      <c r="D205" s="481"/>
      <c r="E205" s="535" t="s">
        <v>556</v>
      </c>
      <c r="F205" s="536"/>
      <c r="G205" s="536"/>
      <c r="H205" s="490" t="s">
        <v>557</v>
      </c>
      <c r="I205" s="490" t="s">
        <v>558</v>
      </c>
      <c r="J205" s="484"/>
      <c r="K205" s="484"/>
      <c r="L205" s="483"/>
      <c r="M205" s="483"/>
      <c r="N205" s="491"/>
      <c r="O205" s="491" t="s">
        <v>118</v>
      </c>
      <c r="P205" s="491" t="s">
        <v>135</v>
      </c>
      <c r="Q205" s="491" t="s">
        <v>136</v>
      </c>
      <c r="R205" s="491" t="s">
        <v>137</v>
      </c>
      <c r="S205" s="476"/>
      <c r="T205" s="476"/>
    </row>
    <row r="206" spans="1:20" s="108" customFormat="1" ht="69.95" customHeight="1">
      <c r="A206" s="471"/>
      <c r="B206" s="481"/>
      <c r="C206" s="481"/>
      <c r="D206" s="481"/>
      <c r="E206" s="535" t="s">
        <v>559</v>
      </c>
      <c r="F206" s="536"/>
      <c r="G206" s="536"/>
      <c r="H206" s="469" t="s">
        <v>560</v>
      </c>
      <c r="I206" s="490" t="s">
        <v>561</v>
      </c>
      <c r="J206" s="484"/>
      <c r="K206" s="484"/>
      <c r="L206" s="483"/>
      <c r="M206" s="483"/>
      <c r="N206" s="491"/>
      <c r="O206" s="491" t="s">
        <v>118</v>
      </c>
      <c r="P206" s="491" t="s">
        <v>135</v>
      </c>
      <c r="Q206" s="491" t="s">
        <v>172</v>
      </c>
      <c r="R206" s="492" t="s">
        <v>173</v>
      </c>
      <c r="S206" s="476"/>
      <c r="T206" s="476"/>
    </row>
    <row r="207" spans="1:20" s="108" customFormat="1" ht="30" customHeight="1">
      <c r="A207" s="471"/>
      <c r="B207" s="481"/>
      <c r="C207" s="481"/>
      <c r="D207" s="481"/>
      <c r="E207" s="535" t="s">
        <v>562</v>
      </c>
      <c r="F207" s="536"/>
      <c r="G207" s="536"/>
      <c r="H207" s="467" t="s">
        <v>368</v>
      </c>
      <c r="I207" s="468" t="s">
        <v>368</v>
      </c>
      <c r="J207" s="484"/>
      <c r="K207" s="484"/>
      <c r="L207" s="483"/>
      <c r="M207" s="483"/>
      <c r="N207" s="491"/>
      <c r="O207" s="491" t="s">
        <v>118</v>
      </c>
      <c r="P207" s="491" t="s">
        <v>135</v>
      </c>
      <c r="Q207" s="491" t="s">
        <v>179</v>
      </c>
      <c r="R207" s="492" t="s">
        <v>173</v>
      </c>
      <c r="S207" s="476"/>
      <c r="T207" s="476"/>
    </row>
    <row r="208" spans="1:20" s="108" customFormat="1" ht="30" customHeight="1">
      <c r="A208" s="471"/>
      <c r="B208" s="481"/>
      <c r="C208" s="481"/>
      <c r="D208" s="481"/>
      <c r="E208" s="535" t="s">
        <v>563</v>
      </c>
      <c r="F208" s="536"/>
      <c r="G208" s="536"/>
      <c r="H208" s="467" t="s">
        <v>368</v>
      </c>
      <c r="I208" s="468" t="s">
        <v>368</v>
      </c>
      <c r="J208" s="484"/>
      <c r="K208" s="484"/>
      <c r="L208" s="483"/>
      <c r="M208" s="483"/>
      <c r="N208" s="491"/>
      <c r="O208" s="491" t="s">
        <v>118</v>
      </c>
      <c r="P208" s="491" t="s">
        <v>135</v>
      </c>
      <c r="Q208" s="491" t="s">
        <v>179</v>
      </c>
      <c r="R208" s="492" t="s">
        <v>173</v>
      </c>
      <c r="S208" s="476"/>
      <c r="T208" s="476"/>
    </row>
    <row r="209" spans="1:20" s="108" customFormat="1" ht="30" customHeight="1">
      <c r="A209" s="471"/>
      <c r="B209" s="481"/>
      <c r="C209" s="481"/>
      <c r="D209" s="481"/>
      <c r="E209" s="535" t="s">
        <v>564</v>
      </c>
      <c r="F209" s="536"/>
      <c r="G209" s="536"/>
      <c r="H209" s="467" t="s">
        <v>368</v>
      </c>
      <c r="I209" s="468" t="s">
        <v>368</v>
      </c>
      <c r="J209" s="484"/>
      <c r="K209" s="484"/>
      <c r="L209" s="483"/>
      <c r="M209" s="483"/>
      <c r="N209" s="491"/>
      <c r="O209" s="491" t="s">
        <v>118</v>
      </c>
      <c r="P209" s="491" t="s">
        <v>135</v>
      </c>
      <c r="Q209" s="491" t="s">
        <v>179</v>
      </c>
      <c r="R209" s="492" t="s">
        <v>173</v>
      </c>
      <c r="S209" s="476"/>
      <c r="T209" s="476"/>
    </row>
    <row r="210" spans="1:20" s="108" customFormat="1" ht="69.95" customHeight="1">
      <c r="A210" s="471"/>
      <c r="B210" s="481"/>
      <c r="C210" s="481"/>
      <c r="D210" s="481"/>
      <c r="E210" s="535" t="s">
        <v>565</v>
      </c>
      <c r="F210" s="536"/>
      <c r="G210" s="536"/>
      <c r="H210" s="490" t="s">
        <v>566</v>
      </c>
      <c r="I210" s="490" t="s">
        <v>566</v>
      </c>
      <c r="J210" s="484"/>
      <c r="K210" s="484"/>
      <c r="L210" s="483"/>
      <c r="M210" s="483"/>
      <c r="N210" s="491"/>
      <c r="O210" s="491" t="s">
        <v>118</v>
      </c>
      <c r="P210" s="491" t="s">
        <v>241</v>
      </c>
      <c r="Q210" s="491"/>
      <c r="R210" s="492" t="s">
        <v>173</v>
      </c>
      <c r="S210" s="476"/>
      <c r="T210" s="476"/>
    </row>
    <row r="211" spans="1:20" s="108" customFormat="1" ht="30" customHeight="1">
      <c r="A211" s="471"/>
      <c r="B211" s="481"/>
      <c r="C211" s="481"/>
      <c r="D211" s="481"/>
      <c r="E211" s="535" t="s">
        <v>567</v>
      </c>
      <c r="F211" s="535"/>
      <c r="G211" s="535"/>
      <c r="H211" s="469" t="s">
        <v>568</v>
      </c>
      <c r="I211" s="469" t="s">
        <v>568</v>
      </c>
      <c r="J211" s="484"/>
      <c r="K211" s="484"/>
      <c r="L211" s="482"/>
      <c r="M211" s="482"/>
      <c r="N211" s="493"/>
      <c r="O211" s="491" t="s">
        <v>118</v>
      </c>
      <c r="P211" s="493" t="s">
        <v>244</v>
      </c>
      <c r="Q211" s="493"/>
      <c r="R211" s="492" t="s">
        <v>173</v>
      </c>
      <c r="S211" s="476"/>
      <c r="T211" s="476"/>
    </row>
    <row r="212" spans="1:20" s="108" customFormat="1" ht="30" customHeight="1">
      <c r="A212" s="471"/>
      <c r="B212" s="481"/>
      <c r="C212" s="481"/>
      <c r="D212" s="481"/>
      <c r="E212" s="559" t="s">
        <v>569</v>
      </c>
      <c r="F212" s="559"/>
      <c r="G212" s="559"/>
      <c r="H212" s="563">
        <v>1</v>
      </c>
      <c r="I212" s="505">
        <v>1</v>
      </c>
      <c r="J212" s="484"/>
      <c r="K212" s="484"/>
      <c r="L212" s="482"/>
      <c r="M212" s="482"/>
      <c r="N212" s="493"/>
      <c r="O212" s="493" t="s">
        <v>165</v>
      </c>
      <c r="P212" s="475" t="s">
        <v>262</v>
      </c>
      <c r="Q212" s="475"/>
      <c r="R212" s="492" t="s">
        <v>173</v>
      </c>
      <c r="S212" s="476"/>
      <c r="T212" s="476"/>
    </row>
    <row r="213" spans="1:20" s="108" customFormat="1" ht="30" customHeight="1">
      <c r="A213" s="471"/>
      <c r="B213" s="481"/>
      <c r="C213" s="481"/>
      <c r="D213" s="481"/>
      <c r="E213" s="535" t="s">
        <v>570</v>
      </c>
      <c r="F213" s="535"/>
      <c r="G213" s="535"/>
      <c r="H213" s="467" t="s">
        <v>571</v>
      </c>
      <c r="I213" s="467" t="s">
        <v>571</v>
      </c>
      <c r="J213" s="484"/>
      <c r="K213" s="484"/>
      <c r="L213" s="482"/>
      <c r="M213" s="482"/>
      <c r="N213" s="493"/>
      <c r="O213" s="491" t="s">
        <v>118</v>
      </c>
      <c r="P213" s="493" t="s">
        <v>278</v>
      </c>
      <c r="Q213" s="493"/>
      <c r="R213" s="493" t="s">
        <v>137</v>
      </c>
      <c r="S213" s="476"/>
      <c r="T213" s="476"/>
    </row>
    <row r="214" spans="1:20" s="108" customFormat="1" ht="30" customHeight="1">
      <c r="A214" s="471"/>
      <c r="B214" s="481"/>
      <c r="C214" s="481"/>
      <c r="D214" s="481"/>
      <c r="E214" s="535" t="s">
        <v>572</v>
      </c>
      <c r="F214" s="535"/>
      <c r="G214" s="535"/>
      <c r="H214" s="467" t="s">
        <v>573</v>
      </c>
      <c r="I214" s="467" t="s">
        <v>573</v>
      </c>
      <c r="J214" s="484"/>
      <c r="K214" s="484"/>
      <c r="L214" s="482"/>
      <c r="M214" s="482"/>
      <c r="N214" s="493"/>
      <c r="O214" s="491" t="s">
        <v>118</v>
      </c>
      <c r="P214" s="493" t="s">
        <v>278</v>
      </c>
      <c r="Q214" s="493"/>
      <c r="R214" s="493" t="s">
        <v>137</v>
      </c>
      <c r="S214" s="476"/>
      <c r="T214" s="476"/>
    </row>
    <row r="215" spans="1:20" s="108" customFormat="1" ht="30" customHeight="1">
      <c r="A215" s="471"/>
      <c r="B215" s="481"/>
      <c r="C215" s="481"/>
      <c r="D215" s="481"/>
      <c r="E215" s="535" t="s">
        <v>574</v>
      </c>
      <c r="F215" s="535"/>
      <c r="G215" s="535"/>
      <c r="H215" s="469" t="s">
        <v>575</v>
      </c>
      <c r="I215" s="467" t="s">
        <v>400</v>
      </c>
      <c r="J215" s="484"/>
      <c r="K215" s="484"/>
      <c r="L215" s="482"/>
      <c r="M215" s="482"/>
      <c r="N215" s="493"/>
      <c r="O215" s="491" t="s">
        <v>118</v>
      </c>
      <c r="P215" s="496" t="s">
        <v>300</v>
      </c>
      <c r="Q215" s="493"/>
      <c r="R215" s="493" t="s">
        <v>173</v>
      </c>
      <c r="S215" s="476"/>
      <c r="T215" s="476"/>
    </row>
    <row r="216" spans="1:20" s="108" customFormat="1" ht="30" customHeight="1">
      <c r="A216" s="471"/>
      <c r="B216" s="481"/>
      <c r="C216" s="481"/>
      <c r="D216" s="481"/>
      <c r="E216" s="535" t="s">
        <v>576</v>
      </c>
      <c r="F216" s="535" t="s">
        <v>576</v>
      </c>
      <c r="G216" s="535" t="s">
        <v>576</v>
      </c>
      <c r="H216" s="497" t="s">
        <v>576</v>
      </c>
      <c r="I216" s="467" t="s">
        <v>400</v>
      </c>
      <c r="J216" s="484"/>
      <c r="K216" s="484"/>
      <c r="L216" s="483"/>
      <c r="M216" s="483"/>
      <c r="N216" s="491"/>
      <c r="O216" s="491" t="s">
        <v>118</v>
      </c>
      <c r="P216" s="513" t="s">
        <v>300</v>
      </c>
      <c r="Q216" s="513"/>
      <c r="R216" s="492" t="s">
        <v>173</v>
      </c>
      <c r="S216" s="476"/>
      <c r="T216" s="476"/>
    </row>
    <row r="217" spans="1:20" s="108" customFormat="1" ht="51.95" customHeight="1">
      <c r="A217" s="471"/>
      <c r="B217" s="481"/>
      <c r="C217" s="481"/>
      <c r="D217" s="481"/>
      <c r="E217" s="535" t="s">
        <v>577</v>
      </c>
      <c r="F217" s="535"/>
      <c r="G217" s="535"/>
      <c r="H217" s="497" t="s">
        <v>578</v>
      </c>
      <c r="I217" s="467" t="s">
        <v>579</v>
      </c>
      <c r="J217" s="484"/>
      <c r="K217" s="484"/>
      <c r="L217" s="483"/>
      <c r="M217" s="483"/>
      <c r="N217" s="491"/>
      <c r="O217" s="491" t="s">
        <v>165</v>
      </c>
      <c r="P217" s="513" t="s">
        <v>297</v>
      </c>
      <c r="Q217" s="513"/>
      <c r="R217" s="492" t="s">
        <v>173</v>
      </c>
      <c r="S217" s="476"/>
      <c r="T217" s="476"/>
    </row>
    <row r="218" spans="1:20" s="108" customFormat="1" ht="51.95" customHeight="1">
      <c r="A218" s="471"/>
      <c r="B218" s="481"/>
      <c r="C218" s="481"/>
      <c r="D218" s="481"/>
      <c r="E218" s="535" t="s">
        <v>580</v>
      </c>
      <c r="F218" s="535"/>
      <c r="G218" s="535"/>
      <c r="H218" s="497" t="s">
        <v>581</v>
      </c>
      <c r="I218" s="467" t="s">
        <v>581</v>
      </c>
      <c r="J218" s="484"/>
      <c r="K218" s="484"/>
      <c r="L218" s="483"/>
      <c r="M218" s="483"/>
      <c r="N218" s="491"/>
      <c r="O218" s="491" t="s">
        <v>165</v>
      </c>
      <c r="P218" s="513" t="s">
        <v>297</v>
      </c>
      <c r="Q218" s="513"/>
      <c r="R218" s="492" t="s">
        <v>173</v>
      </c>
      <c r="S218" s="476"/>
      <c r="T218" s="476"/>
    </row>
    <row r="219" spans="1:20" s="108" customFormat="1" ht="30" customHeight="1">
      <c r="A219" s="471"/>
      <c r="B219" s="481"/>
      <c r="C219" s="481"/>
      <c r="D219" s="481"/>
      <c r="E219" s="535" t="s">
        <v>582</v>
      </c>
      <c r="F219" s="535"/>
      <c r="G219" s="535"/>
      <c r="H219" s="505">
        <v>0.9</v>
      </c>
      <c r="I219" s="505">
        <v>0.96</v>
      </c>
      <c r="J219" s="484"/>
      <c r="K219" s="484"/>
      <c r="L219" s="482"/>
      <c r="M219" s="482"/>
      <c r="N219" s="493"/>
      <c r="O219" s="491" t="s">
        <v>118</v>
      </c>
      <c r="P219" s="493" t="s">
        <v>342</v>
      </c>
      <c r="Q219" s="493"/>
      <c r="R219" s="493" t="s">
        <v>158</v>
      </c>
      <c r="S219" s="476"/>
      <c r="T219" s="476"/>
    </row>
    <row r="220" spans="1:20" s="108" customFormat="1" ht="63" customHeight="1">
      <c r="A220" s="471"/>
      <c r="B220" s="481"/>
      <c r="C220" s="481"/>
      <c r="D220" s="481"/>
      <c r="E220" s="535" t="s">
        <v>583</v>
      </c>
      <c r="F220" s="535"/>
      <c r="G220" s="535"/>
      <c r="H220" s="467" t="s">
        <v>584</v>
      </c>
      <c r="I220" s="467" t="s">
        <v>585</v>
      </c>
      <c r="J220" s="484"/>
      <c r="K220" s="484"/>
      <c r="L220" s="482"/>
      <c r="M220" s="482"/>
      <c r="N220" s="493"/>
      <c r="O220" s="493" t="s">
        <v>165</v>
      </c>
      <c r="P220" s="498" t="s">
        <v>331</v>
      </c>
      <c r="Q220" s="498"/>
      <c r="R220" s="498" t="s">
        <v>173</v>
      </c>
      <c r="S220" s="476"/>
      <c r="T220" s="476"/>
    </row>
    <row r="221" spans="1:20" s="108" customFormat="1" ht="63" customHeight="1">
      <c r="A221" s="471"/>
      <c r="B221" s="481"/>
      <c r="C221" s="481"/>
      <c r="D221" s="481"/>
      <c r="E221" s="535" t="s">
        <v>586</v>
      </c>
      <c r="F221" s="535"/>
      <c r="G221" s="535"/>
      <c r="H221" s="505" t="s">
        <v>587</v>
      </c>
      <c r="I221" s="505" t="s">
        <v>587</v>
      </c>
      <c r="J221" s="484"/>
      <c r="K221" s="484"/>
      <c r="L221" s="482"/>
      <c r="M221" s="482"/>
      <c r="N221" s="493"/>
      <c r="O221" s="493" t="s">
        <v>165</v>
      </c>
      <c r="P221" s="498" t="s">
        <v>331</v>
      </c>
      <c r="Q221" s="498"/>
      <c r="R221" s="498" t="s">
        <v>173</v>
      </c>
      <c r="S221" s="476"/>
      <c r="T221" s="476"/>
    </row>
    <row r="222" spans="1:20" s="108" customFormat="1" ht="63" customHeight="1">
      <c r="A222" s="471"/>
      <c r="B222" s="481"/>
      <c r="C222" s="481"/>
      <c r="D222" s="481"/>
      <c r="E222" s="535" t="s">
        <v>588</v>
      </c>
      <c r="F222" s="535"/>
      <c r="G222" s="535"/>
      <c r="H222" s="467" t="s">
        <v>589</v>
      </c>
      <c r="I222" s="467" t="s">
        <v>590</v>
      </c>
      <c r="J222" s="484"/>
      <c r="K222" s="484"/>
      <c r="L222" s="482"/>
      <c r="M222" s="482"/>
      <c r="N222" s="493"/>
      <c r="O222" s="493" t="s">
        <v>165</v>
      </c>
      <c r="P222" s="498" t="s">
        <v>331</v>
      </c>
      <c r="Q222" s="498"/>
      <c r="R222" s="498" t="s">
        <v>173</v>
      </c>
      <c r="S222" s="476"/>
      <c r="T222" s="476"/>
    </row>
    <row r="223" spans="1:20" s="108" customFormat="1" ht="63" customHeight="1">
      <c r="A223" s="471"/>
      <c r="B223" s="481"/>
      <c r="C223" s="481"/>
      <c r="D223" s="481"/>
      <c r="E223" s="555" t="s">
        <v>424</v>
      </c>
      <c r="F223" s="556"/>
      <c r="G223" s="557"/>
      <c r="H223" s="467" t="s">
        <v>591</v>
      </c>
      <c r="I223" s="467" t="s">
        <v>351</v>
      </c>
      <c r="J223" s="484"/>
      <c r="K223" s="484"/>
      <c r="L223" s="473"/>
      <c r="M223" s="507"/>
      <c r="N223" s="493"/>
      <c r="O223" s="493" t="s">
        <v>165</v>
      </c>
      <c r="P223" s="498" t="s">
        <v>348</v>
      </c>
      <c r="Q223" s="498"/>
      <c r="R223" s="498" t="s">
        <v>256</v>
      </c>
      <c r="S223" s="476"/>
      <c r="T223" s="476"/>
    </row>
    <row r="224" spans="1:20" s="108" customFormat="1" ht="63" customHeight="1">
      <c r="A224" s="471"/>
      <c r="B224" s="481"/>
      <c r="C224" s="481"/>
      <c r="D224" s="481"/>
      <c r="E224" s="555" t="s">
        <v>592</v>
      </c>
      <c r="F224" s="556"/>
      <c r="G224" s="557"/>
      <c r="H224" s="467" t="s">
        <v>593</v>
      </c>
      <c r="I224" s="467" t="s">
        <v>351</v>
      </c>
      <c r="J224" s="484"/>
      <c r="K224" s="484"/>
      <c r="L224" s="473"/>
      <c r="M224" s="507"/>
      <c r="N224" s="493"/>
      <c r="O224" s="493" t="s">
        <v>165</v>
      </c>
      <c r="P224" s="498" t="s">
        <v>348</v>
      </c>
      <c r="Q224" s="498"/>
      <c r="R224" s="498" t="s">
        <v>256</v>
      </c>
      <c r="S224" s="476"/>
      <c r="T224" s="476"/>
    </row>
    <row r="225" spans="1:20" s="108" customFormat="1" ht="45.95" customHeight="1">
      <c r="A225" s="471"/>
      <c r="B225" s="481"/>
      <c r="C225" s="481"/>
      <c r="D225" s="481"/>
      <c r="E225" s="535" t="s">
        <v>594</v>
      </c>
      <c r="F225" s="536"/>
      <c r="G225" s="536"/>
      <c r="H225" s="490" t="s">
        <v>594</v>
      </c>
      <c r="I225" s="490" t="s">
        <v>595</v>
      </c>
      <c r="J225" s="484"/>
      <c r="K225" s="484"/>
      <c r="L225" s="483"/>
      <c r="M225" s="483"/>
      <c r="N225" s="491"/>
      <c r="O225" s="491" t="s">
        <v>118</v>
      </c>
      <c r="P225" s="491" t="s">
        <v>356</v>
      </c>
      <c r="Q225" s="491"/>
      <c r="R225" s="491" t="s">
        <v>137</v>
      </c>
      <c r="S225" s="476"/>
      <c r="T225" s="476"/>
    </row>
    <row r="226" spans="1:20" s="108" customFormat="1" ht="30" customHeight="1">
      <c r="A226" s="471"/>
      <c r="B226" s="481"/>
      <c r="C226" s="481" t="s">
        <v>596</v>
      </c>
      <c r="D226" s="481"/>
      <c r="E226" s="535" t="s">
        <v>597</v>
      </c>
      <c r="F226" s="535"/>
      <c r="G226" s="535"/>
      <c r="H226" s="505">
        <v>0.7</v>
      </c>
      <c r="I226" s="505">
        <v>0.9</v>
      </c>
      <c r="J226" s="484">
        <v>5</v>
      </c>
      <c r="K226" s="484">
        <v>5</v>
      </c>
      <c r="L226" s="482"/>
      <c r="M226" s="482"/>
      <c r="N226" s="493"/>
      <c r="O226" s="491" t="s">
        <v>118</v>
      </c>
      <c r="P226" s="493" t="s">
        <v>244</v>
      </c>
      <c r="Q226" s="493"/>
      <c r="R226" s="493" t="s">
        <v>158</v>
      </c>
      <c r="S226" s="476"/>
      <c r="T226" s="476"/>
    </row>
    <row r="227" spans="1:20" s="108" customFormat="1" ht="44.1" customHeight="1">
      <c r="A227" s="471"/>
      <c r="B227" s="481"/>
      <c r="C227" s="481"/>
      <c r="D227" s="481"/>
      <c r="E227" s="535" t="s">
        <v>598</v>
      </c>
      <c r="F227" s="535"/>
      <c r="G227" s="535"/>
      <c r="H227" s="467" t="s">
        <v>599</v>
      </c>
      <c r="I227" s="467" t="s">
        <v>600</v>
      </c>
      <c r="J227" s="484"/>
      <c r="K227" s="484"/>
      <c r="L227" s="483"/>
      <c r="M227" s="483"/>
      <c r="N227" s="491"/>
      <c r="O227" s="491" t="s">
        <v>118</v>
      </c>
      <c r="P227" s="496" t="s">
        <v>297</v>
      </c>
      <c r="Q227" s="496"/>
      <c r="R227" s="492" t="s">
        <v>173</v>
      </c>
      <c r="S227" s="476"/>
      <c r="T227" s="476"/>
    </row>
    <row r="228" spans="1:20" s="108" customFormat="1" ht="44.1" customHeight="1">
      <c r="A228" s="471"/>
      <c r="B228" s="481"/>
      <c r="C228" s="481"/>
      <c r="D228" s="481"/>
      <c r="E228" s="555" t="s">
        <v>601</v>
      </c>
      <c r="F228" s="556"/>
      <c r="G228" s="557"/>
      <c r="H228" s="467" t="s">
        <v>602</v>
      </c>
      <c r="I228" s="467" t="s">
        <v>351</v>
      </c>
      <c r="J228" s="484"/>
      <c r="K228" s="484"/>
      <c r="L228" s="518"/>
      <c r="M228" s="519"/>
      <c r="N228" s="491"/>
      <c r="O228" s="491" t="s">
        <v>165</v>
      </c>
      <c r="P228" s="496" t="s">
        <v>348</v>
      </c>
      <c r="Q228" s="496"/>
      <c r="R228" s="492" t="s">
        <v>256</v>
      </c>
      <c r="S228" s="476"/>
      <c r="T228" s="476"/>
    </row>
    <row r="229" spans="1:20" s="108" customFormat="1" ht="30" customHeight="1">
      <c r="A229" s="471"/>
      <c r="B229" s="481"/>
      <c r="C229" s="481" t="s">
        <v>603</v>
      </c>
      <c r="D229" s="481"/>
      <c r="E229" s="535" t="s">
        <v>604</v>
      </c>
      <c r="F229" s="535"/>
      <c r="G229" s="535"/>
      <c r="H229" s="467" t="s">
        <v>605</v>
      </c>
      <c r="I229" s="467" t="s">
        <v>605</v>
      </c>
      <c r="J229" s="484">
        <v>5</v>
      </c>
      <c r="K229" s="484">
        <v>5</v>
      </c>
      <c r="L229" s="482"/>
      <c r="M229" s="482"/>
      <c r="N229" s="493"/>
      <c r="O229" s="491" t="s">
        <v>118</v>
      </c>
      <c r="P229" s="493" t="s">
        <v>135</v>
      </c>
      <c r="Q229" s="491" t="s">
        <v>131</v>
      </c>
      <c r="R229" s="493" t="s">
        <v>137</v>
      </c>
      <c r="S229" s="476"/>
      <c r="T229" s="476"/>
    </row>
    <row r="230" spans="1:20" s="108" customFormat="1" ht="30" customHeight="1">
      <c r="A230" s="471"/>
      <c r="B230" s="481"/>
      <c r="C230" s="481"/>
      <c r="D230" s="481"/>
      <c r="E230" s="535" t="s">
        <v>606</v>
      </c>
      <c r="F230" s="535"/>
      <c r="G230" s="535"/>
      <c r="H230" s="467" t="s">
        <v>607</v>
      </c>
      <c r="I230" s="467" t="s">
        <v>608</v>
      </c>
      <c r="J230" s="484"/>
      <c r="K230" s="484"/>
      <c r="L230" s="482"/>
      <c r="M230" s="482"/>
      <c r="N230" s="493"/>
      <c r="O230" s="491" t="s">
        <v>118</v>
      </c>
      <c r="P230" s="493" t="s">
        <v>135</v>
      </c>
      <c r="Q230" s="491" t="s">
        <v>131</v>
      </c>
      <c r="R230" s="493" t="s">
        <v>137</v>
      </c>
      <c r="S230" s="476"/>
      <c r="T230" s="476"/>
    </row>
    <row r="231" spans="1:20" s="108" customFormat="1" ht="30" customHeight="1">
      <c r="A231" s="471"/>
      <c r="B231" s="481"/>
      <c r="C231" s="481"/>
      <c r="D231" s="481"/>
      <c r="E231" s="535" t="s">
        <v>609</v>
      </c>
      <c r="F231" s="535"/>
      <c r="G231" s="535"/>
      <c r="H231" s="467" t="s">
        <v>610</v>
      </c>
      <c r="I231" s="467" t="s">
        <v>610</v>
      </c>
      <c r="J231" s="484"/>
      <c r="K231" s="484"/>
      <c r="L231" s="482"/>
      <c r="M231" s="482"/>
      <c r="N231" s="493"/>
      <c r="O231" s="491" t="s">
        <v>118</v>
      </c>
      <c r="P231" s="493" t="s">
        <v>135</v>
      </c>
      <c r="Q231" s="493" t="s">
        <v>185</v>
      </c>
      <c r="R231" s="492" t="s">
        <v>173</v>
      </c>
      <c r="S231" s="476"/>
      <c r="T231" s="476"/>
    </row>
    <row r="232" spans="1:20" s="108" customFormat="1" ht="30" customHeight="1">
      <c r="A232" s="471"/>
      <c r="B232" s="481"/>
      <c r="C232" s="481"/>
      <c r="D232" s="481"/>
      <c r="E232" s="535" t="s">
        <v>611</v>
      </c>
      <c r="F232" s="535"/>
      <c r="G232" s="535"/>
      <c r="H232" s="467" t="s">
        <v>612</v>
      </c>
      <c r="I232" s="467" t="s">
        <v>613</v>
      </c>
      <c r="J232" s="484"/>
      <c r="K232" s="484"/>
      <c r="L232" s="482"/>
      <c r="M232" s="482"/>
      <c r="N232" s="493"/>
      <c r="O232" s="491" t="s">
        <v>118</v>
      </c>
      <c r="P232" s="493" t="s">
        <v>244</v>
      </c>
      <c r="Q232" s="493"/>
      <c r="R232" s="493" t="s">
        <v>158</v>
      </c>
      <c r="S232" s="476"/>
      <c r="T232" s="476"/>
    </row>
    <row r="233" spans="1:20" s="108" customFormat="1" ht="30" customHeight="1">
      <c r="A233" s="471"/>
      <c r="B233" s="481"/>
      <c r="C233" s="481"/>
      <c r="D233" s="481"/>
      <c r="E233" s="535" t="s">
        <v>614</v>
      </c>
      <c r="F233" s="535"/>
      <c r="G233" s="535"/>
      <c r="H233" s="469" t="s">
        <v>615</v>
      </c>
      <c r="I233" s="467" t="s">
        <v>616</v>
      </c>
      <c r="J233" s="484"/>
      <c r="K233" s="484"/>
      <c r="L233" s="482"/>
      <c r="M233" s="482"/>
      <c r="N233" s="493"/>
      <c r="O233" s="491" t="s">
        <v>118</v>
      </c>
      <c r="P233" s="493" t="s">
        <v>342</v>
      </c>
      <c r="Q233" s="493"/>
      <c r="R233" s="493" t="s">
        <v>158</v>
      </c>
      <c r="S233" s="476"/>
      <c r="T233" s="476"/>
    </row>
    <row r="234" spans="1:20" s="108" customFormat="1" ht="30" customHeight="1">
      <c r="A234" s="471"/>
      <c r="B234" s="481"/>
      <c r="C234" s="481"/>
      <c r="D234" s="481"/>
      <c r="E234" s="535" t="s">
        <v>617</v>
      </c>
      <c r="F234" s="535"/>
      <c r="G234" s="535"/>
      <c r="H234" s="467" t="s">
        <v>618</v>
      </c>
      <c r="I234" s="467" t="s">
        <v>619</v>
      </c>
      <c r="J234" s="484"/>
      <c r="K234" s="484"/>
      <c r="L234" s="482"/>
      <c r="M234" s="482"/>
      <c r="N234" s="493"/>
      <c r="O234" s="491" t="s">
        <v>118</v>
      </c>
      <c r="P234" s="498" t="s">
        <v>331</v>
      </c>
      <c r="Q234" s="498"/>
      <c r="R234" s="492" t="s">
        <v>173</v>
      </c>
      <c r="S234" s="476"/>
      <c r="T234" s="476"/>
    </row>
    <row r="235" spans="1:20" s="108" customFormat="1" ht="30" customHeight="1">
      <c r="A235" s="471"/>
      <c r="B235" s="481"/>
      <c r="C235" s="481"/>
      <c r="D235" s="481"/>
      <c r="E235" s="535" t="s">
        <v>620</v>
      </c>
      <c r="F235" s="535"/>
      <c r="G235" s="535"/>
      <c r="H235" s="467" t="s">
        <v>621</v>
      </c>
      <c r="I235" s="467" t="s">
        <v>622</v>
      </c>
      <c r="J235" s="484"/>
      <c r="K235" s="484"/>
      <c r="L235" s="482"/>
      <c r="M235" s="482"/>
      <c r="N235" s="493"/>
      <c r="O235" s="491" t="s">
        <v>165</v>
      </c>
      <c r="P235" s="498" t="s">
        <v>331</v>
      </c>
      <c r="Q235" s="498"/>
      <c r="R235" s="492" t="s">
        <v>173</v>
      </c>
      <c r="S235" s="476"/>
      <c r="T235" s="476"/>
    </row>
    <row r="236" spans="1:20" s="108" customFormat="1" ht="51" customHeight="1">
      <c r="A236" s="471"/>
      <c r="B236" s="481"/>
      <c r="C236" s="481"/>
      <c r="D236" s="481"/>
      <c r="E236" s="535" t="s">
        <v>623</v>
      </c>
      <c r="F236" s="535"/>
      <c r="G236" s="535"/>
      <c r="H236" s="467" t="s">
        <v>624</v>
      </c>
      <c r="I236" s="467" t="s">
        <v>624</v>
      </c>
      <c r="J236" s="484"/>
      <c r="K236" s="484"/>
      <c r="L236" s="482"/>
      <c r="M236" s="482"/>
      <c r="N236" s="493"/>
      <c r="O236" s="491" t="s">
        <v>165</v>
      </c>
      <c r="P236" s="498" t="s">
        <v>331</v>
      </c>
      <c r="Q236" s="498"/>
      <c r="R236" s="492" t="s">
        <v>173</v>
      </c>
      <c r="S236" s="476"/>
      <c r="T236" s="476"/>
    </row>
    <row r="237" spans="1:20" s="108" customFormat="1" ht="30" customHeight="1">
      <c r="A237" s="471"/>
      <c r="B237" s="481"/>
      <c r="C237" s="481"/>
      <c r="D237" s="481"/>
      <c r="E237" s="535" t="s">
        <v>625</v>
      </c>
      <c r="F237" s="536"/>
      <c r="G237" s="536"/>
      <c r="H237" s="490" t="s">
        <v>625</v>
      </c>
      <c r="I237" s="490" t="s">
        <v>625</v>
      </c>
      <c r="J237" s="484"/>
      <c r="K237" s="484"/>
      <c r="L237" s="483"/>
      <c r="M237" s="483"/>
      <c r="N237" s="491"/>
      <c r="O237" s="491" t="s">
        <v>118</v>
      </c>
      <c r="P237" s="491" t="s">
        <v>356</v>
      </c>
      <c r="Q237" s="491"/>
      <c r="R237" s="491" t="s">
        <v>137</v>
      </c>
      <c r="S237" s="476"/>
      <c r="T237" s="476"/>
    </row>
    <row r="238" spans="1:20" s="108" customFormat="1" ht="30" customHeight="1">
      <c r="A238" s="471"/>
      <c r="B238" s="481" t="s">
        <v>626</v>
      </c>
      <c r="C238" s="481" t="s">
        <v>627</v>
      </c>
      <c r="D238" s="481"/>
      <c r="E238" s="535" t="s">
        <v>628</v>
      </c>
      <c r="F238" s="535"/>
      <c r="G238" s="535"/>
      <c r="H238" s="467" t="s">
        <v>629</v>
      </c>
      <c r="I238" s="505">
        <v>1</v>
      </c>
      <c r="J238" s="484">
        <v>10</v>
      </c>
      <c r="K238" s="484">
        <v>10</v>
      </c>
      <c r="L238" s="482"/>
      <c r="M238" s="482"/>
      <c r="N238" s="493"/>
      <c r="O238" s="491" t="s">
        <v>118</v>
      </c>
      <c r="P238" s="493" t="s">
        <v>244</v>
      </c>
      <c r="Q238" s="493"/>
      <c r="R238" s="492" t="s">
        <v>173</v>
      </c>
      <c r="S238" s="476"/>
      <c r="T238" s="476"/>
    </row>
    <row r="239" spans="1:20" s="108" customFormat="1" ht="30" customHeight="1">
      <c r="A239" s="471"/>
      <c r="B239" s="481"/>
      <c r="C239" s="481"/>
      <c r="D239" s="481"/>
      <c r="E239" s="535" t="s">
        <v>630</v>
      </c>
      <c r="F239" s="535"/>
      <c r="G239" s="535"/>
      <c r="H239" s="505">
        <v>0.95</v>
      </c>
      <c r="I239" s="505">
        <v>0.99</v>
      </c>
      <c r="J239" s="484"/>
      <c r="K239" s="484"/>
      <c r="L239" s="482"/>
      <c r="M239" s="482"/>
      <c r="N239" s="493"/>
      <c r="O239" s="491" t="s">
        <v>118</v>
      </c>
      <c r="P239" s="493" t="s">
        <v>244</v>
      </c>
      <c r="Q239" s="493"/>
      <c r="R239" s="493" t="s">
        <v>158</v>
      </c>
      <c r="S239" s="476"/>
      <c r="T239" s="476"/>
    </row>
    <row r="240" spans="1:20" s="108" customFormat="1" ht="30" customHeight="1">
      <c r="A240" s="471"/>
      <c r="B240" s="481"/>
      <c r="C240" s="481"/>
      <c r="D240" s="481"/>
      <c r="E240" s="535" t="s">
        <v>631</v>
      </c>
      <c r="F240" s="535"/>
      <c r="G240" s="535"/>
      <c r="H240" s="505">
        <v>1</v>
      </c>
      <c r="I240" s="505">
        <v>1</v>
      </c>
      <c r="J240" s="484"/>
      <c r="K240" s="484"/>
      <c r="L240" s="482"/>
      <c r="M240" s="482"/>
      <c r="N240" s="493"/>
      <c r="O240" s="491" t="s">
        <v>118</v>
      </c>
      <c r="P240" s="493" t="s">
        <v>278</v>
      </c>
      <c r="Q240" s="493"/>
      <c r="R240" s="492" t="s">
        <v>173</v>
      </c>
      <c r="S240" s="476"/>
      <c r="T240" s="476"/>
    </row>
    <row r="241" spans="1:20" s="108" customFormat="1" ht="98.1" customHeight="1">
      <c r="A241" s="471"/>
      <c r="B241" s="481"/>
      <c r="C241" s="481"/>
      <c r="D241" s="481"/>
      <c r="E241" s="535" t="s">
        <v>632</v>
      </c>
      <c r="F241" s="535"/>
      <c r="G241" s="535"/>
      <c r="H241" s="505">
        <v>0.8</v>
      </c>
      <c r="I241" s="505" t="s">
        <v>633</v>
      </c>
      <c r="J241" s="484"/>
      <c r="K241" s="484"/>
      <c r="L241" s="483" t="s">
        <v>634</v>
      </c>
      <c r="M241" s="483"/>
      <c r="N241" s="493" t="s">
        <v>165</v>
      </c>
      <c r="O241" s="491" t="s">
        <v>118</v>
      </c>
      <c r="P241" s="493" t="s">
        <v>297</v>
      </c>
      <c r="Q241" s="493"/>
      <c r="R241" s="493" t="s">
        <v>137</v>
      </c>
      <c r="S241" s="476"/>
      <c r="T241" s="476"/>
    </row>
    <row r="242" spans="1:20" s="108" customFormat="1" ht="30" customHeight="1">
      <c r="A242" s="471"/>
      <c r="B242" s="481"/>
      <c r="C242" s="481"/>
      <c r="D242" s="481"/>
      <c r="E242" s="535" t="s">
        <v>635</v>
      </c>
      <c r="F242" s="535"/>
      <c r="G242" s="535"/>
      <c r="H242" s="505">
        <v>0.95</v>
      </c>
      <c r="I242" s="505">
        <v>0.95</v>
      </c>
      <c r="J242" s="484"/>
      <c r="K242" s="484"/>
      <c r="L242" s="482"/>
      <c r="M242" s="482"/>
      <c r="N242" s="493"/>
      <c r="O242" s="491" t="s">
        <v>118</v>
      </c>
      <c r="P242" s="493" t="s">
        <v>636</v>
      </c>
      <c r="Q242" s="493"/>
      <c r="R242" s="492" t="s">
        <v>173</v>
      </c>
      <c r="S242" s="476"/>
      <c r="T242" s="476"/>
    </row>
    <row r="243" spans="1:20" s="108" customFormat="1" ht="30" customHeight="1">
      <c r="A243" s="471"/>
      <c r="B243" s="481"/>
      <c r="C243" s="481"/>
      <c r="D243" s="481"/>
      <c r="E243" s="535" t="s">
        <v>637</v>
      </c>
      <c r="F243" s="535"/>
      <c r="G243" s="535"/>
      <c r="H243" s="505" t="s">
        <v>638</v>
      </c>
      <c r="I243" s="560">
        <v>0</v>
      </c>
      <c r="J243" s="484"/>
      <c r="K243" s="484"/>
      <c r="L243" s="482"/>
      <c r="M243" s="482"/>
      <c r="N243" s="493"/>
      <c r="O243" s="491" t="s">
        <v>165</v>
      </c>
      <c r="P243" s="493" t="s">
        <v>297</v>
      </c>
      <c r="Q243" s="493"/>
      <c r="R243" s="492" t="s">
        <v>137</v>
      </c>
      <c r="S243" s="476"/>
      <c r="T243" s="476"/>
    </row>
    <row r="244" spans="1:20" s="108" customFormat="1" ht="30" customHeight="1">
      <c r="A244" s="471"/>
      <c r="B244" s="481"/>
      <c r="C244" s="481"/>
      <c r="D244" s="481"/>
      <c r="E244" s="535" t="s">
        <v>639</v>
      </c>
      <c r="F244" s="535"/>
      <c r="G244" s="535"/>
      <c r="H244" s="505">
        <v>0.95</v>
      </c>
      <c r="I244" s="560" t="s">
        <v>640</v>
      </c>
      <c r="J244" s="484"/>
      <c r="K244" s="484"/>
      <c r="L244" s="482"/>
      <c r="M244" s="482"/>
      <c r="N244" s="493"/>
      <c r="O244" s="491" t="s">
        <v>165</v>
      </c>
      <c r="P244" s="498" t="s">
        <v>331</v>
      </c>
      <c r="Q244" s="493"/>
      <c r="R244" s="492" t="s">
        <v>137</v>
      </c>
      <c r="S244" s="476"/>
      <c r="T244" s="476"/>
    </row>
    <row r="245" spans="1:20" s="108" customFormat="1" ht="96" customHeight="1">
      <c r="A245" s="471"/>
      <c r="B245" s="481"/>
      <c r="C245" s="481"/>
      <c r="D245" s="481"/>
      <c r="E245" s="535" t="s">
        <v>641</v>
      </c>
      <c r="F245" s="535"/>
      <c r="G245" s="535"/>
      <c r="H245" s="505" t="s">
        <v>642</v>
      </c>
      <c r="I245" s="560" t="s">
        <v>643</v>
      </c>
      <c r="J245" s="484"/>
      <c r="K245" s="484"/>
      <c r="L245" s="482" t="s">
        <v>644</v>
      </c>
      <c r="M245" s="482"/>
      <c r="N245" s="493"/>
      <c r="O245" s="491" t="s">
        <v>165</v>
      </c>
      <c r="P245" s="498" t="s">
        <v>331</v>
      </c>
      <c r="Q245" s="493"/>
      <c r="R245" s="492" t="s">
        <v>137</v>
      </c>
      <c r="S245" s="476"/>
      <c r="T245" s="476"/>
    </row>
    <row r="246" spans="1:20" s="108" customFormat="1" ht="48.95" customHeight="1">
      <c r="A246" s="472"/>
      <c r="B246" s="481"/>
      <c r="C246" s="481"/>
      <c r="D246" s="481"/>
      <c r="E246" s="535" t="s">
        <v>645</v>
      </c>
      <c r="F246" s="535"/>
      <c r="G246" s="535"/>
      <c r="H246" s="467" t="s">
        <v>646</v>
      </c>
      <c r="I246" s="505">
        <v>1</v>
      </c>
      <c r="J246" s="484"/>
      <c r="K246" s="484"/>
      <c r="L246" s="482"/>
      <c r="M246" s="482"/>
      <c r="N246" s="493"/>
      <c r="O246" s="491" t="s">
        <v>118</v>
      </c>
      <c r="P246" s="493" t="s">
        <v>414</v>
      </c>
      <c r="Q246" s="493"/>
      <c r="R246" s="493" t="s">
        <v>137</v>
      </c>
      <c r="S246" s="476"/>
      <c r="T246" s="476"/>
    </row>
    <row r="247" spans="1:20" ht="21" customHeight="1">
      <c r="A247" s="481" t="s">
        <v>647</v>
      </c>
      <c r="B247" s="481"/>
      <c r="C247" s="481"/>
      <c r="D247" s="481"/>
      <c r="E247" s="481"/>
      <c r="F247" s="484"/>
      <c r="G247" s="484"/>
      <c r="H247" s="468"/>
      <c r="I247" s="468"/>
      <c r="J247" s="468">
        <f>SUM(J15:J246)+J5</f>
        <v>100</v>
      </c>
      <c r="K247" s="468">
        <f>SUM(K15:K246)+M5-0.01</f>
        <v>99.368799999999993</v>
      </c>
      <c r="L247" s="483"/>
      <c r="M247" s="483"/>
      <c r="N247" s="570"/>
      <c r="O247" s="570"/>
      <c r="P247" s="571"/>
      <c r="Q247" s="571"/>
      <c r="R247" s="572"/>
      <c r="S247" s="573"/>
      <c r="T247" s="573"/>
    </row>
    <row r="248" spans="1:20" ht="14.25" hidden="1">
      <c r="A248" s="481" t="s">
        <v>648</v>
      </c>
      <c r="B248" s="481"/>
      <c r="C248" s="481"/>
      <c r="D248" s="481"/>
      <c r="E248" s="481" t="s">
        <v>649</v>
      </c>
      <c r="F248" s="484"/>
      <c r="G248" s="484"/>
      <c r="H248" s="484"/>
      <c r="I248" s="484"/>
      <c r="J248" s="484"/>
      <c r="K248" s="484"/>
      <c r="L248" s="484"/>
      <c r="M248" s="484"/>
      <c r="N248" s="570"/>
      <c r="O248" s="570"/>
      <c r="P248" s="571"/>
      <c r="Q248" s="571"/>
      <c r="R248" s="572"/>
      <c r="S248" s="573"/>
      <c r="T248" s="573"/>
    </row>
    <row r="249" spans="1:20" ht="26.1" hidden="1" customHeight="1">
      <c r="A249" s="482" t="s">
        <v>650</v>
      </c>
      <c r="B249" s="482"/>
      <c r="C249" s="481"/>
      <c r="D249" s="481"/>
      <c r="E249" s="482"/>
      <c r="F249" s="483"/>
      <c r="G249" s="483"/>
      <c r="H249" s="483"/>
      <c r="I249" s="483"/>
      <c r="J249" s="483"/>
      <c r="K249" s="483"/>
      <c r="L249" s="483"/>
      <c r="M249" s="483"/>
      <c r="N249" s="570"/>
      <c r="O249" s="570"/>
      <c r="P249" s="571"/>
      <c r="Q249" s="571"/>
      <c r="R249" s="572"/>
      <c r="S249" s="573"/>
      <c r="T249" s="573"/>
    </row>
    <row r="250" spans="1:20" ht="26.1" hidden="1" customHeight="1">
      <c r="A250" s="482"/>
      <c r="B250" s="482"/>
      <c r="C250" s="481"/>
      <c r="D250" s="481"/>
      <c r="E250" s="482"/>
      <c r="F250" s="483"/>
      <c r="G250" s="483"/>
      <c r="H250" s="483"/>
      <c r="I250" s="483"/>
      <c r="J250" s="483"/>
      <c r="K250" s="483"/>
      <c r="L250" s="483"/>
      <c r="M250" s="483"/>
      <c r="N250" s="570"/>
      <c r="O250" s="570"/>
      <c r="P250" s="571"/>
      <c r="Q250" s="571"/>
      <c r="R250" s="572"/>
      <c r="S250" s="573"/>
      <c r="T250" s="573"/>
    </row>
  </sheetData>
  <mergeCells count="546">
    <mergeCell ref="N13:N14"/>
    <mergeCell ref="O13:O14"/>
    <mergeCell ref="P13:P14"/>
    <mergeCell ref="Q13:Q14"/>
    <mergeCell ref="R13:R14"/>
    <mergeCell ref="S13:S14"/>
    <mergeCell ref="T13:T14"/>
    <mergeCell ref="A249:M250"/>
    <mergeCell ref="C196:D203"/>
    <mergeCell ref="C204:D225"/>
    <mergeCell ref="C100:D147"/>
    <mergeCell ref="C148:D166"/>
    <mergeCell ref="C15:D99"/>
    <mergeCell ref="C167:D195"/>
    <mergeCell ref="C226:D228"/>
    <mergeCell ref="C229:D237"/>
    <mergeCell ref="C238:D246"/>
    <mergeCell ref="C13:D14"/>
    <mergeCell ref="E13:G14"/>
    <mergeCell ref="L13:M14"/>
    <mergeCell ref="L29:M30"/>
    <mergeCell ref="L15:M18"/>
    <mergeCell ref="A247:D247"/>
    <mergeCell ref="E247:G247"/>
    <mergeCell ref="L247:M247"/>
    <mergeCell ref="A248:D248"/>
    <mergeCell ref="E248:M248"/>
    <mergeCell ref="A11:A12"/>
    <mergeCell ref="A13:A14"/>
    <mergeCell ref="A15:A246"/>
    <mergeCell ref="B13:B14"/>
    <mergeCell ref="B15:B195"/>
    <mergeCell ref="B196:B237"/>
    <mergeCell ref="B238:B246"/>
    <mergeCell ref="H13:H14"/>
    <mergeCell ref="I13:I14"/>
    <mergeCell ref="J13:J14"/>
    <mergeCell ref="J15:J99"/>
    <mergeCell ref="J100:J147"/>
    <mergeCell ref="J148:J166"/>
    <mergeCell ref="J167:J195"/>
    <mergeCell ref="J196:J203"/>
    <mergeCell ref="J204:J225"/>
    <mergeCell ref="J226:J228"/>
    <mergeCell ref="J229:J237"/>
    <mergeCell ref="J238:J246"/>
    <mergeCell ref="E242:G242"/>
    <mergeCell ref="L242:M242"/>
    <mergeCell ref="E243:G243"/>
    <mergeCell ref="L243:M243"/>
    <mergeCell ref="E244:G244"/>
    <mergeCell ref="L244:M244"/>
    <mergeCell ref="E245:G245"/>
    <mergeCell ref="L245:M245"/>
    <mergeCell ref="E246:G246"/>
    <mergeCell ref="L246:M246"/>
    <mergeCell ref="K238:K246"/>
    <mergeCell ref="E237:G237"/>
    <mergeCell ref="L237:M237"/>
    <mergeCell ref="E238:G238"/>
    <mergeCell ref="L238:M238"/>
    <mergeCell ref="E239:G239"/>
    <mergeCell ref="L239:M239"/>
    <mergeCell ref="E240:G240"/>
    <mergeCell ref="L240:M240"/>
    <mergeCell ref="E241:G241"/>
    <mergeCell ref="L241:M241"/>
    <mergeCell ref="K229:K237"/>
    <mergeCell ref="E232:G232"/>
    <mergeCell ref="L232:M232"/>
    <mergeCell ref="E233:G233"/>
    <mergeCell ref="L233:M233"/>
    <mergeCell ref="E234:G234"/>
    <mergeCell ref="L234:M234"/>
    <mergeCell ref="E235:G235"/>
    <mergeCell ref="L235:M235"/>
    <mergeCell ref="E236:G236"/>
    <mergeCell ref="L236:M236"/>
    <mergeCell ref="E227:G227"/>
    <mergeCell ref="L227:M227"/>
    <mergeCell ref="E228:G228"/>
    <mergeCell ref="L228:M228"/>
    <mergeCell ref="E229:G229"/>
    <mergeCell ref="L229:M229"/>
    <mergeCell ref="E230:G230"/>
    <mergeCell ref="L230:M230"/>
    <mergeCell ref="E231:G231"/>
    <mergeCell ref="L231:M231"/>
    <mergeCell ref="K226:K228"/>
    <mergeCell ref="E222:G222"/>
    <mergeCell ref="L222:M222"/>
    <mergeCell ref="E223:G223"/>
    <mergeCell ref="L223:M223"/>
    <mergeCell ref="E224:G224"/>
    <mergeCell ref="L224:M224"/>
    <mergeCell ref="E225:G225"/>
    <mergeCell ref="L225:M225"/>
    <mergeCell ref="E226:G226"/>
    <mergeCell ref="L226:M226"/>
    <mergeCell ref="K204:K225"/>
    <mergeCell ref="E217:G217"/>
    <mergeCell ref="L217:M217"/>
    <mergeCell ref="E218:G218"/>
    <mergeCell ref="L218:M218"/>
    <mergeCell ref="E219:G219"/>
    <mergeCell ref="L219:M219"/>
    <mergeCell ref="E220:G220"/>
    <mergeCell ref="L220:M220"/>
    <mergeCell ref="E221:G221"/>
    <mergeCell ref="L221:M221"/>
    <mergeCell ref="E212:G212"/>
    <mergeCell ref="L212:M212"/>
    <mergeCell ref="E213:G213"/>
    <mergeCell ref="L213:M213"/>
    <mergeCell ref="E214:G214"/>
    <mergeCell ref="L214:M214"/>
    <mergeCell ref="E215:G215"/>
    <mergeCell ref="L215:M215"/>
    <mergeCell ref="E216:G216"/>
    <mergeCell ref="L216:M216"/>
    <mergeCell ref="E207:G207"/>
    <mergeCell ref="L207:M207"/>
    <mergeCell ref="E208:G208"/>
    <mergeCell ref="L208:M208"/>
    <mergeCell ref="E209:G209"/>
    <mergeCell ref="L209:M209"/>
    <mergeCell ref="E210:G210"/>
    <mergeCell ref="L210:M210"/>
    <mergeCell ref="E211:G211"/>
    <mergeCell ref="L211:M211"/>
    <mergeCell ref="E202:G202"/>
    <mergeCell ref="L202:M202"/>
    <mergeCell ref="E203:G203"/>
    <mergeCell ref="L203:M203"/>
    <mergeCell ref="E204:G204"/>
    <mergeCell ref="L204:M204"/>
    <mergeCell ref="E205:G205"/>
    <mergeCell ref="L205:M205"/>
    <mergeCell ref="E206:G206"/>
    <mergeCell ref="L206:M206"/>
    <mergeCell ref="K196:K203"/>
    <mergeCell ref="E197:G197"/>
    <mergeCell ref="L197:M197"/>
    <mergeCell ref="E198:G198"/>
    <mergeCell ref="L198:M198"/>
    <mergeCell ref="E199:G199"/>
    <mergeCell ref="L199:M199"/>
    <mergeCell ref="E200:G200"/>
    <mergeCell ref="L200:M200"/>
    <mergeCell ref="E201:G201"/>
    <mergeCell ref="L201:M201"/>
    <mergeCell ref="E192:G192"/>
    <mergeCell ref="L192:M192"/>
    <mergeCell ref="E193:G193"/>
    <mergeCell ref="L193:M193"/>
    <mergeCell ref="E194:G194"/>
    <mergeCell ref="L194:M194"/>
    <mergeCell ref="E195:G195"/>
    <mergeCell ref="L195:M195"/>
    <mergeCell ref="E196:G196"/>
    <mergeCell ref="L196:M196"/>
    <mergeCell ref="K167:K195"/>
    <mergeCell ref="E187:G187"/>
    <mergeCell ref="L187:M187"/>
    <mergeCell ref="E188:G188"/>
    <mergeCell ref="L188:M188"/>
    <mergeCell ref="E189:G189"/>
    <mergeCell ref="L189:M189"/>
    <mergeCell ref="E190:G190"/>
    <mergeCell ref="L190:M190"/>
    <mergeCell ref="E191:G191"/>
    <mergeCell ref="L191:M191"/>
    <mergeCell ref="E182:G182"/>
    <mergeCell ref="L182:M182"/>
    <mergeCell ref="E183:G183"/>
    <mergeCell ref="L183:M183"/>
    <mergeCell ref="E184:G184"/>
    <mergeCell ref="L184:M184"/>
    <mergeCell ref="E185:G185"/>
    <mergeCell ref="L185:M185"/>
    <mergeCell ref="E186:G186"/>
    <mergeCell ref="L186:M186"/>
    <mergeCell ref="E177:G177"/>
    <mergeCell ref="L177:M177"/>
    <mergeCell ref="E178:G178"/>
    <mergeCell ref="L178:M178"/>
    <mergeCell ref="E179:G179"/>
    <mergeCell ref="L179:M179"/>
    <mergeCell ref="E180:G180"/>
    <mergeCell ref="L180:M180"/>
    <mergeCell ref="E181:G181"/>
    <mergeCell ref="L181:M181"/>
    <mergeCell ref="E172:G172"/>
    <mergeCell ref="L172:M172"/>
    <mergeCell ref="E173:G173"/>
    <mergeCell ref="L173:M173"/>
    <mergeCell ref="E174:G174"/>
    <mergeCell ref="L174:M174"/>
    <mergeCell ref="E175:G175"/>
    <mergeCell ref="L175:M175"/>
    <mergeCell ref="E176:G176"/>
    <mergeCell ref="L176:M176"/>
    <mergeCell ref="E167:G167"/>
    <mergeCell ref="L167:M167"/>
    <mergeCell ref="E168:G168"/>
    <mergeCell ref="L168:M168"/>
    <mergeCell ref="E169:G169"/>
    <mergeCell ref="L169:M169"/>
    <mergeCell ref="E170:G170"/>
    <mergeCell ref="L170:M170"/>
    <mergeCell ref="E171:G171"/>
    <mergeCell ref="L171:M171"/>
    <mergeCell ref="E162:G162"/>
    <mergeCell ref="L162:M162"/>
    <mergeCell ref="E163:G163"/>
    <mergeCell ref="L163:M163"/>
    <mergeCell ref="E164:G164"/>
    <mergeCell ref="L164:M164"/>
    <mergeCell ref="E165:G165"/>
    <mergeCell ref="L165:M165"/>
    <mergeCell ref="E166:G166"/>
    <mergeCell ref="L166:M166"/>
    <mergeCell ref="K148:K166"/>
    <mergeCell ref="E157:G157"/>
    <mergeCell ref="L157:M157"/>
    <mergeCell ref="E158:G158"/>
    <mergeCell ref="L158:M158"/>
    <mergeCell ref="E159:G159"/>
    <mergeCell ref="L159:M159"/>
    <mergeCell ref="E160:G160"/>
    <mergeCell ref="L160:M160"/>
    <mergeCell ref="E161:G161"/>
    <mergeCell ref="L161:M161"/>
    <mergeCell ref="E152:G152"/>
    <mergeCell ref="L152:M152"/>
    <mergeCell ref="E153:G153"/>
    <mergeCell ref="L153:M153"/>
    <mergeCell ref="E154:G154"/>
    <mergeCell ref="L154:M154"/>
    <mergeCell ref="E155:G155"/>
    <mergeCell ref="L155:M155"/>
    <mergeCell ref="E156:G156"/>
    <mergeCell ref="L156:M156"/>
    <mergeCell ref="E147:G147"/>
    <mergeCell ref="L147:M147"/>
    <mergeCell ref="E148:G148"/>
    <mergeCell ref="L148:M148"/>
    <mergeCell ref="E149:G149"/>
    <mergeCell ref="L149:M149"/>
    <mergeCell ref="E150:G150"/>
    <mergeCell ref="L150:M150"/>
    <mergeCell ref="E151:G151"/>
    <mergeCell ref="L151:M151"/>
    <mergeCell ref="K100:K147"/>
    <mergeCell ref="E142:G142"/>
    <mergeCell ref="L142:M142"/>
    <mergeCell ref="E143:G143"/>
    <mergeCell ref="L143:M143"/>
    <mergeCell ref="E144:G144"/>
    <mergeCell ref="L144:M144"/>
    <mergeCell ref="E145:G145"/>
    <mergeCell ref="L145:M145"/>
    <mergeCell ref="E146:G146"/>
    <mergeCell ref="L146:M146"/>
    <mergeCell ref="E137:G137"/>
    <mergeCell ref="L137:M137"/>
    <mergeCell ref="E138:G138"/>
    <mergeCell ref="L138:M138"/>
    <mergeCell ref="E139:G139"/>
    <mergeCell ref="L139:M139"/>
    <mergeCell ref="E140:G140"/>
    <mergeCell ref="L140:M140"/>
    <mergeCell ref="E141:G141"/>
    <mergeCell ref="L141:M141"/>
    <mergeCell ref="E132:G132"/>
    <mergeCell ref="L132:M132"/>
    <mergeCell ref="E133:G133"/>
    <mergeCell ref="L133:M133"/>
    <mergeCell ref="E134:G134"/>
    <mergeCell ref="L134:M134"/>
    <mergeCell ref="E135:G135"/>
    <mergeCell ref="L135:M135"/>
    <mergeCell ref="E136:G136"/>
    <mergeCell ref="L136:M136"/>
    <mergeCell ref="E127:G127"/>
    <mergeCell ref="L127:M127"/>
    <mergeCell ref="E128:G128"/>
    <mergeCell ref="L128:M128"/>
    <mergeCell ref="E129:G129"/>
    <mergeCell ref="L129:M129"/>
    <mergeCell ref="E130:G130"/>
    <mergeCell ref="L130:M130"/>
    <mergeCell ref="E131:G131"/>
    <mergeCell ref="L131:M131"/>
    <mergeCell ref="E122:G122"/>
    <mergeCell ref="L122:M122"/>
    <mergeCell ref="E123:G123"/>
    <mergeCell ref="L123:M123"/>
    <mergeCell ref="E124:G124"/>
    <mergeCell ref="L124:M124"/>
    <mergeCell ref="E125:G125"/>
    <mergeCell ref="L125:M125"/>
    <mergeCell ref="E126:G126"/>
    <mergeCell ref="L126:M126"/>
    <mergeCell ref="E117:G117"/>
    <mergeCell ref="L117:M117"/>
    <mergeCell ref="E118:G118"/>
    <mergeCell ref="L118:M118"/>
    <mergeCell ref="E119:G119"/>
    <mergeCell ref="L119:M119"/>
    <mergeCell ref="E120:G120"/>
    <mergeCell ref="L120:M120"/>
    <mergeCell ref="E121:G121"/>
    <mergeCell ref="L121:M121"/>
    <mergeCell ref="E112:G112"/>
    <mergeCell ref="L112:M112"/>
    <mergeCell ref="E113:G113"/>
    <mergeCell ref="L113:M113"/>
    <mergeCell ref="E114:G114"/>
    <mergeCell ref="L114:M114"/>
    <mergeCell ref="E115:G115"/>
    <mergeCell ref="L115:M115"/>
    <mergeCell ref="E116:G116"/>
    <mergeCell ref="L116:M116"/>
    <mergeCell ref="E107:G107"/>
    <mergeCell ref="L107:M107"/>
    <mergeCell ref="E108:G108"/>
    <mergeCell ref="L108:M108"/>
    <mergeCell ref="E109:G109"/>
    <mergeCell ref="L109:M109"/>
    <mergeCell ref="E110:G110"/>
    <mergeCell ref="L110:M110"/>
    <mergeCell ref="E111:G111"/>
    <mergeCell ref="L111:M111"/>
    <mergeCell ref="E102:G102"/>
    <mergeCell ref="L102:M102"/>
    <mergeCell ref="E103:G103"/>
    <mergeCell ref="L103:M103"/>
    <mergeCell ref="E104:G104"/>
    <mergeCell ref="L104:M104"/>
    <mergeCell ref="E105:G105"/>
    <mergeCell ref="L105:M105"/>
    <mergeCell ref="E106:G106"/>
    <mergeCell ref="L106:M106"/>
    <mergeCell ref="E97:G97"/>
    <mergeCell ref="L97:M97"/>
    <mergeCell ref="E98:G98"/>
    <mergeCell ref="L98:M98"/>
    <mergeCell ref="E99:G99"/>
    <mergeCell ref="L99:M99"/>
    <mergeCell ref="E100:G100"/>
    <mergeCell ref="L100:M100"/>
    <mergeCell ref="E101:G101"/>
    <mergeCell ref="L101:M101"/>
    <mergeCell ref="K15:K99"/>
    <mergeCell ref="E92:G92"/>
    <mergeCell ref="L92:M92"/>
    <mergeCell ref="E93:G93"/>
    <mergeCell ref="L93:M93"/>
    <mergeCell ref="E94:G94"/>
    <mergeCell ref="L94:M94"/>
    <mergeCell ref="E95:G95"/>
    <mergeCell ref="L95:M95"/>
    <mergeCell ref="E96:G96"/>
    <mergeCell ref="L96:M96"/>
    <mergeCell ref="E87:G87"/>
    <mergeCell ref="L87:M87"/>
    <mergeCell ref="E88:G88"/>
    <mergeCell ref="L88:M88"/>
    <mergeCell ref="E89:G89"/>
    <mergeCell ref="L89:M89"/>
    <mergeCell ref="E90:G90"/>
    <mergeCell ref="L90:M90"/>
    <mergeCell ref="E91:G91"/>
    <mergeCell ref="L91:M91"/>
    <mergeCell ref="E82:G82"/>
    <mergeCell ref="L82:M82"/>
    <mergeCell ref="E83:G83"/>
    <mergeCell ref="L83:M83"/>
    <mergeCell ref="E84:G84"/>
    <mergeCell ref="L84:M84"/>
    <mergeCell ref="E85:G85"/>
    <mergeCell ref="L85:M85"/>
    <mergeCell ref="E86:G86"/>
    <mergeCell ref="L86:M86"/>
    <mergeCell ref="E77:G77"/>
    <mergeCell ref="L77:M77"/>
    <mergeCell ref="E78:G78"/>
    <mergeCell ref="L78:M78"/>
    <mergeCell ref="E79:G79"/>
    <mergeCell ref="L79:M79"/>
    <mergeCell ref="E80:G80"/>
    <mergeCell ref="L80:M80"/>
    <mergeCell ref="E81:G81"/>
    <mergeCell ref="L81:M81"/>
    <mergeCell ref="E72:G72"/>
    <mergeCell ref="L72:M72"/>
    <mergeCell ref="E73:G73"/>
    <mergeCell ref="L73:M73"/>
    <mergeCell ref="E74:G74"/>
    <mergeCell ref="L74:M74"/>
    <mergeCell ref="E75:G75"/>
    <mergeCell ref="L75:M75"/>
    <mergeCell ref="E76:G76"/>
    <mergeCell ref="L76:M76"/>
    <mergeCell ref="E67:G67"/>
    <mergeCell ref="L67:M67"/>
    <mergeCell ref="E68:G68"/>
    <mergeCell ref="L68:M68"/>
    <mergeCell ref="E69:G69"/>
    <mergeCell ref="L69:M69"/>
    <mergeCell ref="E70:G70"/>
    <mergeCell ref="L70:M70"/>
    <mergeCell ref="E71:G71"/>
    <mergeCell ref="L71:M71"/>
    <mergeCell ref="E62:G62"/>
    <mergeCell ref="L62:M62"/>
    <mergeCell ref="E63:G63"/>
    <mergeCell ref="L63:M63"/>
    <mergeCell ref="E64:G64"/>
    <mergeCell ref="L64:M64"/>
    <mergeCell ref="E65:G65"/>
    <mergeCell ref="L65:M65"/>
    <mergeCell ref="E66:G66"/>
    <mergeCell ref="L66:M66"/>
    <mergeCell ref="E57:G57"/>
    <mergeCell ref="L57:M57"/>
    <mergeCell ref="E58:G58"/>
    <mergeCell ref="L58:M58"/>
    <mergeCell ref="E59:G59"/>
    <mergeCell ref="L59:M59"/>
    <mergeCell ref="E60:G60"/>
    <mergeCell ref="L60:M60"/>
    <mergeCell ref="E61:G61"/>
    <mergeCell ref="L61:M61"/>
    <mergeCell ref="E52:G52"/>
    <mergeCell ref="L52:M52"/>
    <mergeCell ref="E53:G53"/>
    <mergeCell ref="L53:M53"/>
    <mergeCell ref="E54:G54"/>
    <mergeCell ref="L54:M54"/>
    <mergeCell ref="E55:G55"/>
    <mergeCell ref="L55:M55"/>
    <mergeCell ref="E56:G56"/>
    <mergeCell ref="L56:M56"/>
    <mergeCell ref="E47:G47"/>
    <mergeCell ref="L47:M47"/>
    <mergeCell ref="E48:G48"/>
    <mergeCell ref="L48:M48"/>
    <mergeCell ref="E49:G49"/>
    <mergeCell ref="L49:M49"/>
    <mergeCell ref="E50:G50"/>
    <mergeCell ref="L50:M50"/>
    <mergeCell ref="E51:G51"/>
    <mergeCell ref="L51:M51"/>
    <mergeCell ref="E42:G42"/>
    <mergeCell ref="L42:M42"/>
    <mergeCell ref="E43:G43"/>
    <mergeCell ref="L43:M43"/>
    <mergeCell ref="E44:G44"/>
    <mergeCell ref="L44:M44"/>
    <mergeCell ref="E45:G45"/>
    <mergeCell ref="L45:M45"/>
    <mergeCell ref="E46:G46"/>
    <mergeCell ref="L46:M46"/>
    <mergeCell ref="E37:G37"/>
    <mergeCell ref="L37:M37"/>
    <mergeCell ref="E38:G38"/>
    <mergeCell ref="L38:M38"/>
    <mergeCell ref="E39:G39"/>
    <mergeCell ref="L39:M39"/>
    <mergeCell ref="E40:G40"/>
    <mergeCell ref="L40:M40"/>
    <mergeCell ref="E41:G41"/>
    <mergeCell ref="L41:M41"/>
    <mergeCell ref="E32:G32"/>
    <mergeCell ref="L32:M32"/>
    <mergeCell ref="E33:G33"/>
    <mergeCell ref="L33:M33"/>
    <mergeCell ref="E34:G34"/>
    <mergeCell ref="L34:M34"/>
    <mergeCell ref="E35:G35"/>
    <mergeCell ref="L35:M35"/>
    <mergeCell ref="E36:G36"/>
    <mergeCell ref="L36:M36"/>
    <mergeCell ref="E26:G26"/>
    <mergeCell ref="L26:M26"/>
    <mergeCell ref="E27:G27"/>
    <mergeCell ref="L27:M27"/>
    <mergeCell ref="E28:G28"/>
    <mergeCell ref="L28:M28"/>
    <mergeCell ref="E29:G29"/>
    <mergeCell ref="E30:G30"/>
    <mergeCell ref="E31:G31"/>
    <mergeCell ref="L31:M31"/>
    <mergeCell ref="E21:G21"/>
    <mergeCell ref="L21:M21"/>
    <mergeCell ref="E22:G22"/>
    <mergeCell ref="L22:M22"/>
    <mergeCell ref="E23:G23"/>
    <mergeCell ref="L23:M23"/>
    <mergeCell ref="E24:G24"/>
    <mergeCell ref="L24:M24"/>
    <mergeCell ref="E25:G25"/>
    <mergeCell ref="L25:M25"/>
    <mergeCell ref="B12:H12"/>
    <mergeCell ref="I12:M12"/>
    <mergeCell ref="E15:G15"/>
    <mergeCell ref="E16:G16"/>
    <mergeCell ref="E17:G17"/>
    <mergeCell ref="E18:G18"/>
    <mergeCell ref="E19:G19"/>
    <mergeCell ref="L19:M19"/>
    <mergeCell ref="E20:G20"/>
    <mergeCell ref="L20:M20"/>
    <mergeCell ref="K13:K14"/>
    <mergeCell ref="D9:F9"/>
    <mergeCell ref="G9:H9"/>
    <mergeCell ref="I9:J9"/>
    <mergeCell ref="K9:M9"/>
    <mergeCell ref="D10:F10"/>
    <mergeCell ref="G10:H10"/>
    <mergeCell ref="I10:J10"/>
    <mergeCell ref="K10:M10"/>
    <mergeCell ref="B11:H11"/>
    <mergeCell ref="I11:M11"/>
    <mergeCell ref="A4:C10"/>
    <mergeCell ref="D6:H6"/>
    <mergeCell ref="I6:M6"/>
    <mergeCell ref="D7:F7"/>
    <mergeCell ref="G7:H7"/>
    <mergeCell ref="I7:J7"/>
    <mergeCell ref="K7:M7"/>
    <mergeCell ref="D8:F8"/>
    <mergeCell ref="G8:H8"/>
    <mergeCell ref="I8:J8"/>
    <mergeCell ref="K8:M8"/>
    <mergeCell ref="A2:M2"/>
    <mergeCell ref="A3:C3"/>
    <mergeCell ref="D3:M3"/>
    <mergeCell ref="D4:E4"/>
    <mergeCell ref="G4:H4"/>
    <mergeCell ref="K4:L4"/>
    <mergeCell ref="D5:E5"/>
    <mergeCell ref="G5:H5"/>
    <mergeCell ref="K5:L5"/>
  </mergeCells>
  <phoneticPr fontId="80" type="noConversion"/>
  <pageMargins left="0.31458333333333299" right="0.25138888888888899" top="0.75138888888888899" bottom="0.75138888888888899" header="0.29861111111111099" footer="0.29861111111111099"/>
  <pageSetup paperSize="9" scale="5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7"/>
  <sheetViews>
    <sheetView view="pageBreakPreview" topLeftCell="A19" zoomScale="81" zoomScaleNormal="100" workbookViewId="0">
      <selection activeCell="E104" sqref="A104:XFD106"/>
    </sheetView>
  </sheetViews>
  <sheetFormatPr defaultColWidth="9" defaultRowHeight="13.5"/>
  <cols>
    <col min="1" max="1" width="9.5" style="51" customWidth="1"/>
    <col min="2" max="2" width="5.25" style="51" customWidth="1"/>
    <col min="3" max="4" width="4.625" style="161" customWidth="1"/>
    <col min="5" max="5" width="16.25" style="51" customWidth="1"/>
    <col min="6" max="6" width="12.75" style="162" customWidth="1"/>
    <col min="7" max="7" width="4.75" style="162" customWidth="1"/>
    <col min="8" max="8" width="27.5" style="162" customWidth="1"/>
    <col min="9" max="9" width="35.625" style="162" customWidth="1"/>
    <col min="10" max="10" width="9.875" style="162" customWidth="1"/>
    <col min="11" max="11" width="9" style="162" customWidth="1"/>
    <col min="12" max="12" width="9" style="162"/>
    <col min="13" max="13" width="19.25" style="162" customWidth="1"/>
    <col min="14" max="14" width="9.625" style="51" hidden="1" customWidth="1"/>
    <col min="15" max="15" width="20.75" style="51" hidden="1" customWidth="1"/>
    <col min="16" max="16" width="15.625" style="51" hidden="1" customWidth="1"/>
    <col min="17" max="17" width="18.5" style="51" hidden="1" customWidth="1"/>
    <col min="18" max="20" width="9" style="51" hidden="1" customWidth="1"/>
    <col min="21" max="21" width="16.875" style="51" hidden="1" customWidth="1"/>
    <col min="22" max="16384" width="9" style="51"/>
  </cols>
  <sheetData>
    <row r="1" spans="1:21" s="160" customFormat="1" ht="14.25">
      <c r="A1" s="89" t="s">
        <v>651</v>
      </c>
      <c r="B1" s="66"/>
      <c r="C1" s="163"/>
      <c r="D1" s="163"/>
      <c r="E1" s="66"/>
      <c r="F1" s="164"/>
      <c r="G1" s="164"/>
      <c r="H1" s="164"/>
      <c r="I1" s="164"/>
      <c r="J1" s="164"/>
      <c r="K1" s="164"/>
      <c r="L1" s="164"/>
      <c r="M1" s="164"/>
      <c r="N1" s="66"/>
      <c r="O1" s="66"/>
      <c r="P1" s="66"/>
      <c r="Q1" s="66"/>
      <c r="R1" s="66"/>
      <c r="S1" s="66"/>
      <c r="T1" s="66"/>
    </row>
    <row r="2" spans="1:21" ht="30" customHeight="1">
      <c r="A2" s="259" t="s">
        <v>652</v>
      </c>
      <c r="B2" s="259"/>
      <c r="C2" s="259"/>
      <c r="D2" s="259"/>
      <c r="E2" s="259"/>
      <c r="F2" s="260"/>
      <c r="G2" s="260"/>
      <c r="H2" s="260"/>
      <c r="I2" s="260"/>
      <c r="J2" s="260"/>
      <c r="K2" s="260"/>
      <c r="L2" s="260"/>
      <c r="M2" s="260"/>
      <c r="N2" s="66"/>
      <c r="O2" s="66"/>
      <c r="P2" s="66"/>
      <c r="Q2" s="66"/>
      <c r="R2" s="66"/>
      <c r="S2" s="66"/>
      <c r="T2" s="66"/>
    </row>
    <row r="3" spans="1:21" ht="22.15" customHeight="1">
      <c r="A3" s="261" t="s">
        <v>75</v>
      </c>
      <c r="B3" s="261"/>
      <c r="C3" s="261"/>
      <c r="D3" s="261" t="s">
        <v>76</v>
      </c>
      <c r="E3" s="262"/>
      <c r="F3" s="263"/>
      <c r="G3" s="263"/>
      <c r="H3" s="263"/>
      <c r="I3" s="263"/>
      <c r="J3" s="263"/>
      <c r="K3" s="263"/>
      <c r="L3" s="263"/>
      <c r="M3" s="263"/>
      <c r="N3" s="66"/>
      <c r="O3" s="66"/>
      <c r="P3" s="66"/>
      <c r="Q3" s="66"/>
      <c r="R3" s="66"/>
      <c r="S3" s="66"/>
      <c r="T3" s="66"/>
    </row>
    <row r="4" spans="1:21" ht="24" customHeight="1">
      <c r="A4" s="261" t="s">
        <v>77</v>
      </c>
      <c r="B4" s="261"/>
      <c r="C4" s="261"/>
      <c r="D4" s="264"/>
      <c r="E4" s="264"/>
      <c r="F4" s="82" t="s">
        <v>78</v>
      </c>
      <c r="G4" s="265" t="s">
        <v>653</v>
      </c>
      <c r="H4" s="265"/>
      <c r="I4" s="82" t="s">
        <v>654</v>
      </c>
      <c r="J4" s="82" t="s">
        <v>80</v>
      </c>
      <c r="K4" s="265" t="s">
        <v>655</v>
      </c>
      <c r="L4" s="265"/>
      <c r="M4" s="82" t="s">
        <v>82</v>
      </c>
      <c r="N4" s="66"/>
      <c r="O4" s="66" t="s">
        <v>656</v>
      </c>
      <c r="P4" s="66" t="s">
        <v>657</v>
      </c>
      <c r="Q4" s="66" t="s">
        <v>658</v>
      </c>
      <c r="R4" s="66"/>
      <c r="S4" s="66"/>
      <c r="T4" s="66"/>
    </row>
    <row r="5" spans="1:21" ht="22.15" customHeight="1">
      <c r="A5" s="261"/>
      <c r="B5" s="261"/>
      <c r="C5" s="261"/>
      <c r="D5" s="261" t="s">
        <v>83</v>
      </c>
      <c r="E5" s="262"/>
      <c r="F5" s="165">
        <f>F7+F6</f>
        <v>9271.1</v>
      </c>
      <c r="G5" s="266">
        <v>15454.88</v>
      </c>
      <c r="H5" s="266"/>
      <c r="I5" s="165">
        <v>13851.9</v>
      </c>
      <c r="J5" s="165">
        <v>10</v>
      </c>
      <c r="K5" s="267">
        <f>I5/G5</f>
        <v>0.89628000993860846</v>
      </c>
      <c r="L5" s="267"/>
      <c r="M5" s="165">
        <f>M6+M7</f>
        <v>8.98</v>
      </c>
      <c r="N5" s="66"/>
      <c r="O5" s="66">
        <f>I5+40</f>
        <v>13891.9</v>
      </c>
      <c r="P5" s="66">
        <f>O5/G5</f>
        <v>0.89886818920625722</v>
      </c>
      <c r="Q5" s="66"/>
      <c r="R5" s="66"/>
      <c r="S5" s="66"/>
      <c r="T5" s="66">
        <f>10-M5</f>
        <v>1.0199999999999996</v>
      </c>
      <c r="U5" s="51">
        <f>G5+'运行维护专项自评表 '!G5+交通运输发展专项自评表!G5</f>
        <v>91512.54</v>
      </c>
    </row>
    <row r="6" spans="1:21" ht="22.15" customHeight="1">
      <c r="A6" s="261"/>
      <c r="B6" s="261"/>
      <c r="C6" s="261"/>
      <c r="D6" s="261" t="s">
        <v>659</v>
      </c>
      <c r="E6" s="262"/>
      <c r="F6" s="165">
        <v>6176.09</v>
      </c>
      <c r="G6" s="266">
        <f>F6+6183.78</f>
        <v>12359.869999999999</v>
      </c>
      <c r="H6" s="266"/>
      <c r="I6" s="165">
        <f>I5-I7</f>
        <v>10783.59</v>
      </c>
      <c r="J6" s="165">
        <v>8</v>
      </c>
      <c r="K6" s="267">
        <f>I6/G6</f>
        <v>0.87246791430654214</v>
      </c>
      <c r="L6" s="267"/>
      <c r="M6" s="165">
        <v>7</v>
      </c>
      <c r="N6" s="170">
        <f>G6/G5</f>
        <v>0.79973898212085759</v>
      </c>
      <c r="O6" s="66">
        <f>I6+40</f>
        <v>10823.59</v>
      </c>
      <c r="P6" s="66">
        <f>O6/G6</f>
        <v>0.8757041942997783</v>
      </c>
      <c r="Q6" s="66">
        <f>8*P6</f>
        <v>7.0056335543982264</v>
      </c>
      <c r="R6" s="66"/>
      <c r="S6" s="66"/>
      <c r="T6" s="66"/>
      <c r="U6" s="51">
        <f>'基础数据表汇（依据报告分类项目支出）'!D13-U5</f>
        <v>0</v>
      </c>
    </row>
    <row r="7" spans="1:21" ht="22.15" customHeight="1">
      <c r="A7" s="261"/>
      <c r="B7" s="261"/>
      <c r="C7" s="261"/>
      <c r="D7" s="261" t="s">
        <v>660</v>
      </c>
      <c r="E7" s="262"/>
      <c r="F7" s="165">
        <v>3095.01</v>
      </c>
      <c r="G7" s="266">
        <v>3095.01</v>
      </c>
      <c r="H7" s="266"/>
      <c r="I7" s="165">
        <v>3068.31</v>
      </c>
      <c r="J7" s="165">
        <v>2</v>
      </c>
      <c r="K7" s="267">
        <f>I7/G7</f>
        <v>0.99137321042581439</v>
      </c>
      <c r="L7" s="267"/>
      <c r="M7" s="165">
        <v>1.98</v>
      </c>
      <c r="N7" s="170">
        <f>G7/G5</f>
        <v>0.20026101787914241</v>
      </c>
      <c r="O7" s="66">
        <f>I7</f>
        <v>3068.31</v>
      </c>
      <c r="P7" s="66">
        <f>O7/G7</f>
        <v>0.99137321042581439</v>
      </c>
      <c r="Q7" s="66">
        <f>2*P7</f>
        <v>1.9827464208516288</v>
      </c>
      <c r="R7" s="66"/>
      <c r="S7" s="66"/>
      <c r="T7" s="66"/>
    </row>
    <row r="8" spans="1:21" ht="22.15" customHeight="1">
      <c r="A8" s="261"/>
      <c r="B8" s="261"/>
      <c r="C8" s="261"/>
      <c r="D8" s="261"/>
      <c r="E8" s="262"/>
      <c r="F8" s="117"/>
      <c r="G8" s="266"/>
      <c r="H8" s="266"/>
      <c r="I8" s="165"/>
      <c r="J8" s="171"/>
      <c r="K8" s="267"/>
      <c r="L8" s="267"/>
      <c r="M8" s="165"/>
      <c r="N8" s="66"/>
      <c r="O8" s="66"/>
      <c r="P8" s="66"/>
      <c r="Q8" s="66"/>
      <c r="R8" s="66"/>
      <c r="S8" s="66"/>
      <c r="T8" s="66"/>
    </row>
    <row r="9" spans="1:21" ht="22.15" customHeight="1">
      <c r="A9" s="261"/>
      <c r="B9" s="261"/>
      <c r="C9" s="261"/>
      <c r="D9" s="261"/>
      <c r="E9" s="262"/>
      <c r="F9" s="117"/>
      <c r="G9" s="266"/>
      <c r="H9" s="266"/>
      <c r="I9" s="165"/>
      <c r="J9" s="171"/>
      <c r="K9" s="267"/>
      <c r="L9" s="267"/>
      <c r="M9" s="165"/>
      <c r="N9" s="66"/>
      <c r="O9" s="66"/>
      <c r="P9" s="66"/>
      <c r="Q9" s="66"/>
      <c r="R9" s="66"/>
      <c r="S9" s="66"/>
      <c r="T9" s="66"/>
    </row>
    <row r="10" spans="1:21" ht="22.15" customHeight="1">
      <c r="A10" s="261" t="s">
        <v>92</v>
      </c>
      <c r="B10" s="261" t="s">
        <v>93</v>
      </c>
      <c r="C10" s="261"/>
      <c r="D10" s="261"/>
      <c r="E10" s="261"/>
      <c r="F10" s="261"/>
      <c r="G10" s="261"/>
      <c r="H10" s="261"/>
      <c r="I10" s="265" t="s">
        <v>94</v>
      </c>
      <c r="J10" s="265"/>
      <c r="K10" s="265"/>
      <c r="L10" s="265"/>
      <c r="M10" s="265"/>
      <c r="N10" s="66"/>
      <c r="O10" s="66"/>
      <c r="P10" s="66"/>
      <c r="Q10" s="66"/>
      <c r="R10" s="66"/>
      <c r="S10" s="66"/>
      <c r="T10" s="66"/>
    </row>
    <row r="11" spans="1:21" ht="246.95" customHeight="1">
      <c r="A11" s="261"/>
      <c r="B11" s="262" t="s">
        <v>661</v>
      </c>
      <c r="C11" s="262"/>
      <c r="D11" s="262"/>
      <c r="E11" s="262"/>
      <c r="F11" s="262"/>
      <c r="G11" s="262"/>
      <c r="H11" s="262"/>
      <c r="I11" s="263" t="s">
        <v>662</v>
      </c>
      <c r="J11" s="263"/>
      <c r="K11" s="263"/>
      <c r="L11" s="263"/>
      <c r="M11" s="263"/>
      <c r="N11" s="66"/>
      <c r="O11" s="66"/>
      <c r="P11" s="66"/>
      <c r="Q11" s="66"/>
      <c r="R11" s="66"/>
      <c r="S11" s="66"/>
      <c r="T11" s="66"/>
    </row>
    <row r="12" spans="1:21" ht="24.95" customHeight="1">
      <c r="A12" s="288" t="s">
        <v>97</v>
      </c>
      <c r="B12" s="262" t="s">
        <v>98</v>
      </c>
      <c r="C12" s="261" t="s">
        <v>99</v>
      </c>
      <c r="D12" s="261"/>
      <c r="E12" s="261" t="s">
        <v>100</v>
      </c>
      <c r="F12" s="265"/>
      <c r="G12" s="265"/>
      <c r="H12" s="265" t="s">
        <v>101</v>
      </c>
      <c r="I12" s="263" t="s">
        <v>102</v>
      </c>
      <c r="J12" s="265" t="s">
        <v>80</v>
      </c>
      <c r="K12" s="265" t="s">
        <v>82</v>
      </c>
      <c r="L12" s="245" t="s">
        <v>103</v>
      </c>
      <c r="M12" s="245"/>
      <c r="N12" s="291" t="s">
        <v>104</v>
      </c>
      <c r="O12" s="291" t="s">
        <v>105</v>
      </c>
      <c r="P12" s="291" t="s">
        <v>106</v>
      </c>
      <c r="Q12" s="291" t="s">
        <v>107</v>
      </c>
      <c r="R12" s="291" t="s">
        <v>108</v>
      </c>
      <c r="S12" s="291" t="s">
        <v>109</v>
      </c>
      <c r="T12" s="291" t="s">
        <v>110</v>
      </c>
    </row>
    <row r="13" spans="1:21" ht="24.95" customHeight="1">
      <c r="A13" s="289"/>
      <c r="B13" s="262"/>
      <c r="C13" s="261"/>
      <c r="D13" s="261"/>
      <c r="E13" s="261"/>
      <c r="F13" s="265"/>
      <c r="G13" s="265"/>
      <c r="H13" s="265"/>
      <c r="I13" s="263"/>
      <c r="J13" s="265"/>
      <c r="K13" s="263"/>
      <c r="L13" s="245"/>
      <c r="M13" s="245"/>
      <c r="N13" s="291"/>
      <c r="O13" s="291"/>
      <c r="P13" s="291"/>
      <c r="Q13" s="291"/>
      <c r="R13" s="291"/>
      <c r="S13" s="291" t="s">
        <v>111</v>
      </c>
      <c r="T13" s="291" t="s">
        <v>110</v>
      </c>
    </row>
    <row r="14" spans="1:21" ht="30" customHeight="1">
      <c r="A14" s="288" t="s">
        <v>97</v>
      </c>
      <c r="B14" s="261" t="s">
        <v>112</v>
      </c>
      <c r="C14" s="261" t="s">
        <v>113</v>
      </c>
      <c r="D14" s="261"/>
      <c r="E14" s="268" t="s">
        <v>132</v>
      </c>
      <c r="F14" s="269"/>
      <c r="G14" s="269"/>
      <c r="H14" s="166" t="s">
        <v>133</v>
      </c>
      <c r="I14" s="156" t="s">
        <v>134</v>
      </c>
      <c r="J14" s="265">
        <v>15</v>
      </c>
      <c r="K14" s="265">
        <f>15-0.01</f>
        <v>14.99</v>
      </c>
      <c r="L14" s="263"/>
      <c r="M14" s="263"/>
      <c r="N14" s="131"/>
      <c r="O14" s="131" t="s">
        <v>118</v>
      </c>
      <c r="P14" s="131" t="s">
        <v>135</v>
      </c>
      <c r="Q14" s="131" t="s">
        <v>136</v>
      </c>
      <c r="R14" s="131" t="s">
        <v>137</v>
      </c>
      <c r="S14" s="66"/>
      <c r="T14" s="66"/>
    </row>
    <row r="15" spans="1:21" ht="30" customHeight="1">
      <c r="A15" s="290"/>
      <c r="B15" s="261"/>
      <c r="C15" s="261"/>
      <c r="D15" s="261"/>
      <c r="E15" s="268" t="s">
        <v>138</v>
      </c>
      <c r="F15" s="269"/>
      <c r="G15" s="269"/>
      <c r="H15" s="140" t="s">
        <v>139</v>
      </c>
      <c r="I15" s="156" t="s">
        <v>140</v>
      </c>
      <c r="J15" s="265"/>
      <c r="K15" s="265"/>
      <c r="L15" s="263"/>
      <c r="M15" s="263"/>
      <c r="N15" s="131"/>
      <c r="O15" s="131" t="s">
        <v>118</v>
      </c>
      <c r="P15" s="131" t="s">
        <v>135</v>
      </c>
      <c r="Q15" s="131" t="s">
        <v>136</v>
      </c>
      <c r="R15" s="131" t="s">
        <v>137</v>
      </c>
      <c r="S15" s="66"/>
      <c r="T15" s="66"/>
    </row>
    <row r="16" spans="1:21" ht="30" customHeight="1">
      <c r="A16" s="290"/>
      <c r="B16" s="261"/>
      <c r="C16" s="261"/>
      <c r="D16" s="261"/>
      <c r="E16" s="268" t="s">
        <v>141</v>
      </c>
      <c r="F16" s="269"/>
      <c r="G16" s="269"/>
      <c r="H16" s="140" t="s">
        <v>142</v>
      </c>
      <c r="I16" s="156" t="s">
        <v>143</v>
      </c>
      <c r="J16" s="265"/>
      <c r="K16" s="265"/>
      <c r="L16" s="263"/>
      <c r="M16" s="263"/>
      <c r="N16" s="131"/>
      <c r="O16" s="131" t="s">
        <v>118</v>
      </c>
      <c r="P16" s="131" t="s">
        <v>135</v>
      </c>
      <c r="Q16" s="131" t="s">
        <v>136</v>
      </c>
      <c r="R16" s="131" t="s">
        <v>137</v>
      </c>
      <c r="S16" s="66"/>
      <c r="T16" s="66"/>
    </row>
    <row r="17" spans="1:20" ht="30" customHeight="1">
      <c r="A17" s="290"/>
      <c r="B17" s="261"/>
      <c r="C17" s="261"/>
      <c r="D17" s="261"/>
      <c r="E17" s="268" t="s">
        <v>144</v>
      </c>
      <c r="F17" s="269"/>
      <c r="G17" s="269"/>
      <c r="H17" s="117" t="s">
        <v>145</v>
      </c>
      <c r="I17" s="82" t="s">
        <v>145</v>
      </c>
      <c r="J17" s="265"/>
      <c r="K17" s="265"/>
      <c r="L17" s="263"/>
      <c r="M17" s="263"/>
      <c r="N17" s="131"/>
      <c r="O17" s="131" t="s">
        <v>118</v>
      </c>
      <c r="P17" s="131" t="s">
        <v>135</v>
      </c>
      <c r="Q17" s="131" t="s">
        <v>131</v>
      </c>
      <c r="R17" s="131" t="s">
        <v>137</v>
      </c>
      <c r="S17" s="66"/>
      <c r="T17" s="66"/>
    </row>
    <row r="18" spans="1:20" ht="30" customHeight="1">
      <c r="A18" s="290"/>
      <c r="B18" s="261"/>
      <c r="C18" s="261"/>
      <c r="D18" s="261"/>
      <c r="E18" s="268" t="s">
        <v>146</v>
      </c>
      <c r="F18" s="269"/>
      <c r="G18" s="269"/>
      <c r="H18" s="117" t="s">
        <v>147</v>
      </c>
      <c r="I18" s="82" t="s">
        <v>147</v>
      </c>
      <c r="J18" s="265"/>
      <c r="K18" s="265"/>
      <c r="L18" s="263"/>
      <c r="M18" s="263"/>
      <c r="N18" s="131"/>
      <c r="O18" s="131" t="s">
        <v>118</v>
      </c>
      <c r="P18" s="131" t="s">
        <v>135</v>
      </c>
      <c r="Q18" s="131" t="s">
        <v>131</v>
      </c>
      <c r="R18" s="131" t="s">
        <v>137</v>
      </c>
      <c r="S18" s="66"/>
      <c r="T18" s="66"/>
    </row>
    <row r="19" spans="1:20" ht="30" customHeight="1">
      <c r="A19" s="290"/>
      <c r="B19" s="261"/>
      <c r="C19" s="261"/>
      <c r="D19" s="261"/>
      <c r="E19" s="268" t="s">
        <v>148</v>
      </c>
      <c r="F19" s="269"/>
      <c r="G19" s="269"/>
      <c r="H19" s="117" t="s">
        <v>149</v>
      </c>
      <c r="I19" s="82" t="s">
        <v>150</v>
      </c>
      <c r="J19" s="265"/>
      <c r="K19" s="265"/>
      <c r="L19" s="263"/>
      <c r="M19" s="263"/>
      <c r="N19" s="131"/>
      <c r="O19" s="131" t="s">
        <v>118</v>
      </c>
      <c r="P19" s="131" t="s">
        <v>135</v>
      </c>
      <c r="Q19" s="131" t="s">
        <v>131</v>
      </c>
      <c r="R19" s="131" t="s">
        <v>137</v>
      </c>
      <c r="S19" s="66"/>
      <c r="T19" s="66"/>
    </row>
    <row r="20" spans="1:20" ht="30" customHeight="1">
      <c r="A20" s="290"/>
      <c r="B20" s="261"/>
      <c r="C20" s="261"/>
      <c r="D20" s="261"/>
      <c r="E20" s="268" t="s">
        <v>151</v>
      </c>
      <c r="F20" s="269"/>
      <c r="G20" s="269"/>
      <c r="H20" s="117" t="s">
        <v>152</v>
      </c>
      <c r="I20" s="82" t="s">
        <v>153</v>
      </c>
      <c r="J20" s="265"/>
      <c r="K20" s="265"/>
      <c r="L20" s="263"/>
      <c r="M20" s="263"/>
      <c r="N20" s="131"/>
      <c r="O20" s="131" t="s">
        <v>118</v>
      </c>
      <c r="P20" s="131" t="s">
        <v>135</v>
      </c>
      <c r="Q20" s="131" t="s">
        <v>131</v>
      </c>
      <c r="R20" s="131" t="s">
        <v>137</v>
      </c>
      <c r="S20" s="66"/>
      <c r="T20" s="66"/>
    </row>
    <row r="21" spans="1:20" ht="135" customHeight="1">
      <c r="A21" s="290"/>
      <c r="B21" s="261"/>
      <c r="C21" s="261"/>
      <c r="D21" s="261"/>
      <c r="E21" s="268" t="s">
        <v>227</v>
      </c>
      <c r="F21" s="269"/>
      <c r="G21" s="269"/>
      <c r="H21" s="166" t="s">
        <v>228</v>
      </c>
      <c r="I21" s="82" t="s">
        <v>229</v>
      </c>
      <c r="J21" s="265"/>
      <c r="K21" s="265"/>
      <c r="L21" s="263" t="s">
        <v>230</v>
      </c>
      <c r="M21" s="263"/>
      <c r="N21" s="131" t="s">
        <v>165</v>
      </c>
      <c r="O21" s="131" t="s">
        <v>118</v>
      </c>
      <c r="P21" s="131" t="s">
        <v>241</v>
      </c>
      <c r="Q21" s="131"/>
      <c r="R21" s="131" t="s">
        <v>137</v>
      </c>
      <c r="S21" s="176">
        <v>18.75</v>
      </c>
      <c r="T21" s="176">
        <v>0.01</v>
      </c>
    </row>
    <row r="22" spans="1:20" ht="33" customHeight="1">
      <c r="A22" s="290"/>
      <c r="B22" s="261"/>
      <c r="C22" s="261"/>
      <c r="D22" s="261"/>
      <c r="E22" s="268" t="s">
        <v>663</v>
      </c>
      <c r="F22" s="269"/>
      <c r="G22" s="269"/>
      <c r="H22" s="166" t="s">
        <v>664</v>
      </c>
      <c r="I22" s="82" t="s">
        <v>665</v>
      </c>
      <c r="J22" s="265"/>
      <c r="K22" s="265"/>
      <c r="L22" s="263"/>
      <c r="M22" s="263"/>
      <c r="N22" s="131"/>
      <c r="O22" s="131" t="s">
        <v>118</v>
      </c>
      <c r="P22" s="131" t="s">
        <v>241</v>
      </c>
      <c r="Q22" s="131"/>
      <c r="R22" s="131" t="s">
        <v>137</v>
      </c>
      <c r="S22" s="176"/>
      <c r="T22" s="176"/>
    </row>
    <row r="23" spans="1:20" ht="33" customHeight="1">
      <c r="A23" s="290"/>
      <c r="B23" s="261"/>
      <c r="C23" s="261"/>
      <c r="D23" s="261"/>
      <c r="E23" s="268" t="s">
        <v>666</v>
      </c>
      <c r="F23" s="269"/>
      <c r="G23" s="269"/>
      <c r="H23" s="117" t="s">
        <v>667</v>
      </c>
      <c r="I23" s="82" t="s">
        <v>667</v>
      </c>
      <c r="J23" s="265"/>
      <c r="K23" s="265"/>
      <c r="L23" s="263"/>
      <c r="M23" s="263"/>
      <c r="N23" s="131"/>
      <c r="O23" s="131" t="s">
        <v>118</v>
      </c>
      <c r="P23" s="131" t="s">
        <v>241</v>
      </c>
      <c r="Q23" s="131"/>
      <c r="R23" s="131" t="s">
        <v>137</v>
      </c>
      <c r="S23" s="176"/>
      <c r="T23" s="176"/>
    </row>
    <row r="24" spans="1:20" ht="33" customHeight="1">
      <c r="A24" s="290"/>
      <c r="B24" s="261"/>
      <c r="C24" s="261"/>
      <c r="D24" s="261"/>
      <c r="E24" s="268" t="s">
        <v>238</v>
      </c>
      <c r="F24" s="269"/>
      <c r="G24" s="269"/>
      <c r="H24" s="117" t="s">
        <v>239</v>
      </c>
      <c r="I24" s="82" t="s">
        <v>240</v>
      </c>
      <c r="J24" s="265"/>
      <c r="K24" s="265"/>
      <c r="L24" s="263"/>
      <c r="M24" s="263"/>
      <c r="N24" s="131"/>
      <c r="O24" s="131" t="s">
        <v>118</v>
      </c>
      <c r="P24" s="131" t="s">
        <v>241</v>
      </c>
      <c r="Q24" s="131"/>
      <c r="R24" s="131" t="s">
        <v>137</v>
      </c>
      <c r="S24" s="66"/>
      <c r="T24" s="66"/>
    </row>
    <row r="25" spans="1:20" ht="34.9" customHeight="1">
      <c r="A25" s="290"/>
      <c r="B25" s="261"/>
      <c r="C25" s="261"/>
      <c r="D25" s="261"/>
      <c r="E25" s="262" t="s">
        <v>249</v>
      </c>
      <c r="F25" s="262"/>
      <c r="G25" s="262"/>
      <c r="H25" s="81" t="s">
        <v>250</v>
      </c>
      <c r="I25" s="81" t="s">
        <v>251</v>
      </c>
      <c r="J25" s="265"/>
      <c r="K25" s="265"/>
      <c r="L25" s="262"/>
      <c r="M25" s="262"/>
      <c r="N25" s="133"/>
      <c r="O25" s="131" t="s">
        <v>118</v>
      </c>
      <c r="P25" s="133" t="s">
        <v>244</v>
      </c>
      <c r="Q25" s="133"/>
      <c r="R25" s="133" t="s">
        <v>137</v>
      </c>
      <c r="S25" s="66"/>
      <c r="T25" s="66"/>
    </row>
    <row r="26" spans="1:20" ht="34.9" customHeight="1">
      <c r="A26" s="290"/>
      <c r="B26" s="261"/>
      <c r="C26" s="261"/>
      <c r="D26" s="261"/>
      <c r="E26" s="262" t="s">
        <v>252</v>
      </c>
      <c r="F26" s="262"/>
      <c r="G26" s="262"/>
      <c r="H26" s="81" t="s">
        <v>253</v>
      </c>
      <c r="I26" s="81" t="s">
        <v>253</v>
      </c>
      <c r="J26" s="265"/>
      <c r="K26" s="265"/>
      <c r="L26" s="262"/>
      <c r="M26" s="262"/>
      <c r="N26" s="133"/>
      <c r="O26" s="131" t="s">
        <v>118</v>
      </c>
      <c r="P26" s="133" t="s">
        <v>244</v>
      </c>
      <c r="Q26" s="133"/>
      <c r="R26" s="133" t="s">
        <v>137</v>
      </c>
      <c r="S26" s="66"/>
      <c r="T26" s="66"/>
    </row>
    <row r="27" spans="1:20" ht="66" customHeight="1">
      <c r="A27" s="290"/>
      <c r="B27" s="261"/>
      <c r="C27" s="261"/>
      <c r="D27" s="261"/>
      <c r="E27" s="262" t="s">
        <v>279</v>
      </c>
      <c r="F27" s="262"/>
      <c r="G27" s="262"/>
      <c r="H27" s="100" t="s">
        <v>280</v>
      </c>
      <c r="I27" s="172">
        <v>136900</v>
      </c>
      <c r="J27" s="265"/>
      <c r="K27" s="265"/>
      <c r="L27" s="262" t="s">
        <v>281</v>
      </c>
      <c r="M27" s="262"/>
      <c r="N27" s="133" t="s">
        <v>165</v>
      </c>
      <c r="O27" s="131" t="s">
        <v>118</v>
      </c>
      <c r="P27" s="133" t="s">
        <v>278</v>
      </c>
      <c r="Q27" s="133"/>
      <c r="R27" s="133" t="s">
        <v>137</v>
      </c>
      <c r="S27" s="66"/>
      <c r="T27" s="66"/>
    </row>
    <row r="28" spans="1:20" ht="34.9" customHeight="1">
      <c r="A28" s="290"/>
      <c r="B28" s="261"/>
      <c r="C28" s="261"/>
      <c r="D28" s="261"/>
      <c r="E28" s="262" t="s">
        <v>282</v>
      </c>
      <c r="F28" s="262"/>
      <c r="G28" s="262"/>
      <c r="H28" s="100" t="s">
        <v>283</v>
      </c>
      <c r="I28" s="100" t="s">
        <v>222</v>
      </c>
      <c r="J28" s="265"/>
      <c r="K28" s="265"/>
      <c r="L28" s="262"/>
      <c r="M28" s="262"/>
      <c r="N28" s="133"/>
      <c r="O28" s="131" t="s">
        <v>118</v>
      </c>
      <c r="P28" s="133" t="s">
        <v>278</v>
      </c>
      <c r="Q28" s="133"/>
      <c r="R28" s="133" t="s">
        <v>137</v>
      </c>
      <c r="S28" s="66"/>
      <c r="T28" s="66"/>
    </row>
    <row r="29" spans="1:20" ht="68.099999999999994" customHeight="1">
      <c r="A29" s="290"/>
      <c r="B29" s="261"/>
      <c r="C29" s="261"/>
      <c r="D29" s="261"/>
      <c r="E29" s="262" t="s">
        <v>284</v>
      </c>
      <c r="F29" s="262"/>
      <c r="G29" s="262"/>
      <c r="H29" s="100" t="s">
        <v>285</v>
      </c>
      <c r="I29" s="100" t="s">
        <v>286</v>
      </c>
      <c r="J29" s="265"/>
      <c r="K29" s="265"/>
      <c r="L29" s="262" t="s">
        <v>281</v>
      </c>
      <c r="M29" s="262"/>
      <c r="N29" s="133" t="s">
        <v>165</v>
      </c>
      <c r="O29" s="131" t="s">
        <v>118</v>
      </c>
      <c r="P29" s="133" t="s">
        <v>278</v>
      </c>
      <c r="Q29" s="133"/>
      <c r="R29" s="133" t="s">
        <v>137</v>
      </c>
      <c r="S29" s="66"/>
      <c r="T29" s="66"/>
    </row>
    <row r="30" spans="1:20" ht="34.9" customHeight="1">
      <c r="A30" s="290"/>
      <c r="B30" s="261"/>
      <c r="C30" s="261"/>
      <c r="D30" s="261"/>
      <c r="E30" s="262" t="s">
        <v>287</v>
      </c>
      <c r="F30" s="262"/>
      <c r="G30" s="262"/>
      <c r="H30" s="100" t="s">
        <v>288</v>
      </c>
      <c r="I30" s="100" t="s">
        <v>288</v>
      </c>
      <c r="J30" s="265"/>
      <c r="K30" s="265"/>
      <c r="L30" s="262"/>
      <c r="M30" s="262"/>
      <c r="N30" s="133"/>
      <c r="O30" s="131" t="s">
        <v>118</v>
      </c>
      <c r="P30" s="133" t="s">
        <v>278</v>
      </c>
      <c r="Q30" s="133"/>
      <c r="R30" s="133" t="s">
        <v>137</v>
      </c>
      <c r="S30" s="66"/>
      <c r="T30" s="66"/>
    </row>
    <row r="31" spans="1:20" ht="72" customHeight="1">
      <c r="A31" s="290"/>
      <c r="B31" s="261"/>
      <c r="C31" s="261"/>
      <c r="D31" s="261"/>
      <c r="E31" s="262" t="s">
        <v>289</v>
      </c>
      <c r="F31" s="262"/>
      <c r="G31" s="262"/>
      <c r="H31" s="100" t="s">
        <v>290</v>
      </c>
      <c r="I31" s="172">
        <v>75300</v>
      </c>
      <c r="J31" s="265"/>
      <c r="K31" s="265"/>
      <c r="L31" s="262" t="s">
        <v>281</v>
      </c>
      <c r="M31" s="262"/>
      <c r="N31" s="133" t="s">
        <v>165</v>
      </c>
      <c r="O31" s="131" t="s">
        <v>118</v>
      </c>
      <c r="P31" s="133" t="s">
        <v>278</v>
      </c>
      <c r="Q31" s="133"/>
      <c r="R31" s="133" t="s">
        <v>137</v>
      </c>
      <c r="S31" s="66"/>
      <c r="T31" s="66"/>
    </row>
    <row r="32" spans="1:20" ht="34.9" customHeight="1">
      <c r="A32" s="290"/>
      <c r="B32" s="261"/>
      <c r="C32" s="261"/>
      <c r="D32" s="261"/>
      <c r="E32" s="262" t="s">
        <v>291</v>
      </c>
      <c r="F32" s="262"/>
      <c r="G32" s="262"/>
      <c r="H32" s="100" t="s">
        <v>292</v>
      </c>
      <c r="I32" s="100" t="s">
        <v>292</v>
      </c>
      <c r="J32" s="265"/>
      <c r="K32" s="265"/>
      <c r="L32" s="262"/>
      <c r="M32" s="262"/>
      <c r="N32" s="133"/>
      <c r="O32" s="131" t="s">
        <v>118</v>
      </c>
      <c r="P32" s="133" t="s">
        <v>278</v>
      </c>
      <c r="Q32" s="133"/>
      <c r="R32" s="133" t="s">
        <v>137</v>
      </c>
      <c r="S32" s="66"/>
      <c r="T32" s="66"/>
    </row>
    <row r="33" spans="1:20" ht="129" customHeight="1">
      <c r="A33" s="290"/>
      <c r="B33" s="261"/>
      <c r="C33" s="261"/>
      <c r="D33" s="261"/>
      <c r="E33" s="268" t="s">
        <v>301</v>
      </c>
      <c r="F33" s="268"/>
      <c r="G33" s="268"/>
      <c r="H33" s="167" t="s">
        <v>668</v>
      </c>
      <c r="I33" s="117" t="s">
        <v>303</v>
      </c>
      <c r="J33" s="265"/>
      <c r="K33" s="265"/>
      <c r="L33" s="263" t="s">
        <v>304</v>
      </c>
      <c r="M33" s="263"/>
      <c r="N33" s="131" t="s">
        <v>165</v>
      </c>
      <c r="O33" s="131" t="s">
        <v>118</v>
      </c>
      <c r="P33" s="143" t="s">
        <v>297</v>
      </c>
      <c r="Q33" s="143"/>
      <c r="R33" s="137" t="s">
        <v>137</v>
      </c>
      <c r="S33" s="89"/>
      <c r="T33" s="66"/>
    </row>
    <row r="34" spans="1:20" ht="108.95" customHeight="1">
      <c r="A34" s="290"/>
      <c r="B34" s="261"/>
      <c r="C34" s="261"/>
      <c r="D34" s="261"/>
      <c r="E34" s="268" t="s">
        <v>308</v>
      </c>
      <c r="F34" s="268"/>
      <c r="G34" s="268"/>
      <c r="H34" s="168">
        <v>1</v>
      </c>
      <c r="I34" s="140" t="s">
        <v>669</v>
      </c>
      <c r="J34" s="265"/>
      <c r="K34" s="265"/>
      <c r="L34" s="263"/>
      <c r="M34" s="263"/>
      <c r="N34" s="131"/>
      <c r="O34" s="127" t="s">
        <v>165</v>
      </c>
      <c r="P34" s="143" t="s">
        <v>297</v>
      </c>
      <c r="Q34" s="143"/>
      <c r="R34" s="137" t="s">
        <v>137</v>
      </c>
      <c r="S34" s="89"/>
      <c r="T34" s="66"/>
    </row>
    <row r="35" spans="1:20" ht="30" customHeight="1">
      <c r="A35" s="290"/>
      <c r="B35" s="261"/>
      <c r="C35" s="261"/>
      <c r="D35" s="261"/>
      <c r="E35" s="262" t="s">
        <v>355</v>
      </c>
      <c r="F35" s="263"/>
      <c r="G35" s="263"/>
      <c r="H35" s="82" t="s">
        <v>236</v>
      </c>
      <c r="I35" s="82" t="s">
        <v>236</v>
      </c>
      <c r="J35" s="265"/>
      <c r="K35" s="265"/>
      <c r="L35" s="263"/>
      <c r="M35" s="263"/>
      <c r="N35" s="131"/>
      <c r="O35" s="131" t="s">
        <v>118</v>
      </c>
      <c r="P35" s="131" t="s">
        <v>356</v>
      </c>
      <c r="Q35" s="131"/>
      <c r="R35" s="131" t="s">
        <v>137</v>
      </c>
      <c r="S35" s="66"/>
      <c r="T35" s="66"/>
    </row>
    <row r="36" spans="1:20" ht="30" customHeight="1">
      <c r="A36" s="290"/>
      <c r="B36" s="261"/>
      <c r="C36" s="261"/>
      <c r="D36" s="261"/>
      <c r="E36" s="270" t="s">
        <v>199</v>
      </c>
      <c r="F36" s="271"/>
      <c r="G36" s="272"/>
      <c r="H36" s="83" t="s">
        <v>200</v>
      </c>
      <c r="I36" s="173" t="s">
        <v>201</v>
      </c>
      <c r="J36" s="265"/>
      <c r="K36" s="265"/>
      <c r="L36" s="263"/>
      <c r="M36" s="263"/>
      <c r="N36" s="131"/>
      <c r="O36" s="131" t="s">
        <v>165</v>
      </c>
      <c r="P36" s="131" t="s">
        <v>135</v>
      </c>
      <c r="Q36" s="131" t="s">
        <v>202</v>
      </c>
      <c r="R36" s="137" t="s">
        <v>137</v>
      </c>
      <c r="S36" s="66"/>
      <c r="T36" s="66"/>
    </row>
    <row r="37" spans="1:20" ht="30" customHeight="1">
      <c r="A37" s="290"/>
      <c r="B37" s="261"/>
      <c r="C37" s="261"/>
      <c r="D37" s="261"/>
      <c r="E37" s="270" t="s">
        <v>203</v>
      </c>
      <c r="F37" s="271"/>
      <c r="G37" s="272"/>
      <c r="H37" s="83" t="s">
        <v>204</v>
      </c>
      <c r="I37" s="173" t="s">
        <v>205</v>
      </c>
      <c r="J37" s="265"/>
      <c r="K37" s="265"/>
      <c r="L37" s="263"/>
      <c r="M37" s="263"/>
      <c r="N37" s="131"/>
      <c r="O37" s="131" t="s">
        <v>165</v>
      </c>
      <c r="P37" s="131" t="s">
        <v>135</v>
      </c>
      <c r="Q37" s="131" t="s">
        <v>202</v>
      </c>
      <c r="R37" s="137" t="s">
        <v>137</v>
      </c>
      <c r="S37" s="66"/>
      <c r="T37" s="66"/>
    </row>
    <row r="38" spans="1:20" ht="30" customHeight="1">
      <c r="A38" s="290"/>
      <c r="B38" s="261"/>
      <c r="C38" s="261"/>
      <c r="D38" s="261"/>
      <c r="E38" s="270" t="s">
        <v>206</v>
      </c>
      <c r="F38" s="271"/>
      <c r="G38" s="272"/>
      <c r="H38" s="83" t="s">
        <v>207</v>
      </c>
      <c r="I38" s="173" t="s">
        <v>207</v>
      </c>
      <c r="J38" s="265"/>
      <c r="K38" s="265"/>
      <c r="L38" s="263"/>
      <c r="M38" s="263"/>
      <c r="N38" s="131"/>
      <c r="O38" s="131" t="s">
        <v>165</v>
      </c>
      <c r="P38" s="131" t="s">
        <v>135</v>
      </c>
      <c r="Q38" s="131" t="s">
        <v>208</v>
      </c>
      <c r="R38" s="137" t="s">
        <v>137</v>
      </c>
      <c r="S38" s="66"/>
      <c r="T38" s="66"/>
    </row>
    <row r="39" spans="1:20" ht="30" customHeight="1">
      <c r="A39" s="290"/>
      <c r="B39" s="261"/>
      <c r="C39" s="261"/>
      <c r="D39" s="261"/>
      <c r="E39" s="273" t="s">
        <v>209</v>
      </c>
      <c r="F39" s="274"/>
      <c r="G39" s="275"/>
      <c r="H39" s="83" t="s">
        <v>210</v>
      </c>
      <c r="I39" s="173" t="s">
        <v>211</v>
      </c>
      <c r="J39" s="265"/>
      <c r="K39" s="265"/>
      <c r="L39" s="263"/>
      <c r="M39" s="263"/>
      <c r="N39" s="131"/>
      <c r="O39" s="131" t="s">
        <v>165</v>
      </c>
      <c r="P39" s="131" t="s">
        <v>135</v>
      </c>
      <c r="Q39" s="131" t="s">
        <v>212</v>
      </c>
      <c r="R39" s="137" t="s">
        <v>137</v>
      </c>
      <c r="S39" s="66"/>
      <c r="T39" s="66"/>
    </row>
    <row r="40" spans="1:20" ht="30" customHeight="1">
      <c r="A40" s="290"/>
      <c r="B40" s="261"/>
      <c r="C40" s="261"/>
      <c r="D40" s="261"/>
      <c r="E40" s="273" t="s">
        <v>213</v>
      </c>
      <c r="F40" s="274"/>
      <c r="G40" s="275"/>
      <c r="H40" s="83" t="s">
        <v>214</v>
      </c>
      <c r="I40" s="173" t="s">
        <v>215</v>
      </c>
      <c r="J40" s="265"/>
      <c r="K40" s="265"/>
      <c r="L40" s="263"/>
      <c r="M40" s="263"/>
      <c r="N40" s="131"/>
      <c r="O40" s="131" t="s">
        <v>165</v>
      </c>
      <c r="P40" s="131" t="s">
        <v>135</v>
      </c>
      <c r="Q40" s="131" t="s">
        <v>212</v>
      </c>
      <c r="R40" s="137" t="s">
        <v>137</v>
      </c>
      <c r="S40" s="66"/>
      <c r="T40" s="66"/>
    </row>
    <row r="41" spans="1:20" ht="30" customHeight="1">
      <c r="A41" s="290"/>
      <c r="B41" s="261"/>
      <c r="C41" s="261"/>
      <c r="D41" s="261"/>
      <c r="E41" s="273" t="s">
        <v>223</v>
      </c>
      <c r="F41" s="274"/>
      <c r="G41" s="275"/>
      <c r="H41" s="83" t="s">
        <v>224</v>
      </c>
      <c r="I41" s="173" t="s">
        <v>225</v>
      </c>
      <c r="J41" s="265"/>
      <c r="K41" s="265"/>
      <c r="L41" s="263"/>
      <c r="M41" s="263"/>
      <c r="N41" s="131"/>
      <c r="O41" s="131" t="s">
        <v>165</v>
      </c>
      <c r="P41" s="131" t="s">
        <v>135</v>
      </c>
      <c r="Q41" s="131" t="s">
        <v>226</v>
      </c>
      <c r="R41" s="137" t="s">
        <v>137</v>
      </c>
      <c r="S41" s="66"/>
      <c r="T41" s="66"/>
    </row>
    <row r="42" spans="1:20" ht="30" customHeight="1">
      <c r="A42" s="290"/>
      <c r="B42" s="261"/>
      <c r="C42" s="261"/>
      <c r="D42" s="261"/>
      <c r="E42" s="273" t="s">
        <v>670</v>
      </c>
      <c r="F42" s="274"/>
      <c r="G42" s="275"/>
      <c r="H42" s="83" t="s">
        <v>224</v>
      </c>
      <c r="I42" s="173" t="s">
        <v>671</v>
      </c>
      <c r="J42" s="265"/>
      <c r="K42" s="265"/>
      <c r="L42" s="263"/>
      <c r="M42" s="263"/>
      <c r="N42" s="131"/>
      <c r="O42" s="131" t="s">
        <v>118</v>
      </c>
      <c r="P42" s="131" t="s">
        <v>135</v>
      </c>
      <c r="Q42" s="131" t="s">
        <v>226</v>
      </c>
      <c r="R42" s="137" t="s">
        <v>137</v>
      </c>
      <c r="S42" s="66"/>
      <c r="T42" s="66"/>
    </row>
    <row r="43" spans="1:20" ht="30" customHeight="1">
      <c r="A43" s="290"/>
      <c r="B43" s="261"/>
      <c r="C43" s="261"/>
      <c r="D43" s="261"/>
      <c r="E43" s="273" t="s">
        <v>231</v>
      </c>
      <c r="F43" s="274"/>
      <c r="G43" s="275"/>
      <c r="H43" s="83" t="s">
        <v>232</v>
      </c>
      <c r="I43" s="173" t="s">
        <v>233</v>
      </c>
      <c r="J43" s="265"/>
      <c r="K43" s="265"/>
      <c r="L43" s="263"/>
      <c r="M43" s="263"/>
      <c r="N43" s="131"/>
      <c r="O43" s="131" t="s">
        <v>118</v>
      </c>
      <c r="P43" s="131" t="s">
        <v>135</v>
      </c>
      <c r="Q43" s="131" t="s">
        <v>234</v>
      </c>
      <c r="R43" s="137" t="s">
        <v>137</v>
      </c>
      <c r="S43" s="66"/>
      <c r="T43" s="66"/>
    </row>
    <row r="44" spans="1:20" ht="30" customHeight="1">
      <c r="A44" s="290"/>
      <c r="B44" s="261"/>
      <c r="C44" s="261"/>
      <c r="D44" s="261"/>
      <c r="E44" s="273" t="s">
        <v>235</v>
      </c>
      <c r="F44" s="274"/>
      <c r="G44" s="275"/>
      <c r="H44" s="83" t="s">
        <v>236</v>
      </c>
      <c r="I44" s="173" t="s">
        <v>237</v>
      </c>
      <c r="J44" s="265"/>
      <c r="K44" s="265"/>
      <c r="L44" s="263"/>
      <c r="M44" s="263"/>
      <c r="N44" s="131"/>
      <c r="O44" s="131" t="s">
        <v>118</v>
      </c>
      <c r="P44" s="131" t="s">
        <v>135</v>
      </c>
      <c r="Q44" s="131" t="s">
        <v>234</v>
      </c>
      <c r="R44" s="137" t="s">
        <v>137</v>
      </c>
      <c r="S44" s="66"/>
      <c r="T44" s="66"/>
    </row>
    <row r="45" spans="1:20" ht="30" customHeight="1">
      <c r="A45" s="290"/>
      <c r="B45" s="261"/>
      <c r="C45" s="261"/>
      <c r="D45" s="261"/>
      <c r="E45" s="276" t="s">
        <v>321</v>
      </c>
      <c r="F45" s="277"/>
      <c r="G45" s="278"/>
      <c r="H45" s="100" t="s">
        <v>322</v>
      </c>
      <c r="I45" s="100" t="s">
        <v>323</v>
      </c>
      <c r="J45" s="265"/>
      <c r="K45" s="265"/>
      <c r="L45" s="263"/>
      <c r="M45" s="263"/>
      <c r="N45" s="131"/>
      <c r="O45" s="127" t="s">
        <v>165</v>
      </c>
      <c r="P45" s="132" t="s">
        <v>297</v>
      </c>
      <c r="Q45" s="132"/>
      <c r="R45" s="137" t="s">
        <v>137</v>
      </c>
      <c r="S45" s="66"/>
      <c r="T45" s="66"/>
    </row>
    <row r="46" spans="1:20" ht="30" customHeight="1">
      <c r="A46" s="290"/>
      <c r="B46" s="261"/>
      <c r="C46" s="261"/>
      <c r="D46" s="261"/>
      <c r="E46" s="276" t="s">
        <v>324</v>
      </c>
      <c r="F46" s="277"/>
      <c r="G46" s="278"/>
      <c r="H46" s="100" t="s">
        <v>325</v>
      </c>
      <c r="I46" s="100" t="s">
        <v>325</v>
      </c>
      <c r="J46" s="265"/>
      <c r="K46" s="265"/>
      <c r="L46" s="263"/>
      <c r="M46" s="263"/>
      <c r="N46" s="131"/>
      <c r="O46" s="127" t="s">
        <v>165</v>
      </c>
      <c r="P46" s="132" t="s">
        <v>320</v>
      </c>
      <c r="Q46" s="132"/>
      <c r="R46" s="137" t="s">
        <v>137</v>
      </c>
      <c r="S46" s="66"/>
      <c r="T46" s="66"/>
    </row>
    <row r="47" spans="1:20" ht="30" customHeight="1">
      <c r="A47" s="290"/>
      <c r="B47" s="261"/>
      <c r="C47" s="261"/>
      <c r="D47" s="261"/>
      <c r="E47" s="279" t="s">
        <v>343</v>
      </c>
      <c r="F47" s="280"/>
      <c r="G47" s="281"/>
      <c r="H47" s="118">
        <v>0.84</v>
      </c>
      <c r="I47" s="174">
        <v>0.8448</v>
      </c>
      <c r="J47" s="265"/>
      <c r="K47" s="265"/>
      <c r="L47" s="282"/>
      <c r="M47" s="283"/>
      <c r="N47" s="133"/>
      <c r="O47" s="131" t="s">
        <v>165</v>
      </c>
      <c r="P47" s="133" t="s">
        <v>342</v>
      </c>
      <c r="Q47" s="133"/>
      <c r="R47" s="133" t="s">
        <v>137</v>
      </c>
      <c r="S47" s="66"/>
      <c r="T47" s="66"/>
    </row>
    <row r="48" spans="1:20" ht="34.9" customHeight="1">
      <c r="A48" s="290"/>
      <c r="B48" s="261"/>
      <c r="C48" s="261"/>
      <c r="D48" s="261"/>
      <c r="E48" s="262" t="s">
        <v>357</v>
      </c>
      <c r="F48" s="263"/>
      <c r="G48" s="263"/>
      <c r="H48" s="82" t="s">
        <v>236</v>
      </c>
      <c r="I48" s="82" t="s">
        <v>236</v>
      </c>
      <c r="J48" s="265"/>
      <c r="K48" s="265"/>
      <c r="L48" s="263"/>
      <c r="M48" s="263"/>
      <c r="N48" s="131"/>
      <c r="O48" s="131" t="s">
        <v>118</v>
      </c>
      <c r="P48" s="131" t="s">
        <v>356</v>
      </c>
      <c r="Q48" s="131"/>
      <c r="R48" s="131" t="s">
        <v>137</v>
      </c>
      <c r="S48" s="66"/>
      <c r="T48" s="66"/>
    </row>
    <row r="49" spans="1:20" ht="30.6" customHeight="1">
      <c r="A49" s="290"/>
      <c r="B49" s="261"/>
      <c r="C49" s="261" t="s">
        <v>358</v>
      </c>
      <c r="D49" s="261"/>
      <c r="E49" s="268" t="s">
        <v>359</v>
      </c>
      <c r="F49" s="269"/>
      <c r="G49" s="269"/>
      <c r="H49" s="82" t="s">
        <v>360</v>
      </c>
      <c r="I49" s="82" t="s">
        <v>361</v>
      </c>
      <c r="J49" s="265">
        <v>15</v>
      </c>
      <c r="K49" s="265">
        <v>15</v>
      </c>
      <c r="L49" s="263"/>
      <c r="M49" s="263"/>
      <c r="N49" s="131"/>
      <c r="O49" s="131" t="s">
        <v>118</v>
      </c>
      <c r="P49" s="131" t="s">
        <v>135</v>
      </c>
      <c r="Q49" s="131" t="s">
        <v>136</v>
      </c>
      <c r="R49" s="131" t="s">
        <v>137</v>
      </c>
      <c r="S49" s="66"/>
      <c r="T49" s="66"/>
    </row>
    <row r="50" spans="1:20" ht="51" customHeight="1">
      <c r="A50" s="290"/>
      <c r="B50" s="261"/>
      <c r="C50" s="261"/>
      <c r="D50" s="261"/>
      <c r="E50" s="268" t="s">
        <v>138</v>
      </c>
      <c r="F50" s="269"/>
      <c r="G50" s="269"/>
      <c r="H50" s="140" t="s">
        <v>362</v>
      </c>
      <c r="I50" s="156" t="s">
        <v>672</v>
      </c>
      <c r="J50" s="265"/>
      <c r="K50" s="265"/>
      <c r="L50" s="263"/>
      <c r="M50" s="263"/>
      <c r="N50" s="131"/>
      <c r="O50" s="131" t="s">
        <v>118</v>
      </c>
      <c r="P50" s="131" t="s">
        <v>135</v>
      </c>
      <c r="Q50" s="131" t="s">
        <v>136</v>
      </c>
      <c r="R50" s="131" t="s">
        <v>137</v>
      </c>
      <c r="S50" s="66"/>
      <c r="T50" s="66"/>
    </row>
    <row r="51" spans="1:20" ht="30.6" customHeight="1">
      <c r="A51" s="290"/>
      <c r="B51" s="261"/>
      <c r="C51" s="261"/>
      <c r="D51" s="261"/>
      <c r="E51" s="268" t="s">
        <v>141</v>
      </c>
      <c r="F51" s="269"/>
      <c r="G51" s="269"/>
      <c r="H51" s="140" t="s">
        <v>364</v>
      </c>
      <c r="I51" s="156" t="s">
        <v>365</v>
      </c>
      <c r="J51" s="265"/>
      <c r="K51" s="265"/>
      <c r="L51" s="263"/>
      <c r="M51" s="263"/>
      <c r="N51" s="131"/>
      <c r="O51" s="131" t="s">
        <v>118</v>
      </c>
      <c r="P51" s="131" t="s">
        <v>135</v>
      </c>
      <c r="Q51" s="131" t="s">
        <v>136</v>
      </c>
      <c r="R51" s="131" t="s">
        <v>137</v>
      </c>
      <c r="S51" s="66"/>
      <c r="T51" s="66"/>
    </row>
    <row r="52" spans="1:20" ht="30.6" customHeight="1">
      <c r="A52" s="290"/>
      <c r="B52" s="261"/>
      <c r="C52" s="261"/>
      <c r="D52" s="261"/>
      <c r="E52" s="268" t="s">
        <v>366</v>
      </c>
      <c r="F52" s="269"/>
      <c r="G52" s="269"/>
      <c r="H52" s="169">
        <v>1</v>
      </c>
      <c r="I52" s="175">
        <v>1</v>
      </c>
      <c r="J52" s="265"/>
      <c r="K52" s="265"/>
      <c r="L52" s="263"/>
      <c r="M52" s="263"/>
      <c r="N52" s="131"/>
      <c r="O52" s="131" t="s">
        <v>118</v>
      </c>
      <c r="P52" s="131" t="s">
        <v>135</v>
      </c>
      <c r="Q52" s="131" t="s">
        <v>131</v>
      </c>
      <c r="R52" s="131" t="s">
        <v>137</v>
      </c>
      <c r="S52" s="66"/>
      <c r="T52" s="66"/>
    </row>
    <row r="53" spans="1:20" ht="30.6" customHeight="1">
      <c r="A53" s="290"/>
      <c r="B53" s="261"/>
      <c r="C53" s="261"/>
      <c r="D53" s="261"/>
      <c r="E53" s="268" t="s">
        <v>367</v>
      </c>
      <c r="F53" s="269"/>
      <c r="G53" s="269"/>
      <c r="H53" s="117" t="s">
        <v>368</v>
      </c>
      <c r="I53" s="175">
        <v>0.97</v>
      </c>
      <c r="J53" s="265"/>
      <c r="K53" s="265"/>
      <c r="L53" s="263"/>
      <c r="M53" s="263"/>
      <c r="N53" s="131"/>
      <c r="O53" s="131" t="s">
        <v>118</v>
      </c>
      <c r="P53" s="131" t="s">
        <v>135</v>
      </c>
      <c r="Q53" s="131" t="s">
        <v>131</v>
      </c>
      <c r="R53" s="131" t="s">
        <v>137</v>
      </c>
      <c r="S53" s="66"/>
      <c r="T53" s="66"/>
    </row>
    <row r="54" spans="1:20" ht="30.6" customHeight="1">
      <c r="A54" s="290"/>
      <c r="B54" s="261"/>
      <c r="C54" s="261"/>
      <c r="D54" s="261"/>
      <c r="E54" s="268" t="s">
        <v>369</v>
      </c>
      <c r="F54" s="269"/>
      <c r="G54" s="269"/>
      <c r="H54" s="169">
        <v>1</v>
      </c>
      <c r="I54" s="175">
        <v>1</v>
      </c>
      <c r="J54" s="265"/>
      <c r="K54" s="265"/>
      <c r="L54" s="263"/>
      <c r="M54" s="263"/>
      <c r="N54" s="131"/>
      <c r="O54" s="131" t="s">
        <v>118</v>
      </c>
      <c r="P54" s="131" t="s">
        <v>135</v>
      </c>
      <c r="Q54" s="131" t="s">
        <v>131</v>
      </c>
      <c r="R54" s="131" t="s">
        <v>137</v>
      </c>
      <c r="S54" s="66"/>
      <c r="T54" s="66"/>
    </row>
    <row r="55" spans="1:20" ht="30.6" customHeight="1">
      <c r="A55" s="290"/>
      <c r="B55" s="261"/>
      <c r="C55" s="261"/>
      <c r="D55" s="261"/>
      <c r="E55" s="268" t="s">
        <v>370</v>
      </c>
      <c r="F55" s="269"/>
      <c r="G55" s="269"/>
      <c r="H55" s="169">
        <v>1</v>
      </c>
      <c r="I55" s="175">
        <v>1</v>
      </c>
      <c r="J55" s="265"/>
      <c r="K55" s="265"/>
      <c r="L55" s="263"/>
      <c r="M55" s="263"/>
      <c r="N55" s="131"/>
      <c r="O55" s="131" t="s">
        <v>118</v>
      </c>
      <c r="P55" s="131" t="s">
        <v>135</v>
      </c>
      <c r="Q55" s="131" t="s">
        <v>131</v>
      </c>
      <c r="R55" s="131" t="s">
        <v>137</v>
      </c>
      <c r="S55" s="66"/>
      <c r="T55" s="66"/>
    </row>
    <row r="56" spans="1:20" ht="30.6" customHeight="1">
      <c r="A56" s="290"/>
      <c r="B56" s="261"/>
      <c r="C56" s="261"/>
      <c r="D56" s="261"/>
      <c r="E56" s="268" t="s">
        <v>371</v>
      </c>
      <c r="F56" s="269"/>
      <c r="G56" s="269"/>
      <c r="H56" s="169">
        <v>1</v>
      </c>
      <c r="I56" s="175">
        <v>1</v>
      </c>
      <c r="J56" s="265"/>
      <c r="K56" s="265"/>
      <c r="L56" s="263"/>
      <c r="M56" s="263"/>
      <c r="N56" s="131"/>
      <c r="O56" s="131" t="s">
        <v>118</v>
      </c>
      <c r="P56" s="131" t="s">
        <v>135</v>
      </c>
      <c r="Q56" s="131" t="s">
        <v>131</v>
      </c>
      <c r="R56" s="131" t="s">
        <v>137</v>
      </c>
      <c r="S56" s="66"/>
      <c r="T56" s="66"/>
    </row>
    <row r="57" spans="1:20" ht="30.6" customHeight="1">
      <c r="A57" s="290"/>
      <c r="B57" s="261"/>
      <c r="C57" s="261"/>
      <c r="D57" s="261"/>
      <c r="E57" s="268" t="s">
        <v>401</v>
      </c>
      <c r="F57" s="268"/>
      <c r="G57" s="268"/>
      <c r="H57" s="169">
        <v>1</v>
      </c>
      <c r="I57" s="169" t="s">
        <v>400</v>
      </c>
      <c r="J57" s="265"/>
      <c r="K57" s="265"/>
      <c r="L57" s="263"/>
      <c r="M57" s="263"/>
      <c r="N57" s="131"/>
      <c r="O57" s="131" t="s">
        <v>118</v>
      </c>
      <c r="P57" s="143" t="s">
        <v>300</v>
      </c>
      <c r="Q57" s="143"/>
      <c r="R57" s="137" t="s">
        <v>137</v>
      </c>
      <c r="S57" s="66"/>
      <c r="T57" s="66"/>
    </row>
    <row r="58" spans="1:20" ht="30.6" customHeight="1">
      <c r="A58" s="290"/>
      <c r="B58" s="261"/>
      <c r="C58" s="261"/>
      <c r="D58" s="261"/>
      <c r="E58" s="268" t="s">
        <v>402</v>
      </c>
      <c r="F58" s="268"/>
      <c r="G58" s="268"/>
      <c r="H58" s="169">
        <v>1</v>
      </c>
      <c r="I58" s="169" t="s">
        <v>400</v>
      </c>
      <c r="J58" s="265"/>
      <c r="K58" s="265"/>
      <c r="L58" s="263"/>
      <c r="M58" s="263"/>
      <c r="N58" s="131"/>
      <c r="O58" s="131" t="s">
        <v>118</v>
      </c>
      <c r="P58" s="143" t="s">
        <v>300</v>
      </c>
      <c r="Q58" s="143"/>
      <c r="R58" s="137" t="s">
        <v>137</v>
      </c>
      <c r="S58" s="66"/>
      <c r="T58" s="66"/>
    </row>
    <row r="59" spans="1:20" ht="30" customHeight="1">
      <c r="A59" s="290"/>
      <c r="B59" s="261"/>
      <c r="C59" s="261"/>
      <c r="D59" s="261"/>
      <c r="E59" s="268" t="s">
        <v>372</v>
      </c>
      <c r="F59" s="269"/>
      <c r="G59" s="269"/>
      <c r="H59" s="169">
        <v>1</v>
      </c>
      <c r="I59" s="175">
        <v>1</v>
      </c>
      <c r="J59" s="265"/>
      <c r="K59" s="265"/>
      <c r="L59" s="263"/>
      <c r="M59" s="263"/>
      <c r="N59" s="131"/>
      <c r="O59" s="131" t="s">
        <v>118</v>
      </c>
      <c r="P59" s="131" t="s">
        <v>135</v>
      </c>
      <c r="Q59" s="131" t="s">
        <v>131</v>
      </c>
      <c r="R59" s="131" t="s">
        <v>137</v>
      </c>
      <c r="S59" s="66"/>
      <c r="T59" s="66"/>
    </row>
    <row r="60" spans="1:20" ht="62.1" customHeight="1">
      <c r="A60" s="290"/>
      <c r="B60" s="261"/>
      <c r="C60" s="261"/>
      <c r="D60" s="261"/>
      <c r="E60" s="268" t="s">
        <v>379</v>
      </c>
      <c r="F60" s="269"/>
      <c r="G60" s="269"/>
      <c r="H60" s="169">
        <v>1</v>
      </c>
      <c r="I60" s="175">
        <v>1</v>
      </c>
      <c r="J60" s="265"/>
      <c r="K60" s="265"/>
      <c r="L60" s="263"/>
      <c r="M60" s="263"/>
      <c r="N60" s="131"/>
      <c r="O60" s="131" t="s">
        <v>118</v>
      </c>
      <c r="P60" s="131" t="s">
        <v>241</v>
      </c>
      <c r="Q60" s="131"/>
      <c r="R60" s="131" t="s">
        <v>137</v>
      </c>
      <c r="S60" s="66"/>
      <c r="T60" s="66"/>
    </row>
    <row r="61" spans="1:20" ht="31.9" customHeight="1">
      <c r="A61" s="290"/>
      <c r="B61" s="261"/>
      <c r="C61" s="261"/>
      <c r="D61" s="261"/>
      <c r="E61" s="268" t="s">
        <v>403</v>
      </c>
      <c r="F61" s="268"/>
      <c r="G61" s="268"/>
      <c r="H61" s="168" t="s">
        <v>404</v>
      </c>
      <c r="I61" s="169">
        <v>1</v>
      </c>
      <c r="J61" s="265"/>
      <c r="K61" s="265"/>
      <c r="L61" s="263"/>
      <c r="M61" s="263"/>
      <c r="N61" s="131"/>
      <c r="O61" s="127" t="s">
        <v>165</v>
      </c>
      <c r="P61" s="143" t="s">
        <v>297</v>
      </c>
      <c r="Q61" s="143"/>
      <c r="R61" s="137" t="s">
        <v>137</v>
      </c>
      <c r="S61" s="66"/>
      <c r="T61" s="66"/>
    </row>
    <row r="62" spans="1:20" ht="31.9" customHeight="1">
      <c r="A62" s="290"/>
      <c r="B62" s="261"/>
      <c r="C62" s="261"/>
      <c r="D62" s="261"/>
      <c r="E62" s="284" t="s">
        <v>419</v>
      </c>
      <c r="F62" s="284"/>
      <c r="G62" s="284"/>
      <c r="H62" s="100">
        <v>1</v>
      </c>
      <c r="I62" s="100">
        <v>1</v>
      </c>
      <c r="J62" s="265"/>
      <c r="K62" s="265"/>
      <c r="L62" s="262"/>
      <c r="M62" s="262"/>
      <c r="N62" s="133"/>
      <c r="O62" s="131" t="s">
        <v>118</v>
      </c>
      <c r="P62" s="132" t="s">
        <v>331</v>
      </c>
      <c r="Q62" s="132"/>
      <c r="R62" s="132" t="s">
        <v>137</v>
      </c>
      <c r="S62" s="66"/>
      <c r="T62" s="66"/>
    </row>
    <row r="63" spans="1:20" ht="117.95" customHeight="1">
      <c r="A63" s="290"/>
      <c r="B63" s="261"/>
      <c r="C63" s="261"/>
      <c r="D63" s="261"/>
      <c r="E63" s="268" t="s">
        <v>392</v>
      </c>
      <c r="F63" s="268"/>
      <c r="G63" s="268"/>
      <c r="H63" s="168">
        <v>1</v>
      </c>
      <c r="I63" s="117" t="s">
        <v>393</v>
      </c>
      <c r="J63" s="265"/>
      <c r="K63" s="265"/>
      <c r="L63" s="262"/>
      <c r="M63" s="262"/>
      <c r="N63" s="133"/>
      <c r="O63" s="131" t="s">
        <v>165</v>
      </c>
      <c r="P63" s="133" t="s">
        <v>297</v>
      </c>
      <c r="Q63" s="133"/>
      <c r="R63" s="137" t="s">
        <v>137</v>
      </c>
      <c r="S63" s="66"/>
      <c r="T63" s="66"/>
    </row>
    <row r="64" spans="1:20" ht="33" customHeight="1">
      <c r="A64" s="290"/>
      <c r="B64" s="261"/>
      <c r="C64" s="261"/>
      <c r="D64" s="261"/>
      <c r="E64" s="279" t="s">
        <v>415</v>
      </c>
      <c r="F64" s="280"/>
      <c r="G64" s="281"/>
      <c r="H64" s="81" t="s">
        <v>416</v>
      </c>
      <c r="I64" s="100">
        <v>1</v>
      </c>
      <c r="J64" s="265"/>
      <c r="K64" s="265"/>
      <c r="L64" s="279"/>
      <c r="M64" s="281"/>
      <c r="N64" s="133"/>
      <c r="O64" s="131" t="s">
        <v>165</v>
      </c>
      <c r="P64" s="133" t="s">
        <v>414</v>
      </c>
      <c r="Q64" s="133"/>
      <c r="R64" s="133" t="s">
        <v>137</v>
      </c>
      <c r="S64" s="66"/>
      <c r="T64" s="66"/>
    </row>
    <row r="65" spans="1:20" ht="33" customHeight="1">
      <c r="A65" s="290"/>
      <c r="B65" s="261"/>
      <c r="C65" s="261"/>
      <c r="D65" s="261"/>
      <c r="E65" s="279" t="s">
        <v>417</v>
      </c>
      <c r="F65" s="280"/>
      <c r="G65" s="281"/>
      <c r="H65" s="81" t="s">
        <v>416</v>
      </c>
      <c r="I65" s="100">
        <v>1</v>
      </c>
      <c r="J65" s="265"/>
      <c r="K65" s="265"/>
      <c r="L65" s="279"/>
      <c r="M65" s="281"/>
      <c r="N65" s="133"/>
      <c r="O65" s="131" t="s">
        <v>165</v>
      </c>
      <c r="P65" s="133" t="s">
        <v>414</v>
      </c>
      <c r="Q65" s="133"/>
      <c r="R65" s="133" t="s">
        <v>137</v>
      </c>
      <c r="S65" s="66"/>
      <c r="T65" s="66"/>
    </row>
    <row r="66" spans="1:20" ht="33" customHeight="1">
      <c r="A66" s="290"/>
      <c r="B66" s="261"/>
      <c r="C66" s="261"/>
      <c r="D66" s="261"/>
      <c r="E66" s="262" t="s">
        <v>421</v>
      </c>
      <c r="F66" s="262"/>
      <c r="G66" s="262"/>
      <c r="H66" s="100" t="s">
        <v>422</v>
      </c>
      <c r="I66" s="100" t="s">
        <v>422</v>
      </c>
      <c r="J66" s="265"/>
      <c r="K66" s="265"/>
      <c r="L66" s="279"/>
      <c r="M66" s="281"/>
      <c r="N66" s="133"/>
      <c r="O66" s="180" t="s">
        <v>165</v>
      </c>
      <c r="P66" s="181" t="s">
        <v>241</v>
      </c>
      <c r="Q66" s="181"/>
      <c r="R66" s="181" t="s">
        <v>137</v>
      </c>
      <c r="S66" s="66"/>
      <c r="T66" s="66"/>
    </row>
    <row r="67" spans="1:20" ht="33" customHeight="1">
      <c r="A67" s="290"/>
      <c r="B67" s="261"/>
      <c r="C67" s="261"/>
      <c r="D67" s="261"/>
      <c r="E67" s="262" t="s">
        <v>423</v>
      </c>
      <c r="F67" s="262"/>
      <c r="G67" s="262"/>
      <c r="H67" s="177">
        <v>1</v>
      </c>
      <c r="I67" s="177">
        <v>1</v>
      </c>
      <c r="J67" s="265"/>
      <c r="K67" s="265"/>
      <c r="L67" s="279"/>
      <c r="M67" s="281"/>
      <c r="N67" s="133"/>
      <c r="O67" s="131" t="s">
        <v>165</v>
      </c>
      <c r="P67" s="132" t="s">
        <v>342</v>
      </c>
      <c r="Q67" s="132"/>
      <c r="R67" s="181" t="s">
        <v>137</v>
      </c>
      <c r="S67" s="66"/>
      <c r="T67" s="66"/>
    </row>
    <row r="68" spans="1:20" ht="66" customHeight="1">
      <c r="A68" s="290"/>
      <c r="B68" s="261"/>
      <c r="C68" s="261"/>
      <c r="D68" s="261"/>
      <c r="E68" s="262" t="s">
        <v>426</v>
      </c>
      <c r="F68" s="263"/>
      <c r="G68" s="263"/>
      <c r="H68" s="156" t="s">
        <v>426</v>
      </c>
      <c r="I68" s="156" t="s">
        <v>427</v>
      </c>
      <c r="J68" s="265"/>
      <c r="K68" s="265"/>
      <c r="L68" s="263"/>
      <c r="M68" s="263"/>
      <c r="N68" s="131"/>
      <c r="O68" s="131" t="s">
        <v>118</v>
      </c>
      <c r="P68" s="131" t="s">
        <v>356</v>
      </c>
      <c r="Q68" s="131"/>
      <c r="R68" s="131" t="s">
        <v>137</v>
      </c>
      <c r="S68" s="66"/>
      <c r="T68" s="66"/>
    </row>
    <row r="69" spans="1:20" ht="58.15" customHeight="1">
      <c r="A69" s="290"/>
      <c r="B69" s="261"/>
      <c r="C69" s="261" t="s">
        <v>428</v>
      </c>
      <c r="D69" s="261"/>
      <c r="E69" s="268" t="s">
        <v>436</v>
      </c>
      <c r="F69" s="269"/>
      <c r="G69" s="269"/>
      <c r="H69" s="166" t="s">
        <v>437</v>
      </c>
      <c r="I69" s="82" t="s">
        <v>437</v>
      </c>
      <c r="J69" s="265">
        <v>10</v>
      </c>
      <c r="K69" s="265">
        <v>10</v>
      </c>
      <c r="L69" s="263"/>
      <c r="M69" s="263"/>
      <c r="N69" s="131"/>
      <c r="O69" s="131" t="s">
        <v>118</v>
      </c>
      <c r="P69" s="131" t="s">
        <v>241</v>
      </c>
      <c r="Q69" s="131"/>
      <c r="R69" s="131" t="s">
        <v>137</v>
      </c>
      <c r="S69" s="66"/>
      <c r="T69" s="66"/>
    </row>
    <row r="70" spans="1:20" ht="49.15" customHeight="1">
      <c r="A70" s="290"/>
      <c r="B70" s="261"/>
      <c r="C70" s="261"/>
      <c r="D70" s="261"/>
      <c r="E70" s="268" t="s">
        <v>438</v>
      </c>
      <c r="F70" s="269"/>
      <c r="G70" s="269"/>
      <c r="H70" s="166" t="s">
        <v>439</v>
      </c>
      <c r="I70" s="82" t="s">
        <v>439</v>
      </c>
      <c r="J70" s="265"/>
      <c r="K70" s="265"/>
      <c r="L70" s="263"/>
      <c r="M70" s="263"/>
      <c r="N70" s="131"/>
      <c r="O70" s="131" t="s">
        <v>118</v>
      </c>
      <c r="P70" s="131" t="s">
        <v>241</v>
      </c>
      <c r="Q70" s="131"/>
      <c r="R70" s="131" t="s">
        <v>137</v>
      </c>
      <c r="S70" s="66"/>
      <c r="T70" s="66"/>
    </row>
    <row r="71" spans="1:20" ht="30" customHeight="1">
      <c r="A71" s="290"/>
      <c r="B71" s="261"/>
      <c r="C71" s="261"/>
      <c r="D71" s="261"/>
      <c r="E71" s="262" t="s">
        <v>458</v>
      </c>
      <c r="F71" s="263"/>
      <c r="G71" s="263"/>
      <c r="H71" s="82" t="s">
        <v>456</v>
      </c>
      <c r="I71" s="82" t="s">
        <v>459</v>
      </c>
      <c r="J71" s="265"/>
      <c r="K71" s="265"/>
      <c r="L71" s="263"/>
      <c r="M71" s="263"/>
      <c r="N71" s="131"/>
      <c r="O71" s="131" t="s">
        <v>118</v>
      </c>
      <c r="P71" s="131" t="s">
        <v>356</v>
      </c>
      <c r="Q71" s="131"/>
      <c r="R71" s="131" t="s">
        <v>137</v>
      </c>
      <c r="S71" s="66"/>
      <c r="T71" s="66"/>
    </row>
    <row r="72" spans="1:20" ht="31.15" customHeight="1">
      <c r="A72" s="290"/>
      <c r="B72" s="261"/>
      <c r="C72" s="261" t="s">
        <v>460</v>
      </c>
      <c r="D72" s="261"/>
      <c r="E72" s="268" t="s">
        <v>359</v>
      </c>
      <c r="F72" s="269"/>
      <c r="G72" s="269"/>
      <c r="H72" s="117" t="s">
        <v>461</v>
      </c>
      <c r="I72" s="82" t="s">
        <v>461</v>
      </c>
      <c r="J72" s="246">
        <v>10</v>
      </c>
      <c r="K72" s="246">
        <v>10</v>
      </c>
      <c r="L72" s="245"/>
      <c r="M72" s="245"/>
      <c r="N72" s="124"/>
      <c r="O72" s="131" t="s">
        <v>118</v>
      </c>
      <c r="P72" s="131" t="s">
        <v>135</v>
      </c>
      <c r="Q72" s="131" t="s">
        <v>136</v>
      </c>
      <c r="R72" s="131" t="s">
        <v>137</v>
      </c>
      <c r="S72" s="66"/>
      <c r="T72" s="66"/>
    </row>
    <row r="73" spans="1:20" ht="31.15" customHeight="1">
      <c r="A73" s="290"/>
      <c r="B73" s="261"/>
      <c r="C73" s="261"/>
      <c r="D73" s="261"/>
      <c r="E73" s="268" t="s">
        <v>462</v>
      </c>
      <c r="F73" s="269"/>
      <c r="G73" s="269"/>
      <c r="H73" s="117" t="s">
        <v>463</v>
      </c>
      <c r="I73" s="82" t="s">
        <v>463</v>
      </c>
      <c r="J73" s="246"/>
      <c r="K73" s="246"/>
      <c r="L73" s="245"/>
      <c r="M73" s="245"/>
      <c r="N73" s="124"/>
      <c r="O73" s="131" t="s">
        <v>118</v>
      </c>
      <c r="P73" s="131" t="s">
        <v>135</v>
      </c>
      <c r="Q73" s="131" t="s">
        <v>136</v>
      </c>
      <c r="R73" s="131" t="s">
        <v>137</v>
      </c>
      <c r="S73" s="66"/>
      <c r="T73" s="66"/>
    </row>
    <row r="74" spans="1:20" ht="31.15" customHeight="1">
      <c r="A74" s="290"/>
      <c r="B74" s="261"/>
      <c r="C74" s="261"/>
      <c r="D74" s="261"/>
      <c r="E74" s="268" t="s">
        <v>141</v>
      </c>
      <c r="F74" s="269"/>
      <c r="G74" s="269"/>
      <c r="H74" s="117" t="s">
        <v>464</v>
      </c>
      <c r="I74" s="82" t="s">
        <v>464</v>
      </c>
      <c r="J74" s="246"/>
      <c r="K74" s="246"/>
      <c r="L74" s="245"/>
      <c r="M74" s="245"/>
      <c r="N74" s="124"/>
      <c r="O74" s="131" t="s">
        <v>118</v>
      </c>
      <c r="P74" s="131" t="s">
        <v>135</v>
      </c>
      <c r="Q74" s="131" t="s">
        <v>136</v>
      </c>
      <c r="R74" s="131" t="s">
        <v>137</v>
      </c>
      <c r="S74" s="66"/>
      <c r="T74" s="66"/>
    </row>
    <row r="75" spans="1:20" ht="31.15" customHeight="1">
      <c r="A75" s="290"/>
      <c r="B75" s="261"/>
      <c r="C75" s="261"/>
      <c r="D75" s="261"/>
      <c r="E75" s="268" t="s">
        <v>465</v>
      </c>
      <c r="F75" s="269"/>
      <c r="G75" s="269"/>
      <c r="H75" s="117" t="s">
        <v>466</v>
      </c>
      <c r="I75" s="82" t="s">
        <v>467</v>
      </c>
      <c r="J75" s="246"/>
      <c r="K75" s="246"/>
      <c r="L75" s="245"/>
      <c r="M75" s="245"/>
      <c r="N75" s="124"/>
      <c r="O75" s="131" t="s">
        <v>118</v>
      </c>
      <c r="P75" s="131" t="s">
        <v>135</v>
      </c>
      <c r="Q75" s="131" t="s">
        <v>131</v>
      </c>
      <c r="R75" s="131" t="s">
        <v>137</v>
      </c>
      <c r="S75" s="66"/>
      <c r="T75" s="66"/>
    </row>
    <row r="76" spans="1:20" ht="31.15" customHeight="1">
      <c r="A76" s="290"/>
      <c r="B76" s="261"/>
      <c r="C76" s="261"/>
      <c r="D76" s="261"/>
      <c r="E76" s="268" t="s">
        <v>468</v>
      </c>
      <c r="F76" s="269"/>
      <c r="G76" s="269"/>
      <c r="H76" s="117" t="s">
        <v>469</v>
      </c>
      <c r="I76" s="82" t="s">
        <v>469</v>
      </c>
      <c r="J76" s="246"/>
      <c r="K76" s="246"/>
      <c r="L76" s="245"/>
      <c r="M76" s="245"/>
      <c r="N76" s="124"/>
      <c r="O76" s="131" t="s">
        <v>118</v>
      </c>
      <c r="P76" s="131" t="s">
        <v>135</v>
      </c>
      <c r="Q76" s="131" t="s">
        <v>131</v>
      </c>
      <c r="R76" s="131" t="s">
        <v>137</v>
      </c>
      <c r="S76" s="66"/>
      <c r="T76" s="66"/>
    </row>
    <row r="77" spans="1:20" ht="31.15" customHeight="1">
      <c r="A77" s="290"/>
      <c r="B77" s="261"/>
      <c r="C77" s="261"/>
      <c r="D77" s="261"/>
      <c r="E77" s="285" t="s">
        <v>516</v>
      </c>
      <c r="F77" s="285"/>
      <c r="G77" s="285"/>
      <c r="H77" s="115" t="s">
        <v>517</v>
      </c>
      <c r="I77" s="111" t="s">
        <v>518</v>
      </c>
      <c r="J77" s="246"/>
      <c r="K77" s="246"/>
      <c r="L77" s="245"/>
      <c r="M77" s="245"/>
      <c r="N77" s="124"/>
      <c r="O77" s="131" t="s">
        <v>118</v>
      </c>
      <c r="P77" s="143" t="s">
        <v>300</v>
      </c>
      <c r="Q77" s="89"/>
      <c r="R77" s="137" t="s">
        <v>137</v>
      </c>
      <c r="S77" s="66"/>
      <c r="T77" s="66"/>
    </row>
    <row r="78" spans="1:20" ht="31.15" customHeight="1">
      <c r="A78" s="290"/>
      <c r="B78" s="261"/>
      <c r="C78" s="261"/>
      <c r="D78" s="261"/>
      <c r="E78" s="268" t="s">
        <v>492</v>
      </c>
      <c r="F78" s="269"/>
      <c r="G78" s="269"/>
      <c r="H78" s="117" t="s">
        <v>493</v>
      </c>
      <c r="I78" s="82" t="s">
        <v>493</v>
      </c>
      <c r="J78" s="246"/>
      <c r="K78" s="246"/>
      <c r="L78" s="245"/>
      <c r="M78" s="245"/>
      <c r="N78" s="124"/>
      <c r="O78" s="131" t="s">
        <v>118</v>
      </c>
      <c r="P78" s="131" t="s">
        <v>241</v>
      </c>
      <c r="Q78" s="131"/>
      <c r="R78" s="131" t="s">
        <v>137</v>
      </c>
      <c r="S78" s="66"/>
      <c r="T78" s="66"/>
    </row>
    <row r="79" spans="1:20" ht="31.15" customHeight="1">
      <c r="A79" s="290"/>
      <c r="B79" s="261"/>
      <c r="C79" s="261"/>
      <c r="D79" s="261"/>
      <c r="E79" s="268" t="s">
        <v>494</v>
      </c>
      <c r="F79" s="269"/>
      <c r="G79" s="269"/>
      <c r="H79" s="117" t="s">
        <v>495</v>
      </c>
      <c r="I79" s="82" t="s">
        <v>495</v>
      </c>
      <c r="J79" s="246"/>
      <c r="K79" s="246"/>
      <c r="L79" s="245"/>
      <c r="M79" s="245"/>
      <c r="N79" s="124"/>
      <c r="O79" s="131" t="s">
        <v>118</v>
      </c>
      <c r="P79" s="131" t="s">
        <v>241</v>
      </c>
      <c r="Q79" s="131"/>
      <c r="R79" s="131" t="s">
        <v>137</v>
      </c>
      <c r="S79" s="66"/>
      <c r="T79" s="66"/>
    </row>
    <row r="80" spans="1:20" ht="31.15" customHeight="1">
      <c r="A80" s="290"/>
      <c r="B80" s="261"/>
      <c r="C80" s="261"/>
      <c r="D80" s="261"/>
      <c r="E80" s="268" t="s">
        <v>496</v>
      </c>
      <c r="F80" s="269"/>
      <c r="G80" s="269"/>
      <c r="H80" s="117" t="s">
        <v>497</v>
      </c>
      <c r="I80" s="82" t="s">
        <v>498</v>
      </c>
      <c r="J80" s="246"/>
      <c r="K80" s="246"/>
      <c r="L80" s="245"/>
      <c r="M80" s="245"/>
      <c r="N80" s="124"/>
      <c r="O80" s="131" t="s">
        <v>118</v>
      </c>
      <c r="P80" s="131" t="s">
        <v>241</v>
      </c>
      <c r="Q80" s="131"/>
      <c r="R80" s="131" t="s">
        <v>137</v>
      </c>
      <c r="S80" s="66"/>
      <c r="T80" s="66"/>
    </row>
    <row r="81" spans="1:20" ht="31.15" customHeight="1">
      <c r="A81" s="290"/>
      <c r="B81" s="261"/>
      <c r="C81" s="261"/>
      <c r="D81" s="261"/>
      <c r="E81" s="268" t="s">
        <v>499</v>
      </c>
      <c r="F81" s="269"/>
      <c r="G81" s="269"/>
      <c r="H81" s="117" t="s">
        <v>495</v>
      </c>
      <c r="I81" s="82" t="s">
        <v>500</v>
      </c>
      <c r="J81" s="246"/>
      <c r="K81" s="246"/>
      <c r="L81" s="245"/>
      <c r="M81" s="245"/>
      <c r="N81" s="124"/>
      <c r="O81" s="131" t="s">
        <v>118</v>
      </c>
      <c r="P81" s="131" t="s">
        <v>241</v>
      </c>
      <c r="Q81" s="131"/>
      <c r="R81" s="131" t="s">
        <v>137</v>
      </c>
      <c r="S81" s="66"/>
      <c r="T81" s="66"/>
    </row>
    <row r="82" spans="1:20" ht="30" customHeight="1">
      <c r="A82" s="290"/>
      <c r="B82" s="261"/>
      <c r="C82" s="261"/>
      <c r="D82" s="261"/>
      <c r="E82" s="285" t="s">
        <v>507</v>
      </c>
      <c r="F82" s="285"/>
      <c r="G82" s="285"/>
      <c r="H82" s="115" t="s">
        <v>508</v>
      </c>
      <c r="I82" s="111" t="s">
        <v>509</v>
      </c>
      <c r="J82" s="246"/>
      <c r="K82" s="246"/>
      <c r="L82" s="244"/>
      <c r="M82" s="244"/>
      <c r="N82" s="127"/>
      <c r="O82" s="131" t="s">
        <v>118</v>
      </c>
      <c r="P82" s="89" t="s">
        <v>262</v>
      </c>
      <c r="Q82" s="89"/>
      <c r="R82" s="137" t="s">
        <v>137</v>
      </c>
      <c r="S82" s="66"/>
      <c r="T82" s="66"/>
    </row>
    <row r="83" spans="1:20" ht="30" customHeight="1">
      <c r="A83" s="290"/>
      <c r="B83" s="261"/>
      <c r="C83" s="261"/>
      <c r="D83" s="261"/>
      <c r="E83" s="244" t="s">
        <v>522</v>
      </c>
      <c r="F83" s="244"/>
      <c r="G83" s="244"/>
      <c r="H83" s="118" t="s">
        <v>523</v>
      </c>
      <c r="I83" s="118" t="s">
        <v>523</v>
      </c>
      <c r="J83" s="246"/>
      <c r="K83" s="246"/>
      <c r="L83" s="263"/>
      <c r="M83" s="263"/>
      <c r="N83" s="133"/>
      <c r="O83" s="131" t="s">
        <v>118</v>
      </c>
      <c r="P83" s="133" t="s">
        <v>342</v>
      </c>
      <c r="Q83" s="133"/>
      <c r="R83" s="133" t="s">
        <v>137</v>
      </c>
      <c r="S83" s="66"/>
      <c r="T83" s="66"/>
    </row>
    <row r="84" spans="1:20" ht="30" customHeight="1">
      <c r="A84" s="290"/>
      <c r="B84" s="261"/>
      <c r="C84" s="261"/>
      <c r="D84" s="261"/>
      <c r="E84" s="251" t="s">
        <v>524</v>
      </c>
      <c r="F84" s="286"/>
      <c r="G84" s="252"/>
      <c r="H84" s="118" t="s">
        <v>525</v>
      </c>
      <c r="I84" s="118" t="s">
        <v>526</v>
      </c>
      <c r="J84" s="246"/>
      <c r="K84" s="246"/>
      <c r="L84" s="282"/>
      <c r="M84" s="283"/>
      <c r="N84" s="133"/>
      <c r="O84" s="182" t="s">
        <v>165</v>
      </c>
      <c r="P84" s="181" t="s">
        <v>241</v>
      </c>
      <c r="Q84" s="181"/>
      <c r="R84" s="181" t="s">
        <v>137</v>
      </c>
      <c r="S84" s="66"/>
      <c r="T84" s="66"/>
    </row>
    <row r="85" spans="1:20" ht="54.95" customHeight="1">
      <c r="A85" s="290"/>
      <c r="B85" s="261"/>
      <c r="C85" s="261"/>
      <c r="D85" s="261"/>
      <c r="E85" s="262" t="s">
        <v>527</v>
      </c>
      <c r="F85" s="263"/>
      <c r="G85" s="263"/>
      <c r="H85" s="82" t="s">
        <v>528</v>
      </c>
      <c r="I85" s="82" t="s">
        <v>529</v>
      </c>
      <c r="J85" s="246"/>
      <c r="K85" s="246"/>
      <c r="L85" s="263" t="s">
        <v>530</v>
      </c>
      <c r="M85" s="263"/>
      <c r="N85" s="131"/>
      <c r="O85" s="131" t="s">
        <v>118</v>
      </c>
      <c r="P85" s="131" t="s">
        <v>356</v>
      </c>
      <c r="Q85" s="131"/>
      <c r="R85" s="131" t="s">
        <v>137</v>
      </c>
      <c r="S85" s="183"/>
      <c r="T85" s="66"/>
    </row>
    <row r="86" spans="1:20" ht="75" customHeight="1">
      <c r="A86" s="290"/>
      <c r="B86" s="261" t="s">
        <v>531</v>
      </c>
      <c r="C86" s="292" t="s">
        <v>532</v>
      </c>
      <c r="D86" s="292"/>
      <c r="E86" s="284" t="s">
        <v>539</v>
      </c>
      <c r="F86" s="284"/>
      <c r="G86" s="284"/>
      <c r="H86" s="83" t="s">
        <v>540</v>
      </c>
      <c r="I86" s="83" t="s">
        <v>540</v>
      </c>
      <c r="J86" s="265">
        <v>10</v>
      </c>
      <c r="K86" s="265">
        <v>10</v>
      </c>
      <c r="L86" s="262"/>
      <c r="M86" s="262"/>
      <c r="N86" s="133"/>
      <c r="O86" s="131" t="s">
        <v>118</v>
      </c>
      <c r="P86" s="133" t="s">
        <v>300</v>
      </c>
      <c r="Q86" s="133"/>
      <c r="R86" s="137" t="s">
        <v>137</v>
      </c>
      <c r="S86" s="66"/>
      <c r="T86" s="66"/>
    </row>
    <row r="87" spans="1:20" ht="30" customHeight="1">
      <c r="A87" s="290"/>
      <c r="B87" s="261"/>
      <c r="C87" s="292"/>
      <c r="D87" s="292"/>
      <c r="E87" s="268" t="s">
        <v>537</v>
      </c>
      <c r="F87" s="268"/>
      <c r="G87" s="268"/>
      <c r="H87" s="117" t="s">
        <v>538</v>
      </c>
      <c r="I87" s="117" t="s">
        <v>400</v>
      </c>
      <c r="J87" s="265"/>
      <c r="K87" s="265"/>
      <c r="L87" s="284"/>
      <c r="M87" s="284"/>
      <c r="N87" s="133"/>
      <c r="O87" s="131" t="s">
        <v>118</v>
      </c>
      <c r="P87" s="143" t="s">
        <v>300</v>
      </c>
      <c r="Q87" s="143"/>
      <c r="R87" s="137" t="s">
        <v>137</v>
      </c>
      <c r="S87" s="66"/>
      <c r="T87" s="66"/>
    </row>
    <row r="88" spans="1:20" ht="48" customHeight="1">
      <c r="A88" s="290"/>
      <c r="B88" s="261"/>
      <c r="C88" s="292"/>
      <c r="D88" s="292"/>
      <c r="E88" s="262" t="s">
        <v>541</v>
      </c>
      <c r="F88" s="262"/>
      <c r="G88" s="262"/>
      <c r="H88" s="81" t="s">
        <v>542</v>
      </c>
      <c r="I88" s="81" t="s">
        <v>543</v>
      </c>
      <c r="J88" s="265"/>
      <c r="K88" s="265"/>
      <c r="L88" s="263"/>
      <c r="M88" s="263"/>
      <c r="N88" s="133"/>
      <c r="O88" s="131" t="s">
        <v>118</v>
      </c>
      <c r="P88" s="133" t="s">
        <v>414</v>
      </c>
      <c r="Q88" s="133"/>
      <c r="R88" s="133" t="s">
        <v>137</v>
      </c>
      <c r="S88" s="66"/>
      <c r="T88" s="66"/>
    </row>
    <row r="89" spans="1:20" ht="48" customHeight="1">
      <c r="A89" s="290"/>
      <c r="B89" s="261"/>
      <c r="C89" s="292"/>
      <c r="D89" s="292"/>
      <c r="E89" s="251" t="s">
        <v>547</v>
      </c>
      <c r="F89" s="286"/>
      <c r="G89" s="252"/>
      <c r="H89" s="111" t="s">
        <v>548</v>
      </c>
      <c r="I89" s="111" t="s">
        <v>549</v>
      </c>
      <c r="J89" s="265"/>
      <c r="K89" s="265"/>
      <c r="L89" s="282"/>
      <c r="M89" s="283"/>
      <c r="N89" s="133"/>
      <c r="O89" s="127" t="s">
        <v>165</v>
      </c>
      <c r="P89" s="132" t="s">
        <v>342</v>
      </c>
      <c r="Q89" s="132"/>
      <c r="R89" s="137" t="s">
        <v>137</v>
      </c>
      <c r="S89" s="66"/>
      <c r="T89" s="66"/>
    </row>
    <row r="90" spans="1:20" ht="50.1" customHeight="1">
      <c r="A90" s="290"/>
      <c r="B90" s="261"/>
      <c r="C90" s="292"/>
      <c r="D90" s="292"/>
      <c r="E90" s="262" t="s">
        <v>550</v>
      </c>
      <c r="F90" s="263"/>
      <c r="G90" s="263"/>
      <c r="H90" s="156" t="s">
        <v>550</v>
      </c>
      <c r="I90" s="156" t="s">
        <v>551</v>
      </c>
      <c r="J90" s="265"/>
      <c r="K90" s="265"/>
      <c r="L90" s="262"/>
      <c r="M90" s="262"/>
      <c r="N90" s="131"/>
      <c r="O90" s="131" t="s">
        <v>118</v>
      </c>
      <c r="P90" s="131" t="s">
        <v>356</v>
      </c>
      <c r="Q90" s="131"/>
      <c r="R90" s="131" t="s">
        <v>137</v>
      </c>
      <c r="S90" s="66"/>
      <c r="T90" s="66"/>
    </row>
    <row r="91" spans="1:20" ht="126.95" customHeight="1">
      <c r="A91" s="290"/>
      <c r="B91" s="261"/>
      <c r="C91" s="261" t="s">
        <v>552</v>
      </c>
      <c r="D91" s="261"/>
      <c r="E91" s="262" t="s">
        <v>556</v>
      </c>
      <c r="F91" s="263"/>
      <c r="G91" s="263"/>
      <c r="H91" s="141" t="s">
        <v>557</v>
      </c>
      <c r="I91" s="156" t="s">
        <v>558</v>
      </c>
      <c r="J91" s="265">
        <v>10</v>
      </c>
      <c r="K91" s="265">
        <v>10</v>
      </c>
      <c r="L91" s="263"/>
      <c r="M91" s="263"/>
      <c r="N91" s="131"/>
      <c r="O91" s="131" t="s">
        <v>118</v>
      </c>
      <c r="P91" s="131" t="s">
        <v>135</v>
      </c>
      <c r="Q91" s="131" t="s">
        <v>136</v>
      </c>
      <c r="R91" s="131" t="s">
        <v>137</v>
      </c>
      <c r="S91" s="66"/>
      <c r="T91" s="66"/>
    </row>
    <row r="92" spans="1:20" ht="30" customHeight="1">
      <c r="A92" s="290"/>
      <c r="B92" s="261"/>
      <c r="C92" s="261"/>
      <c r="D92" s="261"/>
      <c r="E92" s="262" t="s">
        <v>570</v>
      </c>
      <c r="F92" s="262"/>
      <c r="G92" s="262"/>
      <c r="H92" s="81" t="s">
        <v>571</v>
      </c>
      <c r="I92" s="81" t="s">
        <v>571</v>
      </c>
      <c r="J92" s="265"/>
      <c r="K92" s="265"/>
      <c r="L92" s="262"/>
      <c r="M92" s="262"/>
      <c r="N92" s="133"/>
      <c r="O92" s="131" t="s">
        <v>118</v>
      </c>
      <c r="P92" s="133" t="s">
        <v>278</v>
      </c>
      <c r="Q92" s="133"/>
      <c r="R92" s="133" t="s">
        <v>137</v>
      </c>
      <c r="S92" s="66"/>
      <c r="T92" s="66"/>
    </row>
    <row r="93" spans="1:20" ht="30" customHeight="1">
      <c r="A93" s="290"/>
      <c r="B93" s="261"/>
      <c r="C93" s="261"/>
      <c r="D93" s="261"/>
      <c r="E93" s="262" t="s">
        <v>572</v>
      </c>
      <c r="F93" s="262"/>
      <c r="G93" s="262"/>
      <c r="H93" s="81" t="s">
        <v>573</v>
      </c>
      <c r="I93" s="81" t="s">
        <v>573</v>
      </c>
      <c r="J93" s="265"/>
      <c r="K93" s="265"/>
      <c r="L93" s="262"/>
      <c r="M93" s="262"/>
      <c r="N93" s="133"/>
      <c r="O93" s="131" t="s">
        <v>118</v>
      </c>
      <c r="P93" s="133" t="s">
        <v>278</v>
      </c>
      <c r="Q93" s="133"/>
      <c r="R93" s="133" t="s">
        <v>137</v>
      </c>
      <c r="S93" s="66"/>
      <c r="T93" s="66"/>
    </row>
    <row r="94" spans="1:20" ht="51" customHeight="1">
      <c r="A94" s="290"/>
      <c r="B94" s="261"/>
      <c r="C94" s="261"/>
      <c r="D94" s="261"/>
      <c r="E94" s="262" t="s">
        <v>594</v>
      </c>
      <c r="F94" s="263"/>
      <c r="G94" s="263"/>
      <c r="H94" s="156" t="s">
        <v>594</v>
      </c>
      <c r="I94" s="156" t="s">
        <v>595</v>
      </c>
      <c r="J94" s="265"/>
      <c r="K94" s="265"/>
      <c r="L94" s="263"/>
      <c r="M94" s="263"/>
      <c r="N94" s="131"/>
      <c r="O94" s="131" t="s">
        <v>118</v>
      </c>
      <c r="P94" s="131" t="s">
        <v>356</v>
      </c>
      <c r="Q94" s="131"/>
      <c r="R94" s="131" t="s">
        <v>137</v>
      </c>
      <c r="S94" s="66"/>
      <c r="T94" s="66"/>
    </row>
    <row r="95" spans="1:20" ht="30" customHeight="1">
      <c r="A95" s="290"/>
      <c r="B95" s="261"/>
      <c r="C95" s="261" t="s">
        <v>673</v>
      </c>
      <c r="D95" s="261"/>
      <c r="E95" s="262" t="s">
        <v>604</v>
      </c>
      <c r="F95" s="262"/>
      <c r="G95" s="262"/>
      <c r="H95" s="81" t="s">
        <v>605</v>
      </c>
      <c r="I95" s="81" t="s">
        <v>605</v>
      </c>
      <c r="J95" s="265">
        <v>10</v>
      </c>
      <c r="K95" s="265">
        <v>10</v>
      </c>
      <c r="L95" s="262"/>
      <c r="M95" s="262"/>
      <c r="N95" s="131"/>
      <c r="O95" s="131" t="s">
        <v>118</v>
      </c>
      <c r="P95" s="133" t="s">
        <v>135</v>
      </c>
      <c r="Q95" s="131" t="s">
        <v>131</v>
      </c>
      <c r="R95" s="133" t="s">
        <v>137</v>
      </c>
      <c r="S95" s="66"/>
      <c r="T95" s="66"/>
    </row>
    <row r="96" spans="1:20" ht="30" customHeight="1">
      <c r="A96" s="290"/>
      <c r="B96" s="261"/>
      <c r="C96" s="261"/>
      <c r="D96" s="261"/>
      <c r="E96" s="262" t="s">
        <v>606</v>
      </c>
      <c r="F96" s="262"/>
      <c r="G96" s="262"/>
      <c r="H96" s="81" t="s">
        <v>607</v>
      </c>
      <c r="I96" s="81" t="s">
        <v>608</v>
      </c>
      <c r="J96" s="265"/>
      <c r="K96" s="265"/>
      <c r="L96" s="262"/>
      <c r="M96" s="262"/>
      <c r="N96" s="133"/>
      <c r="O96" s="131" t="s">
        <v>118</v>
      </c>
      <c r="P96" s="133" t="s">
        <v>135</v>
      </c>
      <c r="Q96" s="131" t="s">
        <v>131</v>
      </c>
      <c r="R96" s="133" t="s">
        <v>137</v>
      </c>
      <c r="S96" s="66"/>
      <c r="T96" s="66"/>
    </row>
    <row r="97" spans="1:20" ht="30" customHeight="1">
      <c r="A97" s="290"/>
      <c r="B97" s="261"/>
      <c r="C97" s="261"/>
      <c r="D97" s="261"/>
      <c r="E97" s="262" t="s">
        <v>625</v>
      </c>
      <c r="F97" s="263"/>
      <c r="G97" s="263"/>
      <c r="H97" s="156" t="s">
        <v>625</v>
      </c>
      <c r="I97" s="156" t="s">
        <v>625</v>
      </c>
      <c r="J97" s="265"/>
      <c r="K97" s="265"/>
      <c r="L97" s="263"/>
      <c r="M97" s="263"/>
      <c r="N97" s="133"/>
      <c r="O97" s="131" t="s">
        <v>118</v>
      </c>
      <c r="P97" s="131" t="s">
        <v>356</v>
      </c>
      <c r="Q97" s="131"/>
      <c r="R97" s="131" t="s">
        <v>137</v>
      </c>
      <c r="S97" s="66"/>
      <c r="T97" s="66"/>
    </row>
    <row r="98" spans="1:20" ht="30" customHeight="1">
      <c r="A98" s="290"/>
      <c r="B98" s="261" t="s">
        <v>626</v>
      </c>
      <c r="C98" s="261" t="s">
        <v>674</v>
      </c>
      <c r="D98" s="261"/>
      <c r="E98" s="262" t="s">
        <v>645</v>
      </c>
      <c r="F98" s="262"/>
      <c r="G98" s="262"/>
      <c r="H98" s="81" t="s">
        <v>646</v>
      </c>
      <c r="I98" s="100">
        <v>1</v>
      </c>
      <c r="J98" s="265">
        <v>10</v>
      </c>
      <c r="K98" s="265">
        <v>10</v>
      </c>
      <c r="L98" s="262"/>
      <c r="M98" s="262"/>
      <c r="N98" s="133"/>
      <c r="O98" s="131" t="s">
        <v>118</v>
      </c>
      <c r="P98" s="133" t="s">
        <v>414</v>
      </c>
      <c r="Q98" s="133"/>
      <c r="R98" s="133" t="s">
        <v>137</v>
      </c>
      <c r="S98" s="66"/>
      <c r="T98" s="66"/>
    </row>
    <row r="99" spans="1:20" ht="30" customHeight="1">
      <c r="A99" s="290"/>
      <c r="B99" s="261"/>
      <c r="C99" s="261"/>
      <c r="D99" s="261"/>
      <c r="E99" s="262" t="s">
        <v>637</v>
      </c>
      <c r="F99" s="262"/>
      <c r="G99" s="262"/>
      <c r="H99" s="100" t="s">
        <v>638</v>
      </c>
      <c r="I99" s="172">
        <v>0</v>
      </c>
      <c r="J99" s="265"/>
      <c r="K99" s="265"/>
      <c r="L99" s="262"/>
      <c r="M99" s="262"/>
      <c r="N99" s="133"/>
      <c r="O99" s="131" t="s">
        <v>165</v>
      </c>
      <c r="P99" s="133" t="s">
        <v>297</v>
      </c>
      <c r="Q99" s="133"/>
      <c r="R99" s="137" t="s">
        <v>137</v>
      </c>
      <c r="S99" s="66"/>
      <c r="T99" s="66"/>
    </row>
    <row r="100" spans="1:20" ht="30" customHeight="1">
      <c r="A100" s="290"/>
      <c r="B100" s="261"/>
      <c r="C100" s="261"/>
      <c r="D100" s="261"/>
      <c r="E100" s="262" t="s">
        <v>639</v>
      </c>
      <c r="F100" s="262"/>
      <c r="G100" s="262"/>
      <c r="H100" s="100">
        <v>0.95</v>
      </c>
      <c r="I100" s="172" t="s">
        <v>640</v>
      </c>
      <c r="J100" s="265"/>
      <c r="K100" s="265"/>
      <c r="L100" s="262"/>
      <c r="M100" s="262"/>
      <c r="N100" s="133"/>
      <c r="O100" s="131" t="s">
        <v>165</v>
      </c>
      <c r="P100" s="132" t="s">
        <v>331</v>
      </c>
      <c r="Q100" s="133"/>
      <c r="R100" s="137" t="s">
        <v>137</v>
      </c>
      <c r="S100" s="66"/>
      <c r="T100" s="66"/>
    </row>
    <row r="101" spans="1:20" ht="104.1" customHeight="1">
      <c r="A101" s="290"/>
      <c r="B101" s="261"/>
      <c r="C101" s="261"/>
      <c r="D101" s="261"/>
      <c r="E101" s="262" t="s">
        <v>641</v>
      </c>
      <c r="F101" s="262"/>
      <c r="G101" s="262"/>
      <c r="H101" s="100" t="s">
        <v>642</v>
      </c>
      <c r="I101" s="172" t="s">
        <v>643</v>
      </c>
      <c r="J101" s="265"/>
      <c r="K101" s="265"/>
      <c r="L101" s="262" t="s">
        <v>644</v>
      </c>
      <c r="M101" s="262"/>
      <c r="N101" s="133"/>
      <c r="O101" s="131" t="s">
        <v>165</v>
      </c>
      <c r="P101" s="132" t="s">
        <v>331</v>
      </c>
      <c r="Q101" s="133"/>
      <c r="R101" s="137" t="s">
        <v>137</v>
      </c>
      <c r="S101" s="66"/>
      <c r="T101" s="66"/>
    </row>
    <row r="102" spans="1:20" ht="141.94999999999999" customHeight="1">
      <c r="A102" s="289"/>
      <c r="B102" s="261"/>
      <c r="C102" s="261"/>
      <c r="D102" s="261"/>
      <c r="E102" s="287" t="s">
        <v>632</v>
      </c>
      <c r="F102" s="287"/>
      <c r="G102" s="287"/>
      <c r="H102" s="178">
        <v>0.8</v>
      </c>
      <c r="I102" s="100" t="s">
        <v>633</v>
      </c>
      <c r="J102" s="265"/>
      <c r="K102" s="265"/>
      <c r="L102" s="263" t="s">
        <v>634</v>
      </c>
      <c r="M102" s="263"/>
      <c r="N102" s="133" t="s">
        <v>165</v>
      </c>
      <c r="O102" s="131" t="s">
        <v>118</v>
      </c>
      <c r="P102" s="133" t="s">
        <v>297</v>
      </c>
      <c r="Q102" s="133"/>
      <c r="R102" s="133" t="s">
        <v>137</v>
      </c>
      <c r="S102" s="66"/>
      <c r="T102" s="66"/>
    </row>
    <row r="103" spans="1:20" ht="30" customHeight="1">
      <c r="A103" s="261" t="s">
        <v>647</v>
      </c>
      <c r="B103" s="261"/>
      <c r="C103" s="261"/>
      <c r="D103" s="261"/>
      <c r="E103" s="261"/>
      <c r="F103" s="265"/>
      <c r="G103" s="265"/>
      <c r="H103" s="82"/>
      <c r="I103" s="82"/>
      <c r="J103" s="82">
        <f>SUM(J14:J102)+J5</f>
        <v>100</v>
      </c>
      <c r="K103" s="82">
        <f>SUM(K14:K102)+M5</f>
        <v>98.970000000000013</v>
      </c>
      <c r="L103" s="263"/>
      <c r="M103" s="263"/>
      <c r="N103" s="131"/>
      <c r="O103" s="131"/>
      <c r="P103" s="131"/>
      <c r="Q103" s="131"/>
      <c r="R103" s="131"/>
      <c r="S103" s="66"/>
      <c r="T103" s="66"/>
    </row>
    <row r="104" spans="1:20" ht="30" hidden="1" customHeight="1">
      <c r="A104" s="261" t="s">
        <v>648</v>
      </c>
      <c r="B104" s="261"/>
      <c r="C104" s="261"/>
      <c r="D104" s="261"/>
      <c r="E104" s="261" t="s">
        <v>649</v>
      </c>
      <c r="F104" s="265"/>
      <c r="G104" s="265"/>
      <c r="H104" s="265"/>
      <c r="I104" s="265"/>
      <c r="J104" s="265"/>
      <c r="K104" s="265"/>
      <c r="L104" s="265"/>
      <c r="M104" s="265"/>
      <c r="N104" s="133"/>
      <c r="O104" s="131"/>
      <c r="P104" s="133"/>
      <c r="Q104" s="133"/>
      <c r="R104" s="133"/>
      <c r="S104" s="66"/>
      <c r="T104" s="66"/>
    </row>
    <row r="105" spans="1:20" ht="14.25" hidden="1">
      <c r="A105" s="262" t="s">
        <v>650</v>
      </c>
      <c r="B105" s="262"/>
      <c r="C105" s="261"/>
      <c r="D105" s="261"/>
      <c r="E105" s="262"/>
      <c r="F105" s="263"/>
      <c r="G105" s="263"/>
      <c r="H105" s="263"/>
      <c r="I105" s="263"/>
      <c r="J105" s="263"/>
      <c r="K105" s="263"/>
      <c r="L105" s="263"/>
      <c r="M105" s="263"/>
      <c r="N105" s="66"/>
      <c r="O105" s="66"/>
      <c r="P105" s="66"/>
      <c r="Q105" s="66"/>
      <c r="R105" s="66"/>
      <c r="S105" s="66"/>
      <c r="T105" s="66"/>
    </row>
    <row r="106" spans="1:20" ht="34.15" hidden="1" customHeight="1">
      <c r="A106" s="262"/>
      <c r="B106" s="262"/>
      <c r="C106" s="261"/>
      <c r="D106" s="261"/>
      <c r="E106" s="262"/>
      <c r="F106" s="263"/>
      <c r="G106" s="263"/>
      <c r="H106" s="263"/>
      <c r="I106" s="263"/>
      <c r="J106" s="263"/>
      <c r="K106" s="263"/>
      <c r="L106" s="263"/>
      <c r="M106" s="263"/>
      <c r="N106" s="66"/>
      <c r="O106" s="66"/>
      <c r="P106" s="66"/>
      <c r="Q106" s="66"/>
      <c r="R106" s="66"/>
      <c r="S106" s="66"/>
      <c r="T106" s="66"/>
    </row>
    <row r="107" spans="1:20" hidden="1">
      <c r="A107" s="179"/>
    </row>
  </sheetData>
  <mergeCells count="255">
    <mergeCell ref="N12:N13"/>
    <mergeCell ref="O12:O13"/>
    <mergeCell ref="P12:P13"/>
    <mergeCell ref="Q12:Q13"/>
    <mergeCell ref="R12:R13"/>
    <mergeCell ref="S12:S13"/>
    <mergeCell ref="T12:T13"/>
    <mergeCell ref="C95:D97"/>
    <mergeCell ref="A105:M106"/>
    <mergeCell ref="C98:D102"/>
    <mergeCell ref="C49:D68"/>
    <mergeCell ref="C69:D71"/>
    <mergeCell ref="C14:D48"/>
    <mergeCell ref="C72:D85"/>
    <mergeCell ref="C86:D90"/>
    <mergeCell ref="C91:D94"/>
    <mergeCell ref="C12:D13"/>
    <mergeCell ref="E12:G13"/>
    <mergeCell ref="L12:M13"/>
    <mergeCell ref="A104:D104"/>
    <mergeCell ref="E104:M104"/>
    <mergeCell ref="A10:A11"/>
    <mergeCell ref="A12:A13"/>
    <mergeCell ref="A14:A102"/>
    <mergeCell ref="B12:B13"/>
    <mergeCell ref="B14:B85"/>
    <mergeCell ref="B86:B97"/>
    <mergeCell ref="B98:B102"/>
    <mergeCell ref="H12:H13"/>
    <mergeCell ref="I12:I13"/>
    <mergeCell ref="J12:J13"/>
    <mergeCell ref="J14:J48"/>
    <mergeCell ref="J49:J68"/>
    <mergeCell ref="J69:J71"/>
    <mergeCell ref="J72:J85"/>
    <mergeCell ref="J86:J90"/>
    <mergeCell ref="J91:J94"/>
    <mergeCell ref="J95:J97"/>
    <mergeCell ref="J98:J102"/>
    <mergeCell ref="K12:K13"/>
    <mergeCell ref="K14:K48"/>
    <mergeCell ref="K49:K68"/>
    <mergeCell ref="K69:K71"/>
    <mergeCell ref="E100:G100"/>
    <mergeCell ref="L100:M100"/>
    <mergeCell ref="E101:G101"/>
    <mergeCell ref="L101:M101"/>
    <mergeCell ref="E102:G102"/>
    <mergeCell ref="L102:M102"/>
    <mergeCell ref="A103:D103"/>
    <mergeCell ref="E103:G103"/>
    <mergeCell ref="L103:M103"/>
    <mergeCell ref="K98:K102"/>
    <mergeCell ref="E95:G95"/>
    <mergeCell ref="L95:M95"/>
    <mergeCell ref="E96:G96"/>
    <mergeCell ref="L96:M96"/>
    <mergeCell ref="E97:G97"/>
    <mergeCell ref="L97:M97"/>
    <mergeCell ref="E98:G98"/>
    <mergeCell ref="L98:M98"/>
    <mergeCell ref="E99:G99"/>
    <mergeCell ref="L99:M99"/>
    <mergeCell ref="K95:K97"/>
    <mergeCell ref="E90:G90"/>
    <mergeCell ref="L90:M90"/>
    <mergeCell ref="E91:G91"/>
    <mergeCell ref="L91:M91"/>
    <mergeCell ref="E92:G92"/>
    <mergeCell ref="L92:M92"/>
    <mergeCell ref="E93:G93"/>
    <mergeCell ref="L93:M93"/>
    <mergeCell ref="E94:G94"/>
    <mergeCell ref="L94:M94"/>
    <mergeCell ref="K86:K90"/>
    <mergeCell ref="K91:K94"/>
    <mergeCell ref="E85:G85"/>
    <mergeCell ref="L85:M85"/>
    <mergeCell ref="E86:G86"/>
    <mergeCell ref="L86:M86"/>
    <mergeCell ref="E87:G87"/>
    <mergeCell ref="L87:M87"/>
    <mergeCell ref="E88:G88"/>
    <mergeCell ref="L88:M88"/>
    <mergeCell ref="E89:G89"/>
    <mergeCell ref="L89:M89"/>
    <mergeCell ref="K72:K85"/>
    <mergeCell ref="E80:G80"/>
    <mergeCell ref="L80:M80"/>
    <mergeCell ref="E81:G81"/>
    <mergeCell ref="L81:M81"/>
    <mergeCell ref="E82:G82"/>
    <mergeCell ref="L82:M82"/>
    <mergeCell ref="E83:G83"/>
    <mergeCell ref="L83:M83"/>
    <mergeCell ref="E84:G84"/>
    <mergeCell ref="L84:M84"/>
    <mergeCell ref="E75:G75"/>
    <mergeCell ref="L75:M75"/>
    <mergeCell ref="E76:G76"/>
    <mergeCell ref="L76:M76"/>
    <mergeCell ref="E77:G77"/>
    <mergeCell ref="L77:M77"/>
    <mergeCell ref="E78:G78"/>
    <mergeCell ref="L78:M78"/>
    <mergeCell ref="E79:G79"/>
    <mergeCell ref="L79:M79"/>
    <mergeCell ref="E70:G70"/>
    <mergeCell ref="L70:M70"/>
    <mergeCell ref="E71:G71"/>
    <mergeCell ref="L71:M71"/>
    <mergeCell ref="E72:G72"/>
    <mergeCell ref="L72:M72"/>
    <mergeCell ref="E73:G73"/>
    <mergeCell ref="L73:M73"/>
    <mergeCell ref="E74:G74"/>
    <mergeCell ref="L74:M74"/>
    <mergeCell ref="E65:G65"/>
    <mergeCell ref="L65:M65"/>
    <mergeCell ref="E66:G66"/>
    <mergeCell ref="L66:M66"/>
    <mergeCell ref="E67:G67"/>
    <mergeCell ref="L67:M67"/>
    <mergeCell ref="E68:G68"/>
    <mergeCell ref="L68:M68"/>
    <mergeCell ref="E69:G69"/>
    <mergeCell ref="L69:M69"/>
    <mergeCell ref="E60:G60"/>
    <mergeCell ref="L60:M60"/>
    <mergeCell ref="E61:G61"/>
    <mergeCell ref="L61:M61"/>
    <mergeCell ref="E62:G62"/>
    <mergeCell ref="L62:M62"/>
    <mergeCell ref="E63:G63"/>
    <mergeCell ref="L63:M63"/>
    <mergeCell ref="E64:G64"/>
    <mergeCell ref="L64:M64"/>
    <mergeCell ref="E55:G55"/>
    <mergeCell ref="L55:M55"/>
    <mergeCell ref="E56:G56"/>
    <mergeCell ref="L56:M56"/>
    <mergeCell ref="E57:G57"/>
    <mergeCell ref="L57:M57"/>
    <mergeCell ref="E58:G58"/>
    <mergeCell ref="L58:M58"/>
    <mergeCell ref="E59:G59"/>
    <mergeCell ref="L59:M59"/>
    <mergeCell ref="E50:G50"/>
    <mergeCell ref="L50:M50"/>
    <mergeCell ref="E51:G51"/>
    <mergeCell ref="L51:M51"/>
    <mergeCell ref="E52:G52"/>
    <mergeCell ref="L52:M52"/>
    <mergeCell ref="E53:G53"/>
    <mergeCell ref="L53:M53"/>
    <mergeCell ref="E54:G54"/>
    <mergeCell ref="L54:M54"/>
    <mergeCell ref="E45:G45"/>
    <mergeCell ref="L45:M45"/>
    <mergeCell ref="E46:G46"/>
    <mergeCell ref="L46:M46"/>
    <mergeCell ref="E47:G47"/>
    <mergeCell ref="L47:M47"/>
    <mergeCell ref="E48:G48"/>
    <mergeCell ref="L48:M48"/>
    <mergeCell ref="E49:G49"/>
    <mergeCell ref="L49:M49"/>
    <mergeCell ref="E40:G40"/>
    <mergeCell ref="L40:M40"/>
    <mergeCell ref="E41:G41"/>
    <mergeCell ref="L41:M41"/>
    <mergeCell ref="E42:G42"/>
    <mergeCell ref="L42:M42"/>
    <mergeCell ref="E43:G43"/>
    <mergeCell ref="L43:M43"/>
    <mergeCell ref="E44:G44"/>
    <mergeCell ref="L44:M44"/>
    <mergeCell ref="E35:G35"/>
    <mergeCell ref="L35:M35"/>
    <mergeCell ref="E36:G36"/>
    <mergeCell ref="L36:M36"/>
    <mergeCell ref="E37:G37"/>
    <mergeCell ref="L37:M37"/>
    <mergeCell ref="E38:G38"/>
    <mergeCell ref="L38:M38"/>
    <mergeCell ref="E39:G39"/>
    <mergeCell ref="L39:M39"/>
    <mergeCell ref="E30:G30"/>
    <mergeCell ref="L30:M30"/>
    <mergeCell ref="E31:G31"/>
    <mergeCell ref="L31:M31"/>
    <mergeCell ref="E32:G32"/>
    <mergeCell ref="L32:M32"/>
    <mergeCell ref="E33:G33"/>
    <mergeCell ref="L33:M33"/>
    <mergeCell ref="E34:G34"/>
    <mergeCell ref="L34:M34"/>
    <mergeCell ref="E25:G25"/>
    <mergeCell ref="L25:M25"/>
    <mergeCell ref="E26:G26"/>
    <mergeCell ref="L26:M26"/>
    <mergeCell ref="E27:G27"/>
    <mergeCell ref="L27:M27"/>
    <mergeCell ref="E28:G28"/>
    <mergeCell ref="L28:M28"/>
    <mergeCell ref="E29:G29"/>
    <mergeCell ref="L29:M29"/>
    <mergeCell ref="E20:G20"/>
    <mergeCell ref="L20:M20"/>
    <mergeCell ref="E21:G21"/>
    <mergeCell ref="L21:M21"/>
    <mergeCell ref="E22:G22"/>
    <mergeCell ref="L22:M22"/>
    <mergeCell ref="E23:G23"/>
    <mergeCell ref="L23:M23"/>
    <mergeCell ref="E24:G24"/>
    <mergeCell ref="L24:M24"/>
    <mergeCell ref="E15:G15"/>
    <mergeCell ref="L15:M15"/>
    <mergeCell ref="E16:G16"/>
    <mergeCell ref="L16:M16"/>
    <mergeCell ref="E17:G17"/>
    <mergeCell ref="L17:M17"/>
    <mergeCell ref="E18:G18"/>
    <mergeCell ref="L18:M18"/>
    <mergeCell ref="E19:G19"/>
    <mergeCell ref="L19:M19"/>
    <mergeCell ref="D9:E9"/>
    <mergeCell ref="G9:H9"/>
    <mergeCell ref="K9:L9"/>
    <mergeCell ref="B10:H10"/>
    <mergeCell ref="I10:M10"/>
    <mergeCell ref="B11:H11"/>
    <mergeCell ref="I11:M11"/>
    <mergeCell ref="E14:G14"/>
    <mergeCell ref="L14:M14"/>
    <mergeCell ref="A4:C9"/>
    <mergeCell ref="D6:E6"/>
    <mergeCell ref="G6:H6"/>
    <mergeCell ref="K6:L6"/>
    <mergeCell ref="D7:E7"/>
    <mergeCell ref="G7:H7"/>
    <mergeCell ref="K7:L7"/>
    <mergeCell ref="D8:E8"/>
    <mergeCell ref="G8:H8"/>
    <mergeCell ref="K8:L8"/>
    <mergeCell ref="A2:M2"/>
    <mergeCell ref="A3:C3"/>
    <mergeCell ref="D3:M3"/>
    <mergeCell ref="D4:E4"/>
    <mergeCell ref="G4:H4"/>
    <mergeCell ref="K4:L4"/>
    <mergeCell ref="D5:E5"/>
    <mergeCell ref="G5:H5"/>
    <mergeCell ref="K5:L5"/>
  </mergeCells>
  <phoneticPr fontId="80" type="noConversion"/>
  <pageMargins left="0.31458333333333299" right="0.25138888888888899" top="0.75138888888888899" bottom="0.75138888888888899" header="0.29861111111111099" footer="0.29861111111111099"/>
  <pageSetup paperSize="9" scale="5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6"/>
  <sheetViews>
    <sheetView view="pageBreakPreview" topLeftCell="A22" zoomScale="90" zoomScaleNormal="100" workbookViewId="0">
      <selection activeCell="N1" sqref="N1:X1048576"/>
    </sheetView>
  </sheetViews>
  <sheetFormatPr defaultColWidth="9" defaultRowHeight="15"/>
  <cols>
    <col min="1" max="1" width="9.625" style="103" customWidth="1"/>
    <col min="2" max="2" width="6.125" style="103" customWidth="1"/>
    <col min="3" max="4" width="4.625" style="104" customWidth="1"/>
    <col min="5" max="5" width="16.75" style="103" customWidth="1"/>
    <col min="6" max="6" width="12.625" style="105" customWidth="1"/>
    <col min="7" max="7" width="7.625" style="105" customWidth="1"/>
    <col min="8" max="8" width="20.875" style="105" customWidth="1"/>
    <col min="9" max="9" width="24.375" style="105" customWidth="1"/>
    <col min="10" max="10" width="9.875" style="105" customWidth="1"/>
    <col min="11" max="11" width="9.75" style="105" customWidth="1"/>
    <col min="12" max="12" width="9" style="105"/>
    <col min="13" max="13" width="30.25" style="105" customWidth="1"/>
    <col min="14" max="14" width="10.375" style="144" hidden="1" customWidth="1"/>
    <col min="15" max="15" width="6.625" style="145" hidden="1" customWidth="1"/>
    <col min="16" max="16" width="6.5" style="146" hidden="1" customWidth="1"/>
    <col min="17" max="17" width="6.75" style="103" hidden="1" customWidth="1"/>
    <col min="18" max="18" width="6.625" style="103" hidden="1" customWidth="1"/>
    <col min="19" max="19" width="12" style="103" hidden="1" customWidth="1"/>
    <col min="20" max="20" width="8.5" style="106" hidden="1" customWidth="1"/>
    <col min="21" max="24" width="9" style="103" hidden="1" customWidth="1"/>
    <col min="25" max="25" width="9" style="103" customWidth="1"/>
    <col min="26" max="16384" width="9" style="103"/>
  </cols>
  <sheetData>
    <row r="1" spans="1:20" s="102" customFormat="1" ht="15.75">
      <c r="A1" s="107" t="s">
        <v>675</v>
      </c>
      <c r="B1" s="108"/>
      <c r="C1" s="109"/>
      <c r="D1" s="109"/>
      <c r="E1" s="108"/>
      <c r="F1" s="110"/>
      <c r="G1" s="110"/>
      <c r="H1" s="110"/>
      <c r="I1" s="110"/>
      <c r="J1" s="110"/>
      <c r="K1" s="110"/>
      <c r="L1" s="110"/>
      <c r="M1" s="110"/>
      <c r="N1" s="148"/>
      <c r="O1" s="149"/>
      <c r="P1" s="107"/>
      <c r="Q1" s="108"/>
      <c r="R1" s="108"/>
      <c r="S1" s="108"/>
      <c r="T1" s="120"/>
    </row>
    <row r="2" spans="1:20" ht="30" customHeight="1">
      <c r="A2" s="221" t="s">
        <v>676</v>
      </c>
      <c r="B2" s="221"/>
      <c r="C2" s="221"/>
      <c r="D2" s="221"/>
      <c r="E2" s="221"/>
      <c r="F2" s="222"/>
      <c r="G2" s="222"/>
      <c r="H2" s="222"/>
      <c r="I2" s="222"/>
      <c r="J2" s="222"/>
      <c r="K2" s="222"/>
      <c r="L2" s="222"/>
      <c r="M2" s="222"/>
      <c r="N2" s="150"/>
      <c r="O2" s="151"/>
      <c r="P2" s="107"/>
      <c r="Q2" s="108"/>
      <c r="R2" s="108"/>
      <c r="S2" s="108"/>
      <c r="T2" s="120"/>
    </row>
    <row r="3" spans="1:20" ht="22.15" customHeight="1">
      <c r="A3" s="243" t="s">
        <v>75</v>
      </c>
      <c r="B3" s="243"/>
      <c r="C3" s="243"/>
      <c r="D3" s="243" t="s">
        <v>76</v>
      </c>
      <c r="E3" s="244"/>
      <c r="F3" s="245"/>
      <c r="G3" s="245"/>
      <c r="H3" s="245"/>
      <c r="I3" s="245"/>
      <c r="J3" s="245"/>
      <c r="K3" s="245"/>
      <c r="L3" s="245"/>
      <c r="M3" s="245"/>
      <c r="N3" s="124"/>
      <c r="O3" s="124"/>
      <c r="P3" s="107"/>
      <c r="Q3" s="108"/>
      <c r="R3" s="108"/>
      <c r="S3" s="108"/>
      <c r="T3" s="120"/>
    </row>
    <row r="4" spans="1:20" ht="24" customHeight="1">
      <c r="A4" s="243" t="s">
        <v>77</v>
      </c>
      <c r="B4" s="243"/>
      <c r="C4" s="243"/>
      <c r="D4" s="247"/>
      <c r="E4" s="247"/>
      <c r="F4" s="113" t="s">
        <v>78</v>
      </c>
      <c r="G4" s="246" t="s">
        <v>677</v>
      </c>
      <c r="H4" s="246"/>
      <c r="I4" s="113" t="s">
        <v>79</v>
      </c>
      <c r="J4" s="113" t="s">
        <v>80</v>
      </c>
      <c r="K4" s="246" t="s">
        <v>81</v>
      </c>
      <c r="L4" s="246"/>
      <c r="M4" s="113" t="s">
        <v>82</v>
      </c>
      <c r="N4" s="152"/>
      <c r="O4" s="152"/>
      <c r="P4" s="107"/>
      <c r="Q4" s="108"/>
      <c r="R4" s="108"/>
      <c r="S4" s="108"/>
      <c r="T4" s="120"/>
    </row>
    <row r="5" spans="1:20" ht="22.15" customHeight="1">
      <c r="A5" s="243"/>
      <c r="B5" s="243"/>
      <c r="C5" s="243"/>
      <c r="D5" s="243" t="s">
        <v>83</v>
      </c>
      <c r="E5" s="244"/>
      <c r="F5" s="114">
        <f>F6+F7</f>
        <v>10550.13</v>
      </c>
      <c r="G5" s="248">
        <v>10550.13</v>
      </c>
      <c r="H5" s="248"/>
      <c r="I5" s="114">
        <v>10184.31</v>
      </c>
      <c r="J5" s="114">
        <v>10</v>
      </c>
      <c r="K5" s="249">
        <f>I5/G5</f>
        <v>0.96532554575156893</v>
      </c>
      <c r="L5" s="249"/>
      <c r="M5" s="114">
        <v>9.65</v>
      </c>
      <c r="N5" s="152"/>
      <c r="O5" s="152"/>
      <c r="P5" s="107"/>
      <c r="Q5" s="108"/>
      <c r="R5" s="108"/>
      <c r="S5" s="108"/>
      <c r="T5" s="120">
        <f>10-9.65</f>
        <v>0.34999999999999964</v>
      </c>
    </row>
    <row r="6" spans="1:20" ht="22.15" customHeight="1">
      <c r="A6" s="243"/>
      <c r="B6" s="243"/>
      <c r="C6" s="243"/>
      <c r="D6" s="243" t="s">
        <v>659</v>
      </c>
      <c r="E6" s="244"/>
      <c r="F6" s="114">
        <v>10170.209999999999</v>
      </c>
      <c r="G6" s="248">
        <v>10170.209999999999</v>
      </c>
      <c r="H6" s="248"/>
      <c r="I6" s="114">
        <f>I5-I7</f>
        <v>9811.0499999999993</v>
      </c>
      <c r="J6" s="114">
        <v>9.64</v>
      </c>
      <c r="K6" s="249">
        <f>I6/G6</f>
        <v>0.96468509499803845</v>
      </c>
      <c r="L6" s="249"/>
      <c r="M6" s="114">
        <f>J6*K6</f>
        <v>9.2995643157810903</v>
      </c>
      <c r="N6" s="153">
        <f>G6/G5</f>
        <v>0.96398906932900352</v>
      </c>
      <c r="O6" s="154"/>
      <c r="P6" s="107"/>
      <c r="Q6" s="108"/>
      <c r="R6" s="108"/>
      <c r="S6" s="108"/>
      <c r="T6" s="120"/>
    </row>
    <row r="7" spans="1:20" ht="22.15" customHeight="1">
      <c r="A7" s="243"/>
      <c r="B7" s="243"/>
      <c r="C7" s="243"/>
      <c r="D7" s="243" t="s">
        <v>660</v>
      </c>
      <c r="E7" s="244"/>
      <c r="F7" s="114">
        <v>379.92</v>
      </c>
      <c r="G7" s="248">
        <v>379.92</v>
      </c>
      <c r="H7" s="248"/>
      <c r="I7" s="114">
        <v>373.26</v>
      </c>
      <c r="J7" s="114">
        <v>0.36</v>
      </c>
      <c r="K7" s="249">
        <f>I7/G7</f>
        <v>0.98246999368288057</v>
      </c>
      <c r="L7" s="249"/>
      <c r="M7" s="114">
        <f>J7*K7</f>
        <v>0.35368919772583701</v>
      </c>
      <c r="N7" s="153">
        <f>G7/G5</f>
        <v>3.6010930670996477E-2</v>
      </c>
      <c r="O7" s="154"/>
      <c r="P7" s="107"/>
      <c r="Q7" s="108"/>
      <c r="R7" s="108"/>
      <c r="S7" s="108"/>
      <c r="T7" s="120"/>
    </row>
    <row r="8" spans="1:20" ht="22.15" customHeight="1">
      <c r="A8" s="243"/>
      <c r="B8" s="243"/>
      <c r="C8" s="243"/>
      <c r="D8" s="243"/>
      <c r="E8" s="244"/>
      <c r="F8" s="111"/>
      <c r="G8" s="248"/>
      <c r="H8" s="248"/>
      <c r="I8" s="114"/>
      <c r="J8" s="123"/>
      <c r="K8" s="293"/>
      <c r="L8" s="293"/>
      <c r="M8" s="293"/>
      <c r="N8" s="155"/>
      <c r="O8" s="152"/>
      <c r="P8" s="107"/>
      <c r="Q8" s="108"/>
      <c r="R8" s="108"/>
      <c r="S8" s="108"/>
      <c r="T8" s="120"/>
    </row>
    <row r="9" spans="1:20" ht="22.15" customHeight="1">
      <c r="A9" s="243"/>
      <c r="B9" s="243"/>
      <c r="C9" s="243"/>
      <c r="D9" s="243"/>
      <c r="E9" s="244"/>
      <c r="F9" s="111"/>
      <c r="G9" s="248"/>
      <c r="H9" s="248"/>
      <c r="I9" s="122"/>
      <c r="J9" s="123"/>
      <c r="K9" s="293"/>
      <c r="L9" s="293"/>
      <c r="M9" s="293"/>
      <c r="N9" s="155"/>
      <c r="O9" s="152"/>
      <c r="P9" s="107"/>
      <c r="Q9" s="108"/>
      <c r="R9" s="108"/>
      <c r="S9" s="108"/>
      <c r="T9" s="120"/>
    </row>
    <row r="10" spans="1:20" ht="22.15" customHeight="1">
      <c r="A10" s="243" t="s">
        <v>92</v>
      </c>
      <c r="B10" s="243" t="s">
        <v>93</v>
      </c>
      <c r="C10" s="243"/>
      <c r="D10" s="243"/>
      <c r="E10" s="243"/>
      <c r="F10" s="243"/>
      <c r="G10" s="243"/>
      <c r="H10" s="243"/>
      <c r="I10" s="246" t="s">
        <v>94</v>
      </c>
      <c r="J10" s="246"/>
      <c r="K10" s="246"/>
      <c r="L10" s="246"/>
      <c r="M10" s="246"/>
      <c r="N10" s="152"/>
      <c r="O10" s="152"/>
      <c r="P10" s="107"/>
      <c r="Q10" s="108"/>
      <c r="R10" s="108"/>
      <c r="S10" s="108"/>
      <c r="T10" s="120"/>
    </row>
    <row r="11" spans="1:20" ht="120" customHeight="1">
      <c r="A11" s="243"/>
      <c r="B11" s="244" t="s">
        <v>678</v>
      </c>
      <c r="C11" s="244"/>
      <c r="D11" s="244"/>
      <c r="E11" s="244"/>
      <c r="F11" s="244"/>
      <c r="G11" s="244"/>
      <c r="H11" s="244"/>
      <c r="I11" s="245" t="s">
        <v>679</v>
      </c>
      <c r="J11" s="245"/>
      <c r="K11" s="245"/>
      <c r="L11" s="245"/>
      <c r="M11" s="245"/>
      <c r="N11" s="124"/>
      <c r="O11" s="124"/>
      <c r="P11" s="107"/>
      <c r="Q11" s="108"/>
      <c r="R11" s="108"/>
      <c r="S11" s="108"/>
      <c r="T11" s="120"/>
    </row>
    <row r="12" spans="1:20" ht="24" customHeight="1">
      <c r="A12" s="296" t="s">
        <v>97</v>
      </c>
      <c r="B12" s="244" t="s">
        <v>98</v>
      </c>
      <c r="C12" s="243" t="s">
        <v>99</v>
      </c>
      <c r="D12" s="243"/>
      <c r="E12" s="243" t="s">
        <v>100</v>
      </c>
      <c r="F12" s="246"/>
      <c r="G12" s="246"/>
      <c r="H12" s="246" t="s">
        <v>101</v>
      </c>
      <c r="I12" s="245" t="s">
        <v>102</v>
      </c>
      <c r="J12" s="246" t="s">
        <v>80</v>
      </c>
      <c r="K12" s="246" t="s">
        <v>82</v>
      </c>
      <c r="L12" s="245" t="s">
        <v>103</v>
      </c>
      <c r="M12" s="245"/>
      <c r="N12" s="254" t="s">
        <v>104</v>
      </c>
      <c r="O12" s="254" t="s">
        <v>105</v>
      </c>
      <c r="P12" s="254" t="s">
        <v>106</v>
      </c>
      <c r="Q12" s="254" t="s">
        <v>107</v>
      </c>
      <c r="R12" s="254" t="s">
        <v>108</v>
      </c>
      <c r="S12" s="254" t="s">
        <v>109</v>
      </c>
      <c r="T12" s="254" t="s">
        <v>110</v>
      </c>
    </row>
    <row r="13" spans="1:20" ht="24" customHeight="1">
      <c r="A13" s="297"/>
      <c r="B13" s="244"/>
      <c r="C13" s="243"/>
      <c r="D13" s="243"/>
      <c r="E13" s="243"/>
      <c r="F13" s="246"/>
      <c r="G13" s="246"/>
      <c r="H13" s="246"/>
      <c r="I13" s="245"/>
      <c r="J13" s="246"/>
      <c r="K13" s="245"/>
      <c r="L13" s="245"/>
      <c r="M13" s="245"/>
      <c r="N13" s="254"/>
      <c r="O13" s="254"/>
      <c r="P13" s="254"/>
      <c r="Q13" s="254"/>
      <c r="R13" s="254"/>
      <c r="S13" s="254" t="s">
        <v>111</v>
      </c>
      <c r="T13" s="299" t="s">
        <v>110</v>
      </c>
    </row>
    <row r="14" spans="1:20" ht="30" customHeight="1">
      <c r="A14" s="296" t="s">
        <v>97</v>
      </c>
      <c r="B14" s="243" t="s">
        <v>112</v>
      </c>
      <c r="C14" s="243" t="s">
        <v>113</v>
      </c>
      <c r="D14" s="243"/>
      <c r="E14" s="244" t="s">
        <v>154</v>
      </c>
      <c r="F14" s="245"/>
      <c r="G14" s="245"/>
      <c r="H14" s="111" t="s">
        <v>155</v>
      </c>
      <c r="I14" s="113" t="s">
        <v>156</v>
      </c>
      <c r="J14" s="246">
        <v>15</v>
      </c>
      <c r="K14" s="246">
        <f>15-1.47</f>
        <v>13.53</v>
      </c>
      <c r="L14" s="245"/>
      <c r="M14" s="245"/>
      <c r="N14" s="124"/>
      <c r="O14" s="124" t="s">
        <v>118</v>
      </c>
      <c r="P14" s="124" t="s">
        <v>135</v>
      </c>
      <c r="Q14" s="124" t="s">
        <v>157</v>
      </c>
      <c r="R14" s="124" t="s">
        <v>158</v>
      </c>
      <c r="S14" s="108"/>
      <c r="T14" s="120"/>
    </row>
    <row r="15" spans="1:20" ht="101.1" customHeight="1">
      <c r="A15" s="298"/>
      <c r="B15" s="243"/>
      <c r="C15" s="243"/>
      <c r="D15" s="243"/>
      <c r="E15" s="244" t="s">
        <v>159</v>
      </c>
      <c r="F15" s="245"/>
      <c r="G15" s="245"/>
      <c r="H15" s="111" t="s">
        <v>155</v>
      </c>
      <c r="I15" s="112" t="s">
        <v>160</v>
      </c>
      <c r="J15" s="246"/>
      <c r="K15" s="246"/>
      <c r="L15" s="245"/>
      <c r="M15" s="245"/>
      <c r="N15" s="124"/>
      <c r="O15" s="124" t="s">
        <v>118</v>
      </c>
      <c r="P15" s="124" t="s">
        <v>135</v>
      </c>
      <c r="Q15" s="124" t="s">
        <v>157</v>
      </c>
      <c r="R15" s="124" t="s">
        <v>158</v>
      </c>
      <c r="S15" s="108"/>
      <c r="T15" s="120"/>
    </row>
    <row r="16" spans="1:20" ht="32.1" customHeight="1">
      <c r="A16" s="298"/>
      <c r="B16" s="243"/>
      <c r="C16" s="243"/>
      <c r="D16" s="243"/>
      <c r="E16" s="244" t="s">
        <v>161</v>
      </c>
      <c r="F16" s="245"/>
      <c r="G16" s="245"/>
      <c r="H16" s="111" t="s">
        <v>162</v>
      </c>
      <c r="I16" s="82" t="s">
        <v>163</v>
      </c>
      <c r="J16" s="246"/>
      <c r="K16" s="246"/>
      <c r="L16" s="255" t="s">
        <v>164</v>
      </c>
      <c r="M16" s="256"/>
      <c r="N16" s="124" t="s">
        <v>165</v>
      </c>
      <c r="O16" s="124" t="s">
        <v>118</v>
      </c>
      <c r="P16" s="124" t="s">
        <v>135</v>
      </c>
      <c r="Q16" s="124" t="s">
        <v>157</v>
      </c>
      <c r="R16" s="124" t="s">
        <v>158</v>
      </c>
      <c r="S16" s="157"/>
      <c r="T16" s="158"/>
    </row>
    <row r="17" spans="1:20" ht="32.1" customHeight="1">
      <c r="A17" s="298"/>
      <c r="B17" s="243"/>
      <c r="C17" s="243"/>
      <c r="D17" s="243"/>
      <c r="E17" s="244" t="s">
        <v>166</v>
      </c>
      <c r="F17" s="245"/>
      <c r="G17" s="245"/>
      <c r="H17" s="111" t="s">
        <v>167</v>
      </c>
      <c r="I17" s="82" t="s">
        <v>168</v>
      </c>
      <c r="J17" s="246"/>
      <c r="K17" s="246"/>
      <c r="L17" s="257"/>
      <c r="M17" s="258"/>
      <c r="N17" s="124" t="s">
        <v>165</v>
      </c>
      <c r="O17" s="124" t="s">
        <v>118</v>
      </c>
      <c r="P17" s="124" t="s">
        <v>135</v>
      </c>
      <c r="Q17" s="124" t="s">
        <v>157</v>
      </c>
      <c r="R17" s="124" t="s">
        <v>158</v>
      </c>
      <c r="S17" s="157"/>
      <c r="T17" s="158"/>
    </row>
    <row r="18" spans="1:20" ht="27.95" customHeight="1">
      <c r="A18" s="298"/>
      <c r="B18" s="243"/>
      <c r="C18" s="243"/>
      <c r="D18" s="243"/>
      <c r="E18" s="244" t="s">
        <v>247</v>
      </c>
      <c r="F18" s="244"/>
      <c r="G18" s="244"/>
      <c r="H18" s="111" t="s">
        <v>248</v>
      </c>
      <c r="I18" s="111" t="s">
        <v>248</v>
      </c>
      <c r="J18" s="246"/>
      <c r="K18" s="246"/>
      <c r="L18" s="244"/>
      <c r="M18" s="244"/>
      <c r="N18" s="127"/>
      <c r="O18" s="124" t="s">
        <v>118</v>
      </c>
      <c r="P18" s="127" t="s">
        <v>244</v>
      </c>
      <c r="Q18" s="127"/>
      <c r="R18" s="127" t="s">
        <v>158</v>
      </c>
      <c r="S18" s="108"/>
      <c r="T18" s="120"/>
    </row>
    <row r="19" spans="1:20" ht="45" customHeight="1">
      <c r="A19" s="298"/>
      <c r="B19" s="243"/>
      <c r="C19" s="243"/>
      <c r="D19" s="243"/>
      <c r="E19" s="285" t="s">
        <v>266</v>
      </c>
      <c r="F19" s="285"/>
      <c r="G19" s="285"/>
      <c r="H19" s="115" t="s">
        <v>178</v>
      </c>
      <c r="I19" s="111" t="s">
        <v>178</v>
      </c>
      <c r="J19" s="246"/>
      <c r="K19" s="246"/>
      <c r="L19" s="244"/>
      <c r="M19" s="244"/>
      <c r="N19" s="127"/>
      <c r="O19" s="127" t="s">
        <v>165</v>
      </c>
      <c r="P19" s="107" t="s">
        <v>262</v>
      </c>
      <c r="Q19" s="107"/>
      <c r="R19" s="135" t="s">
        <v>158</v>
      </c>
      <c r="S19" s="108"/>
      <c r="T19" s="120"/>
    </row>
    <row r="20" spans="1:20" ht="32.1" customHeight="1">
      <c r="A20" s="298"/>
      <c r="B20" s="243"/>
      <c r="C20" s="243"/>
      <c r="D20" s="243"/>
      <c r="E20" s="244" t="s">
        <v>275</v>
      </c>
      <c r="F20" s="244"/>
      <c r="G20" s="244"/>
      <c r="H20" s="118" t="s">
        <v>276</v>
      </c>
      <c r="I20" s="118" t="s">
        <v>277</v>
      </c>
      <c r="J20" s="246"/>
      <c r="K20" s="246"/>
      <c r="L20" s="244"/>
      <c r="M20" s="244"/>
      <c r="N20" s="127"/>
      <c r="O20" s="124" t="s">
        <v>118</v>
      </c>
      <c r="P20" s="127" t="s">
        <v>278</v>
      </c>
      <c r="Q20" s="127"/>
      <c r="R20" s="127" t="s">
        <v>158</v>
      </c>
      <c r="S20" s="108"/>
      <c r="T20" s="120"/>
    </row>
    <row r="21" spans="1:20" ht="32.1" customHeight="1">
      <c r="A21" s="298"/>
      <c r="B21" s="243"/>
      <c r="C21" s="243"/>
      <c r="D21" s="243"/>
      <c r="E21" s="276" t="s">
        <v>326</v>
      </c>
      <c r="F21" s="277"/>
      <c r="G21" s="278"/>
      <c r="H21" s="100" t="s">
        <v>327</v>
      </c>
      <c r="I21" s="100" t="s">
        <v>327</v>
      </c>
      <c r="J21" s="246"/>
      <c r="K21" s="246"/>
      <c r="L21" s="244"/>
      <c r="M21" s="244"/>
      <c r="N21" s="127"/>
      <c r="O21" s="127" t="s">
        <v>165</v>
      </c>
      <c r="P21" s="132" t="s">
        <v>320</v>
      </c>
      <c r="Q21" s="132"/>
      <c r="R21" s="137" t="s">
        <v>158</v>
      </c>
      <c r="S21" s="108"/>
      <c r="T21" s="120"/>
    </row>
    <row r="22" spans="1:20" ht="164.1" customHeight="1">
      <c r="A22" s="298"/>
      <c r="B22" s="243"/>
      <c r="C22" s="243"/>
      <c r="D22" s="243"/>
      <c r="E22" s="244" t="s">
        <v>293</v>
      </c>
      <c r="F22" s="244"/>
      <c r="G22" s="244"/>
      <c r="H22" s="116" t="s">
        <v>294</v>
      </c>
      <c r="I22" s="111" t="s">
        <v>295</v>
      </c>
      <c r="J22" s="246"/>
      <c r="K22" s="246"/>
      <c r="L22" s="245" t="s">
        <v>296</v>
      </c>
      <c r="M22" s="245"/>
      <c r="N22" s="124" t="s">
        <v>165</v>
      </c>
      <c r="O22" s="124" t="s">
        <v>118</v>
      </c>
      <c r="P22" s="129" t="s">
        <v>297</v>
      </c>
      <c r="Q22" s="129"/>
      <c r="R22" s="135" t="s">
        <v>158</v>
      </c>
      <c r="S22" s="157">
        <v>218</v>
      </c>
      <c r="T22" s="158">
        <v>1.47</v>
      </c>
    </row>
    <row r="23" spans="1:20" ht="74.099999999999994" customHeight="1">
      <c r="A23" s="298"/>
      <c r="B23" s="243"/>
      <c r="C23" s="243"/>
      <c r="D23" s="243"/>
      <c r="E23" s="244" t="s">
        <v>298</v>
      </c>
      <c r="F23" s="244"/>
      <c r="G23" s="244"/>
      <c r="H23" s="111" t="s">
        <v>299</v>
      </c>
      <c r="I23" s="111" t="s">
        <v>163</v>
      </c>
      <c r="J23" s="246"/>
      <c r="K23" s="246"/>
      <c r="L23" s="244" t="s">
        <v>281</v>
      </c>
      <c r="M23" s="244"/>
      <c r="N23" s="124"/>
      <c r="O23" s="124" t="s">
        <v>118</v>
      </c>
      <c r="P23" s="129" t="s">
        <v>300</v>
      </c>
      <c r="Q23" s="129"/>
      <c r="R23" s="135" t="s">
        <v>158</v>
      </c>
      <c r="S23" s="157"/>
      <c r="T23" s="138"/>
    </row>
    <row r="24" spans="1:20" ht="75" customHeight="1">
      <c r="A24" s="298"/>
      <c r="B24" s="243"/>
      <c r="C24" s="243"/>
      <c r="D24" s="243"/>
      <c r="E24" s="244" t="s">
        <v>319</v>
      </c>
      <c r="F24" s="244"/>
      <c r="G24" s="244"/>
      <c r="H24" s="118">
        <v>1</v>
      </c>
      <c r="I24" s="118">
        <v>1</v>
      </c>
      <c r="J24" s="246"/>
      <c r="K24" s="246"/>
      <c r="L24" s="245"/>
      <c r="M24" s="245"/>
      <c r="N24" s="124"/>
      <c r="O24" s="127" t="s">
        <v>165</v>
      </c>
      <c r="P24" s="130" t="s">
        <v>320</v>
      </c>
      <c r="Q24" s="130"/>
      <c r="R24" s="135" t="s">
        <v>158</v>
      </c>
      <c r="S24" s="108"/>
      <c r="T24" s="120"/>
    </row>
    <row r="25" spans="1:20" ht="30" customHeight="1">
      <c r="A25" s="298"/>
      <c r="B25" s="243"/>
      <c r="C25" s="243"/>
      <c r="D25" s="243"/>
      <c r="E25" s="244" t="s">
        <v>340</v>
      </c>
      <c r="F25" s="244"/>
      <c r="G25" s="244"/>
      <c r="H25" s="118" t="s">
        <v>341</v>
      </c>
      <c r="I25" s="134" t="s">
        <v>341</v>
      </c>
      <c r="J25" s="246"/>
      <c r="K25" s="246"/>
      <c r="L25" s="244"/>
      <c r="M25" s="244"/>
      <c r="N25" s="127"/>
      <c r="O25" s="124" t="s">
        <v>118</v>
      </c>
      <c r="P25" s="127" t="s">
        <v>342</v>
      </c>
      <c r="Q25" s="127"/>
      <c r="R25" s="127" t="s">
        <v>158</v>
      </c>
      <c r="S25" s="108"/>
      <c r="T25" s="120"/>
    </row>
    <row r="26" spans="1:20" ht="30" customHeight="1">
      <c r="A26" s="298"/>
      <c r="B26" s="243"/>
      <c r="C26" s="243" t="s">
        <v>358</v>
      </c>
      <c r="D26" s="243"/>
      <c r="E26" s="244" t="s">
        <v>373</v>
      </c>
      <c r="F26" s="245"/>
      <c r="G26" s="245"/>
      <c r="H26" s="111" t="s">
        <v>374</v>
      </c>
      <c r="I26" s="113" t="s">
        <v>156</v>
      </c>
      <c r="J26" s="246">
        <v>15</v>
      </c>
      <c r="K26" s="246">
        <f>15-1.26</f>
        <v>13.74</v>
      </c>
      <c r="L26" s="245"/>
      <c r="M26" s="245"/>
      <c r="N26" s="124"/>
      <c r="O26" s="124" t="s">
        <v>118</v>
      </c>
      <c r="P26" s="124" t="s">
        <v>135</v>
      </c>
      <c r="Q26" s="124" t="s">
        <v>157</v>
      </c>
      <c r="R26" s="124" t="s">
        <v>158</v>
      </c>
      <c r="S26" s="108"/>
      <c r="T26" s="108"/>
    </row>
    <row r="27" spans="1:20" ht="24.95" customHeight="1">
      <c r="A27" s="298"/>
      <c r="B27" s="243"/>
      <c r="C27" s="243"/>
      <c r="D27" s="243"/>
      <c r="E27" s="244" t="s">
        <v>377</v>
      </c>
      <c r="F27" s="245"/>
      <c r="G27" s="245"/>
      <c r="H27" s="111" t="s">
        <v>378</v>
      </c>
      <c r="I27" s="113" t="s">
        <v>378</v>
      </c>
      <c r="J27" s="246"/>
      <c r="K27" s="246"/>
      <c r="L27" s="245"/>
      <c r="M27" s="245"/>
      <c r="N27" s="124"/>
      <c r="O27" s="124" t="s">
        <v>118</v>
      </c>
      <c r="P27" s="124" t="s">
        <v>241</v>
      </c>
      <c r="Q27" s="124"/>
      <c r="R27" s="124" t="s">
        <v>158</v>
      </c>
      <c r="S27" s="108"/>
      <c r="T27" s="108"/>
    </row>
    <row r="28" spans="1:20" ht="24.95" customHeight="1">
      <c r="A28" s="298"/>
      <c r="B28" s="243"/>
      <c r="C28" s="243"/>
      <c r="D28" s="243"/>
      <c r="E28" s="244" t="s">
        <v>383</v>
      </c>
      <c r="F28" s="244"/>
      <c r="G28" s="244"/>
      <c r="H28" s="111" t="s">
        <v>378</v>
      </c>
      <c r="I28" s="111" t="s">
        <v>378</v>
      </c>
      <c r="J28" s="246"/>
      <c r="K28" s="246"/>
      <c r="L28" s="244"/>
      <c r="M28" s="244"/>
      <c r="N28" s="127"/>
      <c r="O28" s="124" t="s">
        <v>118</v>
      </c>
      <c r="P28" s="127" t="s">
        <v>244</v>
      </c>
      <c r="Q28" s="127"/>
      <c r="R28" s="127" t="s">
        <v>158</v>
      </c>
      <c r="S28" s="138"/>
      <c r="T28" s="138"/>
    </row>
    <row r="29" spans="1:20" ht="24.95" customHeight="1">
      <c r="A29" s="298"/>
      <c r="B29" s="243"/>
      <c r="C29" s="243"/>
      <c r="D29" s="243"/>
      <c r="E29" s="244" t="s">
        <v>388</v>
      </c>
      <c r="F29" s="244"/>
      <c r="G29" s="244"/>
      <c r="H29" s="118">
        <v>1</v>
      </c>
      <c r="I29" s="118">
        <v>1</v>
      </c>
      <c r="J29" s="246"/>
      <c r="K29" s="246"/>
      <c r="L29" s="244"/>
      <c r="M29" s="244"/>
      <c r="N29" s="127"/>
      <c r="O29" s="124" t="s">
        <v>118</v>
      </c>
      <c r="P29" s="127" t="s">
        <v>278</v>
      </c>
      <c r="Q29" s="127"/>
      <c r="R29" s="127" t="s">
        <v>158</v>
      </c>
      <c r="S29" s="138"/>
      <c r="T29" s="138"/>
    </row>
    <row r="30" spans="1:20" ht="126.95" customHeight="1">
      <c r="A30" s="298"/>
      <c r="B30" s="243"/>
      <c r="C30" s="243"/>
      <c r="D30" s="243"/>
      <c r="E30" s="244" t="s">
        <v>394</v>
      </c>
      <c r="F30" s="244"/>
      <c r="G30" s="244"/>
      <c r="H30" s="119">
        <v>1</v>
      </c>
      <c r="I30" s="111" t="s">
        <v>395</v>
      </c>
      <c r="J30" s="246"/>
      <c r="K30" s="246"/>
      <c r="L30" s="245" t="s">
        <v>296</v>
      </c>
      <c r="M30" s="245"/>
      <c r="N30" s="124" t="s">
        <v>165</v>
      </c>
      <c r="O30" s="124" t="s">
        <v>118</v>
      </c>
      <c r="P30" s="129" t="s">
        <v>297</v>
      </c>
      <c r="Q30" s="129"/>
      <c r="R30" s="135" t="s">
        <v>158</v>
      </c>
      <c r="S30" s="138">
        <v>218</v>
      </c>
      <c r="T30" s="159" t="s">
        <v>396</v>
      </c>
    </row>
    <row r="31" spans="1:20" ht="24" customHeight="1">
      <c r="A31" s="298"/>
      <c r="B31" s="243"/>
      <c r="C31" s="243"/>
      <c r="D31" s="243"/>
      <c r="E31" s="244" t="s">
        <v>409</v>
      </c>
      <c r="F31" s="244"/>
      <c r="G31" s="244"/>
      <c r="H31" s="118" t="s">
        <v>410</v>
      </c>
      <c r="I31" s="134">
        <v>0.98599999999999999</v>
      </c>
      <c r="J31" s="246"/>
      <c r="K31" s="246"/>
      <c r="L31" s="245"/>
      <c r="M31" s="245"/>
      <c r="N31" s="124"/>
      <c r="O31" s="127" t="s">
        <v>165</v>
      </c>
      <c r="P31" s="130" t="s">
        <v>320</v>
      </c>
      <c r="Q31" s="130"/>
      <c r="R31" s="135" t="s">
        <v>158</v>
      </c>
      <c r="S31" s="108"/>
      <c r="T31" s="108"/>
    </row>
    <row r="32" spans="1:20" ht="24" customHeight="1">
      <c r="A32" s="298"/>
      <c r="B32" s="243"/>
      <c r="C32" s="243"/>
      <c r="D32" s="243"/>
      <c r="E32" s="244" t="s">
        <v>377</v>
      </c>
      <c r="F32" s="244"/>
      <c r="G32" s="244"/>
      <c r="H32" s="111" t="s">
        <v>378</v>
      </c>
      <c r="I32" s="111" t="s">
        <v>378</v>
      </c>
      <c r="J32" s="246"/>
      <c r="K32" s="246"/>
      <c r="L32" s="244"/>
      <c r="M32" s="244"/>
      <c r="N32" s="127"/>
      <c r="O32" s="124" t="s">
        <v>118</v>
      </c>
      <c r="P32" s="127" t="s">
        <v>342</v>
      </c>
      <c r="Q32" s="127"/>
      <c r="R32" s="130" t="s">
        <v>158</v>
      </c>
      <c r="S32" s="108"/>
      <c r="T32" s="108"/>
    </row>
    <row r="33" spans="1:20" ht="24" customHeight="1">
      <c r="A33" s="298"/>
      <c r="B33" s="243"/>
      <c r="C33" s="243"/>
      <c r="D33" s="243"/>
      <c r="E33" s="244" t="s">
        <v>377</v>
      </c>
      <c r="F33" s="244"/>
      <c r="G33" s="244"/>
      <c r="H33" s="111" t="s">
        <v>378</v>
      </c>
      <c r="I33" s="111" t="s">
        <v>378</v>
      </c>
      <c r="J33" s="246"/>
      <c r="K33" s="246"/>
      <c r="L33" s="244"/>
      <c r="M33" s="244"/>
      <c r="N33" s="127"/>
      <c r="O33" s="124" t="s">
        <v>118</v>
      </c>
      <c r="P33" s="127" t="s">
        <v>348</v>
      </c>
      <c r="Q33" s="127"/>
      <c r="R33" s="127" t="s">
        <v>158</v>
      </c>
      <c r="S33" s="108"/>
      <c r="T33" s="108"/>
    </row>
    <row r="34" spans="1:20" ht="78" customHeight="1">
      <c r="A34" s="298"/>
      <c r="B34" s="243"/>
      <c r="C34" s="243"/>
      <c r="D34" s="243"/>
      <c r="E34" s="244" t="s">
        <v>411</v>
      </c>
      <c r="F34" s="244"/>
      <c r="G34" s="244"/>
      <c r="H34" s="111" t="s">
        <v>374</v>
      </c>
      <c r="I34" s="111" t="s">
        <v>412</v>
      </c>
      <c r="J34" s="246"/>
      <c r="K34" s="246"/>
      <c r="L34" s="244" t="s">
        <v>413</v>
      </c>
      <c r="M34" s="244"/>
      <c r="N34" s="127" t="s">
        <v>165</v>
      </c>
      <c r="O34" s="124" t="s">
        <v>118</v>
      </c>
      <c r="P34" s="127" t="s">
        <v>414</v>
      </c>
      <c r="Q34" s="127"/>
      <c r="R34" s="127" t="s">
        <v>158</v>
      </c>
      <c r="S34" s="138">
        <v>148</v>
      </c>
      <c r="T34" s="138">
        <v>1.26</v>
      </c>
    </row>
    <row r="35" spans="1:20" ht="78" customHeight="1">
      <c r="A35" s="298"/>
      <c r="B35" s="243"/>
      <c r="C35" s="243"/>
      <c r="D35" s="243"/>
      <c r="E35" s="279" t="s">
        <v>384</v>
      </c>
      <c r="F35" s="280"/>
      <c r="G35" s="281"/>
      <c r="H35" s="100">
        <v>1</v>
      </c>
      <c r="I35" s="100">
        <v>1</v>
      </c>
      <c r="J35" s="246"/>
      <c r="K35" s="246"/>
      <c r="L35" s="251"/>
      <c r="M35" s="252"/>
      <c r="N35" s="127"/>
      <c r="O35" s="131" t="s">
        <v>165</v>
      </c>
      <c r="P35" s="133" t="s">
        <v>244</v>
      </c>
      <c r="Q35" s="133"/>
      <c r="R35" s="133" t="s">
        <v>158</v>
      </c>
      <c r="S35" s="138"/>
      <c r="T35" s="138"/>
    </row>
    <row r="36" spans="1:20" ht="24.95" customHeight="1">
      <c r="A36" s="298"/>
      <c r="B36" s="243"/>
      <c r="C36" s="243"/>
      <c r="D36" s="243"/>
      <c r="E36" s="294" t="s">
        <v>377</v>
      </c>
      <c r="F36" s="295"/>
      <c r="G36" s="295"/>
      <c r="H36" s="118" t="s">
        <v>378</v>
      </c>
      <c r="I36" s="118" t="s">
        <v>378</v>
      </c>
      <c r="J36" s="246"/>
      <c r="K36" s="246"/>
      <c r="L36" s="244"/>
      <c r="M36" s="244"/>
      <c r="N36" s="127"/>
      <c r="O36" s="124" t="s">
        <v>118</v>
      </c>
      <c r="P36" s="130" t="s">
        <v>331</v>
      </c>
      <c r="Q36" s="130"/>
      <c r="R36" s="130" t="s">
        <v>158</v>
      </c>
      <c r="S36" s="108"/>
      <c r="T36" s="108"/>
    </row>
    <row r="37" spans="1:20" ht="24.95" customHeight="1">
      <c r="A37" s="298"/>
      <c r="B37" s="243"/>
      <c r="C37" s="243" t="s">
        <v>428</v>
      </c>
      <c r="D37" s="243"/>
      <c r="E37" s="244" t="s">
        <v>373</v>
      </c>
      <c r="F37" s="245"/>
      <c r="G37" s="245"/>
      <c r="H37" s="113" t="s">
        <v>429</v>
      </c>
      <c r="I37" s="113" t="s">
        <v>156</v>
      </c>
      <c r="J37" s="246">
        <v>10</v>
      </c>
      <c r="K37" s="246">
        <v>10</v>
      </c>
      <c r="L37" s="245"/>
      <c r="M37" s="245"/>
      <c r="N37" s="124"/>
      <c r="O37" s="124" t="s">
        <v>118</v>
      </c>
      <c r="P37" s="124" t="s">
        <v>135</v>
      </c>
      <c r="Q37" s="124" t="s">
        <v>157</v>
      </c>
      <c r="R37" s="124" t="s">
        <v>158</v>
      </c>
      <c r="S37" s="108"/>
      <c r="T37" s="120"/>
    </row>
    <row r="38" spans="1:20" ht="24.95" customHeight="1">
      <c r="A38" s="298"/>
      <c r="B38" s="243"/>
      <c r="C38" s="243"/>
      <c r="D38" s="243"/>
      <c r="E38" s="244" t="s">
        <v>448</v>
      </c>
      <c r="F38" s="244"/>
      <c r="G38" s="244"/>
      <c r="H38" s="111" t="s">
        <v>449</v>
      </c>
      <c r="I38" s="111" t="s">
        <v>449</v>
      </c>
      <c r="J38" s="246"/>
      <c r="K38" s="246"/>
      <c r="L38" s="245"/>
      <c r="M38" s="245"/>
      <c r="N38" s="127"/>
      <c r="O38" s="124" t="s">
        <v>118</v>
      </c>
      <c r="P38" s="127" t="s">
        <v>278</v>
      </c>
      <c r="Q38" s="127"/>
      <c r="R38" s="127" t="s">
        <v>158</v>
      </c>
      <c r="S38" s="108"/>
      <c r="T38" s="120"/>
    </row>
    <row r="39" spans="1:20" ht="30" customHeight="1">
      <c r="A39" s="298"/>
      <c r="B39" s="243"/>
      <c r="C39" s="243"/>
      <c r="D39" s="243"/>
      <c r="E39" s="244" t="s">
        <v>453</v>
      </c>
      <c r="F39" s="244"/>
      <c r="G39" s="244"/>
      <c r="H39" s="147">
        <v>1</v>
      </c>
      <c r="I39" s="118">
        <v>1</v>
      </c>
      <c r="J39" s="246"/>
      <c r="K39" s="246"/>
      <c r="L39" s="244"/>
      <c r="M39" s="244"/>
      <c r="N39" s="124"/>
      <c r="O39" s="127" t="s">
        <v>165</v>
      </c>
      <c r="P39" s="130" t="s">
        <v>320</v>
      </c>
      <c r="Q39" s="130"/>
      <c r="R39" s="135" t="s">
        <v>158</v>
      </c>
      <c r="S39" s="108"/>
      <c r="T39" s="120"/>
    </row>
    <row r="40" spans="1:20" ht="30" customHeight="1">
      <c r="A40" s="298"/>
      <c r="B40" s="243"/>
      <c r="C40" s="243"/>
      <c r="D40" s="243"/>
      <c r="E40" s="244" t="s">
        <v>454</v>
      </c>
      <c r="F40" s="244"/>
      <c r="G40" s="244"/>
      <c r="H40" s="147">
        <v>1</v>
      </c>
      <c r="I40" s="118">
        <v>1</v>
      </c>
      <c r="J40" s="246"/>
      <c r="K40" s="246"/>
      <c r="L40" s="245"/>
      <c r="M40" s="245"/>
      <c r="N40" s="124"/>
      <c r="O40" s="127" t="s">
        <v>165</v>
      </c>
      <c r="P40" s="130" t="s">
        <v>320</v>
      </c>
      <c r="Q40" s="130"/>
      <c r="R40" s="135" t="s">
        <v>158</v>
      </c>
      <c r="S40" s="108"/>
      <c r="T40" s="120"/>
    </row>
    <row r="41" spans="1:20" ht="27" customHeight="1">
      <c r="A41" s="298"/>
      <c r="B41" s="243"/>
      <c r="C41" s="243"/>
      <c r="D41" s="243"/>
      <c r="E41" s="244" t="s">
        <v>455</v>
      </c>
      <c r="F41" s="244"/>
      <c r="G41" s="244"/>
      <c r="H41" s="118" t="s">
        <v>441</v>
      </c>
      <c r="I41" s="118" t="s">
        <v>441</v>
      </c>
      <c r="J41" s="246"/>
      <c r="K41" s="246"/>
      <c r="L41" s="245"/>
      <c r="M41" s="245"/>
      <c r="N41" s="127"/>
      <c r="O41" s="124" t="s">
        <v>118</v>
      </c>
      <c r="P41" s="127" t="s">
        <v>342</v>
      </c>
      <c r="Q41" s="127"/>
      <c r="R41" s="127" t="s">
        <v>158</v>
      </c>
      <c r="S41" s="108"/>
      <c r="T41" s="120"/>
    </row>
    <row r="42" spans="1:20" ht="27" customHeight="1">
      <c r="A42" s="298"/>
      <c r="B42" s="243"/>
      <c r="C42" s="243"/>
      <c r="D42" s="243"/>
      <c r="E42" s="244" t="s">
        <v>457</v>
      </c>
      <c r="F42" s="244"/>
      <c r="G42" s="244"/>
      <c r="H42" s="118">
        <v>1</v>
      </c>
      <c r="I42" s="118">
        <v>1</v>
      </c>
      <c r="J42" s="246"/>
      <c r="K42" s="246"/>
      <c r="L42" s="245"/>
      <c r="M42" s="245"/>
      <c r="N42" s="127"/>
      <c r="O42" s="124" t="s">
        <v>118</v>
      </c>
      <c r="P42" s="127" t="s">
        <v>414</v>
      </c>
      <c r="Q42" s="127"/>
      <c r="R42" s="127" t="s">
        <v>158</v>
      </c>
      <c r="S42" s="108"/>
      <c r="T42" s="120"/>
    </row>
    <row r="43" spans="1:20" ht="27" customHeight="1">
      <c r="A43" s="298"/>
      <c r="B43" s="243"/>
      <c r="C43" s="243" t="s">
        <v>460</v>
      </c>
      <c r="D43" s="243"/>
      <c r="E43" s="244" t="s">
        <v>154</v>
      </c>
      <c r="F43" s="245"/>
      <c r="G43" s="245"/>
      <c r="H43" s="111" t="s">
        <v>470</v>
      </c>
      <c r="I43" s="113" t="s">
        <v>471</v>
      </c>
      <c r="J43" s="246">
        <v>10</v>
      </c>
      <c r="K43" s="246">
        <v>10</v>
      </c>
      <c r="L43" s="245"/>
      <c r="M43" s="245"/>
      <c r="N43" s="124"/>
      <c r="O43" s="124" t="s">
        <v>118</v>
      </c>
      <c r="P43" s="124" t="s">
        <v>135</v>
      </c>
      <c r="Q43" s="124" t="s">
        <v>157</v>
      </c>
      <c r="R43" s="124" t="s">
        <v>158</v>
      </c>
      <c r="S43" s="108"/>
      <c r="T43" s="108"/>
    </row>
    <row r="44" spans="1:20" ht="72.95" customHeight="1">
      <c r="A44" s="298"/>
      <c r="B44" s="243"/>
      <c r="C44" s="243"/>
      <c r="D44" s="243"/>
      <c r="E44" s="244" t="s">
        <v>472</v>
      </c>
      <c r="F44" s="245"/>
      <c r="G44" s="245"/>
      <c r="H44" s="111" t="s">
        <v>473</v>
      </c>
      <c r="I44" s="113" t="s">
        <v>474</v>
      </c>
      <c r="J44" s="246"/>
      <c r="K44" s="246"/>
      <c r="L44" s="245" t="s">
        <v>475</v>
      </c>
      <c r="M44" s="245"/>
      <c r="N44" s="124" t="s">
        <v>165</v>
      </c>
      <c r="O44" s="124" t="s">
        <v>118</v>
      </c>
      <c r="P44" s="124" t="s">
        <v>135</v>
      </c>
      <c r="Q44" s="124" t="s">
        <v>157</v>
      </c>
      <c r="R44" s="124" t="s">
        <v>158</v>
      </c>
      <c r="S44" s="108"/>
      <c r="T44" s="138"/>
    </row>
    <row r="45" spans="1:20" ht="63" customHeight="1">
      <c r="A45" s="298"/>
      <c r="B45" s="243"/>
      <c r="C45" s="243"/>
      <c r="D45" s="243"/>
      <c r="E45" s="244" t="s">
        <v>161</v>
      </c>
      <c r="F45" s="245"/>
      <c r="G45" s="245"/>
      <c r="H45" s="111" t="s">
        <v>476</v>
      </c>
      <c r="I45" s="82" t="s">
        <v>163</v>
      </c>
      <c r="J45" s="246"/>
      <c r="K45" s="246"/>
      <c r="L45" s="263" t="s">
        <v>477</v>
      </c>
      <c r="M45" s="263"/>
      <c r="N45" s="124" t="s">
        <v>165</v>
      </c>
      <c r="O45" s="124" t="s">
        <v>118</v>
      </c>
      <c r="P45" s="124" t="s">
        <v>135</v>
      </c>
      <c r="Q45" s="124" t="s">
        <v>157</v>
      </c>
      <c r="R45" s="124" t="s">
        <v>158</v>
      </c>
      <c r="S45" s="108"/>
      <c r="T45" s="138"/>
    </row>
    <row r="46" spans="1:20" ht="63" customHeight="1">
      <c r="A46" s="298"/>
      <c r="B46" s="243"/>
      <c r="C46" s="243"/>
      <c r="D46" s="243"/>
      <c r="E46" s="244" t="s">
        <v>166</v>
      </c>
      <c r="F46" s="245"/>
      <c r="G46" s="245"/>
      <c r="H46" s="111" t="s">
        <v>478</v>
      </c>
      <c r="I46" s="82" t="s">
        <v>479</v>
      </c>
      <c r="J46" s="246"/>
      <c r="K46" s="246"/>
      <c r="L46" s="263" t="s">
        <v>477</v>
      </c>
      <c r="M46" s="263"/>
      <c r="N46" s="124" t="s">
        <v>165</v>
      </c>
      <c r="O46" s="124" t="s">
        <v>118</v>
      </c>
      <c r="P46" s="124" t="s">
        <v>135</v>
      </c>
      <c r="Q46" s="124" t="s">
        <v>157</v>
      </c>
      <c r="R46" s="124" t="s">
        <v>158</v>
      </c>
      <c r="S46" s="108"/>
      <c r="T46" s="138"/>
    </row>
    <row r="47" spans="1:20" ht="47.1" customHeight="1">
      <c r="A47" s="298"/>
      <c r="B47" s="243" t="s">
        <v>531</v>
      </c>
      <c r="C47" s="243" t="s">
        <v>552</v>
      </c>
      <c r="D47" s="243"/>
      <c r="E47" s="244" t="s">
        <v>582</v>
      </c>
      <c r="F47" s="244"/>
      <c r="G47" s="244"/>
      <c r="H47" s="118">
        <v>0.9</v>
      </c>
      <c r="I47" s="118">
        <v>0.96</v>
      </c>
      <c r="J47" s="113">
        <v>10</v>
      </c>
      <c r="K47" s="113">
        <v>10</v>
      </c>
      <c r="L47" s="244"/>
      <c r="M47" s="244"/>
      <c r="N47" s="127"/>
      <c r="O47" s="124" t="s">
        <v>118</v>
      </c>
      <c r="P47" s="127" t="s">
        <v>342</v>
      </c>
      <c r="Q47" s="127"/>
      <c r="R47" s="127" t="s">
        <v>158</v>
      </c>
      <c r="S47" s="108"/>
      <c r="T47" s="120"/>
    </row>
    <row r="48" spans="1:20" ht="54.95" customHeight="1">
      <c r="A48" s="298"/>
      <c r="B48" s="243"/>
      <c r="C48" s="243" t="s">
        <v>680</v>
      </c>
      <c r="D48" s="243"/>
      <c r="E48" s="244" t="s">
        <v>597</v>
      </c>
      <c r="F48" s="244"/>
      <c r="G48" s="244"/>
      <c r="H48" s="118">
        <v>0.7</v>
      </c>
      <c r="I48" s="118">
        <v>0.9</v>
      </c>
      <c r="J48" s="113">
        <v>10</v>
      </c>
      <c r="K48" s="113">
        <v>10</v>
      </c>
      <c r="L48" s="244"/>
      <c r="M48" s="244"/>
      <c r="N48" s="127"/>
      <c r="O48" s="124" t="s">
        <v>118</v>
      </c>
      <c r="P48" s="127" t="s">
        <v>244</v>
      </c>
      <c r="Q48" s="127"/>
      <c r="R48" s="127" t="s">
        <v>158</v>
      </c>
      <c r="S48" s="108"/>
      <c r="T48" s="108"/>
    </row>
    <row r="49" spans="1:20" ht="30" customHeight="1">
      <c r="A49" s="298"/>
      <c r="B49" s="243"/>
      <c r="C49" s="243" t="s">
        <v>673</v>
      </c>
      <c r="D49" s="243"/>
      <c r="E49" s="244" t="s">
        <v>611</v>
      </c>
      <c r="F49" s="244"/>
      <c r="G49" s="244"/>
      <c r="H49" s="111" t="s">
        <v>612</v>
      </c>
      <c r="I49" s="111" t="s">
        <v>613</v>
      </c>
      <c r="J49" s="246">
        <v>10</v>
      </c>
      <c r="K49" s="246">
        <v>10</v>
      </c>
      <c r="L49" s="244"/>
      <c r="M49" s="244"/>
      <c r="N49" s="127"/>
      <c r="O49" s="124" t="s">
        <v>118</v>
      </c>
      <c r="P49" s="127" t="s">
        <v>244</v>
      </c>
      <c r="Q49" s="127"/>
      <c r="R49" s="127" t="s">
        <v>158</v>
      </c>
      <c r="S49" s="108"/>
      <c r="T49" s="108"/>
    </row>
    <row r="50" spans="1:20" ht="30" customHeight="1">
      <c r="A50" s="298"/>
      <c r="B50" s="243"/>
      <c r="C50" s="243"/>
      <c r="D50" s="243"/>
      <c r="E50" s="244" t="s">
        <v>614</v>
      </c>
      <c r="F50" s="244"/>
      <c r="G50" s="244"/>
      <c r="H50" s="111" t="s">
        <v>615</v>
      </c>
      <c r="I50" s="111" t="s">
        <v>616</v>
      </c>
      <c r="J50" s="246"/>
      <c r="K50" s="246"/>
      <c r="L50" s="244"/>
      <c r="M50" s="244"/>
      <c r="N50" s="127"/>
      <c r="O50" s="124" t="s">
        <v>118</v>
      </c>
      <c r="P50" s="127" t="s">
        <v>342</v>
      </c>
      <c r="Q50" s="127"/>
      <c r="R50" s="127" t="s">
        <v>158</v>
      </c>
      <c r="S50" s="108"/>
      <c r="T50" s="108"/>
    </row>
    <row r="51" spans="1:20" ht="90.95" customHeight="1">
      <c r="A51" s="297"/>
      <c r="B51" s="111" t="s">
        <v>626</v>
      </c>
      <c r="C51" s="243" t="s">
        <v>674</v>
      </c>
      <c r="D51" s="243"/>
      <c r="E51" s="244" t="s">
        <v>630</v>
      </c>
      <c r="F51" s="244"/>
      <c r="G51" s="244"/>
      <c r="H51" s="118">
        <v>0.95</v>
      </c>
      <c r="I51" s="118">
        <v>0.99</v>
      </c>
      <c r="J51" s="113">
        <v>10</v>
      </c>
      <c r="K51" s="113">
        <v>10</v>
      </c>
      <c r="L51" s="244"/>
      <c r="M51" s="244"/>
      <c r="N51" s="127"/>
      <c r="O51" s="124" t="s">
        <v>118</v>
      </c>
      <c r="P51" s="127" t="s">
        <v>244</v>
      </c>
      <c r="Q51" s="127"/>
      <c r="R51" s="127" t="s">
        <v>158</v>
      </c>
      <c r="S51" s="108"/>
      <c r="T51" s="108"/>
    </row>
    <row r="52" spans="1:20" ht="30" customHeight="1">
      <c r="A52" s="243" t="s">
        <v>647</v>
      </c>
      <c r="B52" s="243"/>
      <c r="C52" s="243"/>
      <c r="D52" s="243"/>
      <c r="E52" s="243"/>
      <c r="F52" s="246"/>
      <c r="G52" s="246"/>
      <c r="H52" s="113"/>
      <c r="I52" s="113"/>
      <c r="J52" s="113">
        <f>SUM(J14:J51)+J5</f>
        <v>100</v>
      </c>
      <c r="K52" s="113">
        <f>SUM(K14:K51)+M5</f>
        <v>96.92</v>
      </c>
      <c r="L52" s="245"/>
      <c r="M52" s="245"/>
      <c r="N52" s="124"/>
      <c r="O52" s="124"/>
      <c r="P52" s="107"/>
      <c r="Q52" s="108"/>
      <c r="R52" s="108"/>
      <c r="S52" s="108"/>
      <c r="T52" s="120"/>
    </row>
    <row r="53" spans="1:20" ht="30" hidden="1" customHeight="1">
      <c r="A53" s="243" t="s">
        <v>648</v>
      </c>
      <c r="B53" s="243"/>
      <c r="C53" s="243"/>
      <c r="D53" s="243"/>
      <c r="E53" s="243" t="s">
        <v>649</v>
      </c>
      <c r="F53" s="246"/>
      <c r="G53" s="246"/>
      <c r="H53" s="246"/>
      <c r="I53" s="246"/>
      <c r="J53" s="246"/>
      <c r="K53" s="246"/>
      <c r="L53" s="246"/>
      <c r="M53" s="246"/>
      <c r="N53" s="152"/>
      <c r="O53" s="152"/>
      <c r="P53" s="107"/>
      <c r="Q53" s="108"/>
      <c r="R53" s="108"/>
      <c r="S53" s="108"/>
      <c r="T53" s="120"/>
    </row>
    <row r="54" spans="1:20" ht="15.75" hidden="1">
      <c r="A54" s="244" t="s">
        <v>650</v>
      </c>
      <c r="B54" s="244"/>
      <c r="C54" s="243"/>
      <c r="D54" s="243"/>
      <c r="E54" s="244"/>
      <c r="F54" s="245"/>
      <c r="G54" s="245"/>
      <c r="H54" s="245"/>
      <c r="I54" s="245"/>
      <c r="J54" s="245"/>
      <c r="K54" s="245"/>
      <c r="L54" s="245"/>
      <c r="M54" s="245"/>
      <c r="N54" s="124"/>
      <c r="O54" s="124"/>
      <c r="P54" s="107"/>
      <c r="Q54" s="108"/>
      <c r="R54" s="108"/>
      <c r="S54" s="108"/>
      <c r="T54" s="120"/>
    </row>
    <row r="55" spans="1:20" ht="34.15" hidden="1" customHeight="1">
      <c r="A55" s="244"/>
      <c r="B55" s="244"/>
      <c r="C55" s="243"/>
      <c r="D55" s="243"/>
      <c r="E55" s="244"/>
      <c r="F55" s="245"/>
      <c r="G55" s="245"/>
      <c r="H55" s="245"/>
      <c r="I55" s="245"/>
      <c r="J55" s="245"/>
      <c r="K55" s="245"/>
      <c r="L55" s="245"/>
      <c r="M55" s="245"/>
      <c r="N55" s="124"/>
      <c r="O55" s="124"/>
      <c r="P55" s="107"/>
      <c r="Q55" s="108"/>
      <c r="R55" s="108"/>
      <c r="S55" s="108"/>
      <c r="T55" s="120"/>
    </row>
    <row r="56" spans="1:20">
      <c r="A56" s="142"/>
    </row>
  </sheetData>
  <mergeCells count="145">
    <mergeCell ref="N12:N13"/>
    <mergeCell ref="O12:O13"/>
    <mergeCell ref="P12:P13"/>
    <mergeCell ref="Q12:Q13"/>
    <mergeCell ref="R12:R13"/>
    <mergeCell ref="S12:S13"/>
    <mergeCell ref="T12:T13"/>
    <mergeCell ref="A54:M55"/>
    <mergeCell ref="A4:C9"/>
    <mergeCell ref="C12:D13"/>
    <mergeCell ref="E12:G13"/>
    <mergeCell ref="L12:M13"/>
    <mergeCell ref="C14:D25"/>
    <mergeCell ref="C26:D36"/>
    <mergeCell ref="C37:D42"/>
    <mergeCell ref="C43:D46"/>
    <mergeCell ref="C49:D50"/>
    <mergeCell ref="L16:M17"/>
    <mergeCell ref="A10:A11"/>
    <mergeCell ref="A12:A13"/>
    <mergeCell ref="A14:A51"/>
    <mergeCell ref="B12:B13"/>
    <mergeCell ref="B14:B46"/>
    <mergeCell ref="B47:B50"/>
    <mergeCell ref="H12:H13"/>
    <mergeCell ref="I12:I13"/>
    <mergeCell ref="J12:J13"/>
    <mergeCell ref="J14:J25"/>
    <mergeCell ref="J26:J36"/>
    <mergeCell ref="J37:J42"/>
    <mergeCell ref="J43:J46"/>
    <mergeCell ref="J49:J50"/>
    <mergeCell ref="E50:G50"/>
    <mergeCell ref="L50:M50"/>
    <mergeCell ref="C51:D51"/>
    <mergeCell ref="E51:G51"/>
    <mergeCell ref="L51:M51"/>
    <mergeCell ref="A52:D52"/>
    <mergeCell ref="E52:G52"/>
    <mergeCell ref="L52:M52"/>
    <mergeCell ref="A53:D53"/>
    <mergeCell ref="E53:M53"/>
    <mergeCell ref="K49:K50"/>
    <mergeCell ref="E46:G46"/>
    <mergeCell ref="L46:M46"/>
    <mergeCell ref="C47:D47"/>
    <mergeCell ref="E47:G47"/>
    <mergeCell ref="L47:M47"/>
    <mergeCell ref="C48:D48"/>
    <mergeCell ref="E48:G48"/>
    <mergeCell ref="L48:M48"/>
    <mergeCell ref="E49:G49"/>
    <mergeCell ref="L49:M49"/>
    <mergeCell ref="K43:K46"/>
    <mergeCell ref="E41:G41"/>
    <mergeCell ref="L41:M41"/>
    <mergeCell ref="E42:G42"/>
    <mergeCell ref="L42:M42"/>
    <mergeCell ref="E43:G43"/>
    <mergeCell ref="L43:M43"/>
    <mergeCell ref="E44:G44"/>
    <mergeCell ref="L44:M44"/>
    <mergeCell ref="E45:G45"/>
    <mergeCell ref="L45:M45"/>
    <mergeCell ref="K37:K42"/>
    <mergeCell ref="E36:G36"/>
    <mergeCell ref="L36:M36"/>
    <mergeCell ref="E37:G37"/>
    <mergeCell ref="L37:M37"/>
    <mergeCell ref="E38:G38"/>
    <mergeCell ref="L38:M38"/>
    <mergeCell ref="E39:G39"/>
    <mergeCell ref="L39:M39"/>
    <mergeCell ref="E40:G40"/>
    <mergeCell ref="L40:M40"/>
    <mergeCell ref="K26:K36"/>
    <mergeCell ref="E31:G31"/>
    <mergeCell ref="L31:M31"/>
    <mergeCell ref="E32:G32"/>
    <mergeCell ref="L32:M32"/>
    <mergeCell ref="E33:G33"/>
    <mergeCell ref="L33:M33"/>
    <mergeCell ref="E34:G34"/>
    <mergeCell ref="L34:M34"/>
    <mergeCell ref="E35:G35"/>
    <mergeCell ref="L35:M35"/>
    <mergeCell ref="E26:G26"/>
    <mergeCell ref="L26:M26"/>
    <mergeCell ref="E27:G27"/>
    <mergeCell ref="L27:M27"/>
    <mergeCell ref="E28:G28"/>
    <mergeCell ref="L28:M28"/>
    <mergeCell ref="E29:G29"/>
    <mergeCell ref="L29:M29"/>
    <mergeCell ref="E30:G30"/>
    <mergeCell ref="L30:M30"/>
    <mergeCell ref="E21:G21"/>
    <mergeCell ref="L21:M21"/>
    <mergeCell ref="E22:G22"/>
    <mergeCell ref="L22:M22"/>
    <mergeCell ref="E23:G23"/>
    <mergeCell ref="L23:M23"/>
    <mergeCell ref="E24:G24"/>
    <mergeCell ref="L24:M24"/>
    <mergeCell ref="E25:G25"/>
    <mergeCell ref="L25:M25"/>
    <mergeCell ref="K14:K25"/>
    <mergeCell ref="E15:G15"/>
    <mergeCell ref="L15:M15"/>
    <mergeCell ref="E16:G16"/>
    <mergeCell ref="E17:G17"/>
    <mergeCell ref="E18:G18"/>
    <mergeCell ref="L18:M18"/>
    <mergeCell ref="E19:G19"/>
    <mergeCell ref="L19:M19"/>
    <mergeCell ref="E20:G20"/>
    <mergeCell ref="L20:M20"/>
    <mergeCell ref="D9:E9"/>
    <mergeCell ref="G9:H9"/>
    <mergeCell ref="K9:M9"/>
    <mergeCell ref="B10:H10"/>
    <mergeCell ref="I10:M10"/>
    <mergeCell ref="B11:H11"/>
    <mergeCell ref="I11:M11"/>
    <mergeCell ref="E14:G14"/>
    <mergeCell ref="L14:M14"/>
    <mergeCell ref="K12:K13"/>
    <mergeCell ref="D6:E6"/>
    <mergeCell ref="G6:H6"/>
    <mergeCell ref="K6:L6"/>
    <mergeCell ref="D7:E7"/>
    <mergeCell ref="G7:H7"/>
    <mergeCell ref="K7:L7"/>
    <mergeCell ref="D8:E8"/>
    <mergeCell ref="G8:H8"/>
    <mergeCell ref="K8:M8"/>
    <mergeCell ref="A2:M2"/>
    <mergeCell ref="A3:C3"/>
    <mergeCell ref="D3:M3"/>
    <mergeCell ref="D4:E4"/>
    <mergeCell ref="G4:H4"/>
    <mergeCell ref="K4:L4"/>
    <mergeCell ref="D5:E5"/>
    <mergeCell ref="G5:H5"/>
    <mergeCell ref="K5:L5"/>
  </mergeCells>
  <phoneticPr fontId="80" type="noConversion"/>
  <pageMargins left="0.31458333333333299" right="0.25138888888888899" top="0.75138888888888899" bottom="0.75138888888888899" header="0.29861111111111099" footer="0.29861111111111099"/>
  <pageSetup paperSize="9" scale="60" fitToHeight="0" orientation="portrait" r:id="rId1"/>
  <rowBreaks count="1" manualBreakCount="1">
    <brk id="2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6"/>
  <sheetViews>
    <sheetView view="pageBreakPreview" zoomScale="69" zoomScaleNormal="100" workbookViewId="0">
      <selection activeCell="I10" sqref="I10:M10"/>
    </sheetView>
  </sheetViews>
  <sheetFormatPr defaultColWidth="9" defaultRowHeight="15"/>
  <cols>
    <col min="1" max="1" width="8.875" style="103" customWidth="1"/>
    <col min="2" max="2" width="5.125" style="103" customWidth="1"/>
    <col min="3" max="4" width="4.625" style="104" customWidth="1"/>
    <col min="5" max="5" width="17.875" style="103" customWidth="1"/>
    <col min="6" max="6" width="13.75" style="105" customWidth="1"/>
    <col min="7" max="7" width="9" style="105" customWidth="1"/>
    <col min="8" max="8" width="27.875" style="105" customWidth="1"/>
    <col min="9" max="9" width="32.875" style="105" customWidth="1"/>
    <col min="10" max="10" width="9" style="105" customWidth="1"/>
    <col min="11" max="11" width="7.75" style="105" customWidth="1"/>
    <col min="12" max="12" width="9" style="105"/>
    <col min="13" max="13" width="20" style="105" customWidth="1"/>
    <col min="14" max="14" width="9.625" style="106" hidden="1" customWidth="1"/>
    <col min="15" max="15" width="20.75" style="106" hidden="1" customWidth="1"/>
    <col min="16" max="16" width="15.625" style="106" hidden="1" customWidth="1"/>
    <col min="17" max="17" width="12.5" style="106" hidden="1" customWidth="1"/>
    <col min="18" max="18" width="25.25" style="106" hidden="1" customWidth="1"/>
    <col min="19" max="19" width="10" style="103" hidden="1" customWidth="1"/>
    <col min="20" max="20" width="10.125" style="103" hidden="1" customWidth="1"/>
    <col min="21" max="16384" width="9" style="103"/>
  </cols>
  <sheetData>
    <row r="1" spans="1:20" s="102" customFormat="1" ht="15.75">
      <c r="A1" s="475" t="s">
        <v>681</v>
      </c>
      <c r="B1" s="476"/>
      <c r="C1" s="477"/>
      <c r="D1" s="477"/>
      <c r="E1" s="476"/>
      <c r="F1" s="478"/>
      <c r="G1" s="478"/>
      <c r="H1" s="478"/>
      <c r="I1" s="478"/>
      <c r="J1" s="478"/>
      <c r="K1" s="478"/>
      <c r="L1" s="478"/>
      <c r="M1" s="478"/>
      <c r="N1" s="120"/>
      <c r="O1" s="120"/>
      <c r="P1" s="120"/>
      <c r="Q1" s="120"/>
      <c r="R1" s="120"/>
      <c r="S1" s="476"/>
      <c r="T1" s="476"/>
    </row>
    <row r="2" spans="1:20" ht="30" customHeight="1">
      <c r="A2" s="479" t="s">
        <v>682</v>
      </c>
      <c r="B2" s="479"/>
      <c r="C2" s="479"/>
      <c r="D2" s="479"/>
      <c r="E2" s="479"/>
      <c r="F2" s="480"/>
      <c r="G2" s="480"/>
      <c r="H2" s="480"/>
      <c r="I2" s="480"/>
      <c r="J2" s="480"/>
      <c r="K2" s="480"/>
      <c r="L2" s="480"/>
      <c r="M2" s="480"/>
      <c r="N2" s="120"/>
      <c r="O2" s="120"/>
      <c r="P2" s="120"/>
      <c r="Q2" s="120"/>
      <c r="R2" s="120"/>
      <c r="S2" s="476"/>
      <c r="T2" s="476"/>
    </row>
    <row r="3" spans="1:20" ht="22.15" customHeight="1">
      <c r="A3" s="481" t="s">
        <v>75</v>
      </c>
      <c r="B3" s="481"/>
      <c r="C3" s="481"/>
      <c r="D3" s="481" t="s">
        <v>76</v>
      </c>
      <c r="E3" s="482"/>
      <c r="F3" s="483"/>
      <c r="G3" s="483"/>
      <c r="H3" s="483"/>
      <c r="I3" s="483"/>
      <c r="J3" s="483"/>
      <c r="K3" s="483"/>
      <c r="L3" s="483"/>
      <c r="M3" s="483"/>
      <c r="N3" s="120"/>
      <c r="O3" s="120"/>
      <c r="P3" s="120"/>
      <c r="Q3" s="120"/>
      <c r="R3" s="120"/>
      <c r="S3" s="476"/>
      <c r="T3" s="476"/>
    </row>
    <row r="4" spans="1:20" ht="24" customHeight="1">
      <c r="A4" s="481" t="s">
        <v>77</v>
      </c>
      <c r="B4" s="481"/>
      <c r="C4" s="481"/>
      <c r="D4" s="247"/>
      <c r="E4" s="247"/>
      <c r="F4" s="468" t="s">
        <v>78</v>
      </c>
      <c r="G4" s="484" t="s">
        <v>1052</v>
      </c>
      <c r="H4" s="484"/>
      <c r="I4" s="468" t="s">
        <v>1053</v>
      </c>
      <c r="J4" s="468" t="s">
        <v>80</v>
      </c>
      <c r="K4" s="484" t="s">
        <v>1054</v>
      </c>
      <c r="L4" s="484"/>
      <c r="M4" s="468" t="s">
        <v>82</v>
      </c>
      <c r="N4" s="120"/>
      <c r="O4" s="485" t="s">
        <v>656</v>
      </c>
      <c r="P4" s="485" t="s">
        <v>657</v>
      </c>
      <c r="Q4" s="485" t="s">
        <v>658</v>
      </c>
      <c r="R4" s="120"/>
      <c r="S4" s="476"/>
      <c r="T4" s="476"/>
    </row>
    <row r="5" spans="1:20" ht="22.15" customHeight="1">
      <c r="A5" s="481"/>
      <c r="B5" s="481"/>
      <c r="C5" s="481"/>
      <c r="D5" s="481" t="s">
        <v>83</v>
      </c>
      <c r="E5" s="482"/>
      <c r="F5" s="114">
        <f>F6+F7</f>
        <v>60924.800000000003</v>
      </c>
      <c r="G5" s="248">
        <f>65291.53+216</f>
        <v>65507.53</v>
      </c>
      <c r="H5" s="248"/>
      <c r="I5" s="114">
        <f>63395.55+216</f>
        <v>63611.55</v>
      </c>
      <c r="J5" s="114">
        <v>10</v>
      </c>
      <c r="K5" s="249">
        <f>I5/G5</f>
        <v>0.97105706779052736</v>
      </c>
      <c r="L5" s="249"/>
      <c r="M5" s="114">
        <f>M6+M7</f>
        <v>9.7099999999999991</v>
      </c>
      <c r="N5" s="120"/>
      <c r="O5" s="120"/>
      <c r="P5" s="120"/>
      <c r="Q5" s="120"/>
      <c r="R5" s="120"/>
      <c r="S5" s="476"/>
      <c r="T5" s="476">
        <f>10-M5</f>
        <v>0.29000000000000092</v>
      </c>
    </row>
    <row r="6" spans="1:20" ht="22.15" customHeight="1">
      <c r="A6" s="481"/>
      <c r="B6" s="481"/>
      <c r="C6" s="481"/>
      <c r="D6" s="481" t="s">
        <v>659</v>
      </c>
      <c r="E6" s="482"/>
      <c r="F6" s="114">
        <v>15935.22</v>
      </c>
      <c r="G6" s="248">
        <f>F6+4582.73</f>
        <v>20517.949999999997</v>
      </c>
      <c r="H6" s="248"/>
      <c r="I6" s="114">
        <f>I5-I7</f>
        <v>19857.980000000003</v>
      </c>
      <c r="J6" s="114">
        <v>3.13</v>
      </c>
      <c r="K6" s="249">
        <f>I6/G6</f>
        <v>0.96783450588387265</v>
      </c>
      <c r="L6" s="249"/>
      <c r="M6" s="114">
        <v>3.03</v>
      </c>
      <c r="N6" s="121">
        <f>G6/G5</f>
        <v>0.31321513725216016</v>
      </c>
      <c r="O6" s="120">
        <f>I6</f>
        <v>19857.980000000003</v>
      </c>
      <c r="P6" s="120">
        <f>O6/G6</f>
        <v>0.96783450588387265</v>
      </c>
      <c r="Q6" s="120">
        <f>J6*P6</f>
        <v>3.0293220034165214</v>
      </c>
      <c r="R6" s="120"/>
      <c r="S6" s="476"/>
      <c r="T6" s="476"/>
    </row>
    <row r="7" spans="1:20" ht="22.15" customHeight="1">
      <c r="A7" s="481"/>
      <c r="B7" s="481"/>
      <c r="C7" s="481"/>
      <c r="D7" s="481" t="s">
        <v>660</v>
      </c>
      <c r="E7" s="482"/>
      <c r="F7" s="114">
        <f>44773.58+216</f>
        <v>44989.58</v>
      </c>
      <c r="G7" s="248">
        <f>44773.58+216</f>
        <v>44989.58</v>
      </c>
      <c r="H7" s="248"/>
      <c r="I7" s="114">
        <f>46593.82-2840.25</f>
        <v>43753.57</v>
      </c>
      <c r="J7" s="114">
        <v>6.87</v>
      </c>
      <c r="K7" s="249">
        <f>I7/G7</f>
        <v>0.97252674952733498</v>
      </c>
      <c r="L7" s="249"/>
      <c r="M7" s="114">
        <v>6.68</v>
      </c>
      <c r="N7" s="121">
        <f>G7/G5</f>
        <v>0.6867848627478399</v>
      </c>
      <c r="O7" s="120">
        <f>I7+10</f>
        <v>43763.57</v>
      </c>
      <c r="P7" s="120">
        <f>O7/G7</f>
        <v>0.97274902321826517</v>
      </c>
      <c r="Q7" s="120">
        <f>J7*P7</f>
        <v>6.6827857895094818</v>
      </c>
      <c r="R7" s="120"/>
      <c r="S7" s="476"/>
      <c r="T7" s="476"/>
    </row>
    <row r="8" spans="1:20" ht="22.15" customHeight="1">
      <c r="A8" s="481"/>
      <c r="B8" s="481"/>
      <c r="C8" s="481"/>
      <c r="D8" s="481"/>
      <c r="E8" s="482"/>
      <c r="F8" s="467"/>
      <c r="G8" s="248"/>
      <c r="H8" s="248"/>
      <c r="I8" s="486"/>
      <c r="J8" s="487"/>
      <c r="K8" s="488"/>
      <c r="L8" s="488"/>
      <c r="M8" s="488"/>
      <c r="N8" s="120"/>
      <c r="O8" s="120"/>
      <c r="P8" s="120"/>
      <c r="Q8" s="120"/>
      <c r="R8" s="120"/>
      <c r="S8" s="476"/>
      <c r="T8" s="476"/>
    </row>
    <row r="9" spans="1:20" ht="22.15" customHeight="1">
      <c r="A9" s="481"/>
      <c r="B9" s="481"/>
      <c r="C9" s="481"/>
      <c r="D9" s="481"/>
      <c r="E9" s="482"/>
      <c r="F9" s="467"/>
      <c r="G9" s="248"/>
      <c r="H9" s="248"/>
      <c r="I9" s="486"/>
      <c r="J9" s="487"/>
      <c r="K9" s="488"/>
      <c r="L9" s="488"/>
      <c r="M9" s="488"/>
      <c r="N9" s="120"/>
      <c r="O9" s="120"/>
      <c r="P9" s="120"/>
      <c r="Q9" s="120"/>
      <c r="R9" s="120"/>
      <c r="S9" s="476"/>
      <c r="T9" s="476"/>
    </row>
    <row r="10" spans="1:20" ht="22.15" customHeight="1">
      <c r="A10" s="481" t="s">
        <v>92</v>
      </c>
      <c r="B10" s="481" t="s">
        <v>93</v>
      </c>
      <c r="C10" s="481"/>
      <c r="D10" s="481"/>
      <c r="E10" s="481"/>
      <c r="F10" s="481"/>
      <c r="G10" s="481"/>
      <c r="H10" s="481"/>
      <c r="I10" s="484" t="s">
        <v>94</v>
      </c>
      <c r="J10" s="484"/>
      <c r="K10" s="484"/>
      <c r="L10" s="484"/>
      <c r="M10" s="484"/>
      <c r="N10" s="120"/>
      <c r="O10" s="120"/>
      <c r="P10" s="120"/>
      <c r="Q10" s="120"/>
      <c r="R10" s="120"/>
      <c r="S10" s="476"/>
      <c r="T10" s="476"/>
    </row>
    <row r="11" spans="1:20" ht="270.95" customHeight="1">
      <c r="A11" s="481"/>
      <c r="B11" s="482" t="s">
        <v>683</v>
      </c>
      <c r="C11" s="482"/>
      <c r="D11" s="482"/>
      <c r="E11" s="482"/>
      <c r="F11" s="482"/>
      <c r="G11" s="482"/>
      <c r="H11" s="482"/>
      <c r="I11" s="483" t="s">
        <v>684</v>
      </c>
      <c r="J11" s="483"/>
      <c r="K11" s="483"/>
      <c r="L11" s="483"/>
      <c r="M11" s="483"/>
      <c r="N11" s="120"/>
      <c r="O11" s="120"/>
      <c r="P11" s="120"/>
      <c r="Q11" s="120"/>
      <c r="R11" s="120"/>
      <c r="S11" s="476"/>
      <c r="T11" s="476"/>
    </row>
    <row r="12" spans="1:20" ht="22.15" customHeight="1">
      <c r="A12" s="470" t="s">
        <v>97</v>
      </c>
      <c r="B12" s="482" t="s">
        <v>98</v>
      </c>
      <c r="C12" s="481" t="s">
        <v>99</v>
      </c>
      <c r="D12" s="481"/>
      <c r="E12" s="481" t="s">
        <v>100</v>
      </c>
      <c r="F12" s="484"/>
      <c r="G12" s="484"/>
      <c r="H12" s="484" t="s">
        <v>101</v>
      </c>
      <c r="I12" s="483" t="s">
        <v>102</v>
      </c>
      <c r="J12" s="484" t="s">
        <v>80</v>
      </c>
      <c r="K12" s="484" t="s">
        <v>82</v>
      </c>
      <c r="L12" s="483" t="s">
        <v>103</v>
      </c>
      <c r="M12" s="483"/>
      <c r="N12" s="489" t="s">
        <v>104</v>
      </c>
      <c r="O12" s="489" t="s">
        <v>105</v>
      </c>
      <c r="P12" s="489" t="s">
        <v>106</v>
      </c>
      <c r="Q12" s="489" t="s">
        <v>107</v>
      </c>
      <c r="R12" s="489" t="s">
        <v>108</v>
      </c>
      <c r="S12" s="489" t="s">
        <v>109</v>
      </c>
      <c r="T12" s="489" t="s">
        <v>110</v>
      </c>
    </row>
    <row r="13" spans="1:20" ht="22.15" customHeight="1">
      <c r="A13" s="472"/>
      <c r="B13" s="482"/>
      <c r="C13" s="481"/>
      <c r="D13" s="481"/>
      <c r="E13" s="481"/>
      <c r="F13" s="484"/>
      <c r="G13" s="484"/>
      <c r="H13" s="484"/>
      <c r="I13" s="483"/>
      <c r="J13" s="484"/>
      <c r="K13" s="483"/>
      <c r="L13" s="483"/>
      <c r="M13" s="483"/>
      <c r="N13" s="300"/>
      <c r="O13" s="300"/>
      <c r="P13" s="300"/>
      <c r="Q13" s="300"/>
      <c r="R13" s="300"/>
      <c r="S13" s="489"/>
      <c r="T13" s="489"/>
    </row>
    <row r="14" spans="1:20" ht="23.1" customHeight="1">
      <c r="A14" s="470" t="s">
        <v>97</v>
      </c>
      <c r="B14" s="481" t="s">
        <v>112</v>
      </c>
      <c r="C14" s="481" t="s">
        <v>113</v>
      </c>
      <c r="D14" s="481"/>
      <c r="E14" s="482" t="s">
        <v>169</v>
      </c>
      <c r="F14" s="483"/>
      <c r="G14" s="483"/>
      <c r="H14" s="467" t="s">
        <v>170</v>
      </c>
      <c r="I14" s="490" t="s">
        <v>171</v>
      </c>
      <c r="J14" s="484">
        <v>15</v>
      </c>
      <c r="K14" s="484">
        <v>15</v>
      </c>
      <c r="L14" s="483"/>
      <c r="M14" s="483"/>
      <c r="N14" s="125"/>
      <c r="O14" s="491" t="s">
        <v>118</v>
      </c>
      <c r="P14" s="491" t="s">
        <v>135</v>
      </c>
      <c r="Q14" s="491" t="s">
        <v>172</v>
      </c>
      <c r="R14" s="492" t="s">
        <v>173</v>
      </c>
      <c r="S14" s="476"/>
      <c r="T14" s="476"/>
    </row>
    <row r="15" spans="1:20" ht="23.1" customHeight="1">
      <c r="A15" s="471"/>
      <c r="B15" s="481"/>
      <c r="C15" s="481"/>
      <c r="D15" s="481"/>
      <c r="E15" s="482" t="s">
        <v>174</v>
      </c>
      <c r="F15" s="483"/>
      <c r="G15" s="483"/>
      <c r="H15" s="467" t="s">
        <v>175</v>
      </c>
      <c r="I15" s="490" t="s">
        <v>176</v>
      </c>
      <c r="J15" s="484"/>
      <c r="K15" s="484"/>
      <c r="L15" s="483"/>
      <c r="M15" s="483"/>
      <c r="N15" s="125"/>
      <c r="O15" s="491" t="s">
        <v>118</v>
      </c>
      <c r="P15" s="491" t="s">
        <v>135</v>
      </c>
      <c r="Q15" s="491" t="s">
        <v>172</v>
      </c>
      <c r="R15" s="492" t="s">
        <v>173</v>
      </c>
      <c r="S15" s="476"/>
      <c r="T15" s="476"/>
    </row>
    <row r="16" spans="1:20" ht="23.1" customHeight="1">
      <c r="A16" s="471"/>
      <c r="B16" s="481"/>
      <c r="C16" s="481"/>
      <c r="D16" s="481"/>
      <c r="E16" s="482" t="s">
        <v>177</v>
      </c>
      <c r="F16" s="483"/>
      <c r="G16" s="483"/>
      <c r="H16" s="467" t="s">
        <v>178</v>
      </c>
      <c r="I16" s="468" t="s">
        <v>178</v>
      </c>
      <c r="J16" s="484"/>
      <c r="K16" s="484"/>
      <c r="L16" s="483"/>
      <c r="M16" s="483"/>
      <c r="N16" s="125"/>
      <c r="O16" s="491" t="s">
        <v>118</v>
      </c>
      <c r="P16" s="491" t="s">
        <v>135</v>
      </c>
      <c r="Q16" s="491" t="s">
        <v>179</v>
      </c>
      <c r="R16" s="492" t="s">
        <v>173</v>
      </c>
      <c r="S16" s="476"/>
      <c r="T16" s="476"/>
    </row>
    <row r="17" spans="1:20" ht="69.95" customHeight="1">
      <c r="A17" s="471"/>
      <c r="B17" s="481"/>
      <c r="C17" s="481"/>
      <c r="D17" s="481"/>
      <c r="E17" s="482" t="s">
        <v>180</v>
      </c>
      <c r="F17" s="483"/>
      <c r="G17" s="483"/>
      <c r="H17" s="467" t="s">
        <v>181</v>
      </c>
      <c r="I17" s="468" t="s">
        <v>182</v>
      </c>
      <c r="J17" s="484"/>
      <c r="K17" s="484"/>
      <c r="L17" s="483"/>
      <c r="M17" s="483"/>
      <c r="N17" s="125"/>
      <c r="O17" s="491" t="s">
        <v>118</v>
      </c>
      <c r="P17" s="491" t="s">
        <v>135</v>
      </c>
      <c r="Q17" s="491" t="s">
        <v>179</v>
      </c>
      <c r="R17" s="492" t="s">
        <v>173</v>
      </c>
      <c r="S17" s="476"/>
      <c r="T17" s="476"/>
    </row>
    <row r="18" spans="1:20" ht="26.1" customHeight="1">
      <c r="A18" s="471"/>
      <c r="B18" s="481"/>
      <c r="C18" s="481"/>
      <c r="D18" s="481"/>
      <c r="E18" s="482" t="s">
        <v>242</v>
      </c>
      <c r="F18" s="482"/>
      <c r="G18" s="482"/>
      <c r="H18" s="467" t="s">
        <v>243</v>
      </c>
      <c r="I18" s="467" t="s">
        <v>243</v>
      </c>
      <c r="J18" s="484"/>
      <c r="K18" s="484"/>
      <c r="L18" s="482"/>
      <c r="M18" s="482"/>
      <c r="N18" s="126"/>
      <c r="O18" s="491" t="s">
        <v>118</v>
      </c>
      <c r="P18" s="493" t="s">
        <v>244</v>
      </c>
      <c r="Q18" s="126"/>
      <c r="R18" s="492" t="s">
        <v>173</v>
      </c>
      <c r="S18" s="476"/>
      <c r="T18" s="476"/>
    </row>
    <row r="19" spans="1:20" ht="26.1" customHeight="1">
      <c r="A19" s="471"/>
      <c r="B19" s="481"/>
      <c r="C19" s="481"/>
      <c r="D19" s="481"/>
      <c r="E19" s="482" t="s">
        <v>245</v>
      </c>
      <c r="F19" s="482"/>
      <c r="G19" s="482"/>
      <c r="H19" s="467" t="s">
        <v>246</v>
      </c>
      <c r="I19" s="467" t="s">
        <v>246</v>
      </c>
      <c r="J19" s="484"/>
      <c r="K19" s="484"/>
      <c r="L19" s="482"/>
      <c r="M19" s="482"/>
      <c r="N19" s="126"/>
      <c r="O19" s="491" t="s">
        <v>118</v>
      </c>
      <c r="P19" s="493" t="s">
        <v>244</v>
      </c>
      <c r="Q19" s="126"/>
      <c r="R19" s="492" t="s">
        <v>173</v>
      </c>
      <c r="S19" s="476"/>
      <c r="T19" s="476"/>
    </row>
    <row r="20" spans="1:20" ht="26.1" customHeight="1">
      <c r="A20" s="471"/>
      <c r="B20" s="481"/>
      <c r="C20" s="481"/>
      <c r="D20" s="481"/>
      <c r="E20" s="494" t="s">
        <v>259</v>
      </c>
      <c r="F20" s="494"/>
      <c r="G20" s="494"/>
      <c r="H20" s="495" t="s">
        <v>260</v>
      </c>
      <c r="I20" s="467" t="s">
        <v>261</v>
      </c>
      <c r="J20" s="484"/>
      <c r="K20" s="484"/>
      <c r="L20" s="481"/>
      <c r="M20" s="481"/>
      <c r="N20" s="128"/>
      <c r="O20" s="491" t="s">
        <v>118</v>
      </c>
      <c r="P20" s="475" t="s">
        <v>262</v>
      </c>
      <c r="Q20" s="120"/>
      <c r="R20" s="492" t="s">
        <v>173</v>
      </c>
      <c r="S20" s="476"/>
      <c r="T20" s="476"/>
    </row>
    <row r="21" spans="1:20" ht="26.1" customHeight="1">
      <c r="A21" s="471"/>
      <c r="B21" s="481"/>
      <c r="C21" s="481"/>
      <c r="D21" s="481"/>
      <c r="E21" s="494" t="s">
        <v>263</v>
      </c>
      <c r="F21" s="494"/>
      <c r="G21" s="494"/>
      <c r="H21" s="495" t="s">
        <v>264</v>
      </c>
      <c r="I21" s="467" t="s">
        <v>265</v>
      </c>
      <c r="J21" s="484"/>
      <c r="K21" s="484"/>
      <c r="L21" s="481"/>
      <c r="M21" s="481"/>
      <c r="N21" s="128"/>
      <c r="O21" s="491" t="s">
        <v>118</v>
      </c>
      <c r="P21" s="475" t="s">
        <v>262</v>
      </c>
      <c r="Q21" s="120"/>
      <c r="R21" s="492" t="s">
        <v>173</v>
      </c>
      <c r="S21" s="476"/>
      <c r="T21" s="476"/>
    </row>
    <row r="22" spans="1:20" ht="71.099999999999994" customHeight="1">
      <c r="A22" s="471"/>
      <c r="B22" s="481"/>
      <c r="C22" s="481"/>
      <c r="D22" s="481"/>
      <c r="E22" s="482" t="s">
        <v>305</v>
      </c>
      <c r="F22" s="482"/>
      <c r="G22" s="482"/>
      <c r="H22" s="469" t="s">
        <v>685</v>
      </c>
      <c r="I22" s="469" t="s">
        <v>686</v>
      </c>
      <c r="J22" s="484"/>
      <c r="K22" s="484"/>
      <c r="L22" s="483"/>
      <c r="M22" s="483"/>
      <c r="N22" s="125"/>
      <c r="O22" s="491" t="s">
        <v>118</v>
      </c>
      <c r="P22" s="496" t="s">
        <v>297</v>
      </c>
      <c r="Q22" s="136"/>
      <c r="R22" s="492" t="s">
        <v>173</v>
      </c>
      <c r="S22" s="475"/>
      <c r="T22" s="476"/>
    </row>
    <row r="23" spans="1:20" ht="69.95" customHeight="1">
      <c r="A23" s="471"/>
      <c r="B23" s="481"/>
      <c r="C23" s="481"/>
      <c r="D23" s="481"/>
      <c r="E23" s="482" t="s">
        <v>313</v>
      </c>
      <c r="F23" s="482"/>
      <c r="G23" s="482"/>
      <c r="H23" s="467" t="s">
        <v>314</v>
      </c>
      <c r="I23" s="469" t="s">
        <v>687</v>
      </c>
      <c r="J23" s="484"/>
      <c r="K23" s="484"/>
      <c r="L23" s="483"/>
      <c r="M23" s="483"/>
      <c r="N23" s="125"/>
      <c r="O23" s="491" t="s">
        <v>118</v>
      </c>
      <c r="P23" s="496" t="s">
        <v>300</v>
      </c>
      <c r="Q23" s="496"/>
      <c r="R23" s="492" t="s">
        <v>173</v>
      </c>
      <c r="S23" s="475"/>
      <c r="T23" s="476"/>
    </row>
    <row r="24" spans="1:20" ht="80.099999999999994" customHeight="1">
      <c r="A24" s="471"/>
      <c r="B24" s="481"/>
      <c r="C24" s="481"/>
      <c r="D24" s="481"/>
      <c r="E24" s="482" t="s">
        <v>316</v>
      </c>
      <c r="F24" s="482"/>
      <c r="G24" s="482"/>
      <c r="H24" s="497" t="s">
        <v>317</v>
      </c>
      <c r="I24" s="469" t="s">
        <v>688</v>
      </c>
      <c r="J24" s="484"/>
      <c r="K24" s="484"/>
      <c r="L24" s="483"/>
      <c r="M24" s="483"/>
      <c r="N24" s="125"/>
      <c r="O24" s="491" t="s">
        <v>118</v>
      </c>
      <c r="P24" s="496" t="s">
        <v>300</v>
      </c>
      <c r="Q24" s="496"/>
      <c r="R24" s="492" t="s">
        <v>173</v>
      </c>
      <c r="S24" s="475"/>
      <c r="T24" s="476"/>
    </row>
    <row r="25" spans="1:20" ht="34.9" customHeight="1">
      <c r="A25" s="471"/>
      <c r="B25" s="481"/>
      <c r="C25" s="481"/>
      <c r="D25" s="481"/>
      <c r="E25" s="482" t="s">
        <v>310</v>
      </c>
      <c r="F25" s="482"/>
      <c r="G25" s="482"/>
      <c r="H25" s="497" t="s">
        <v>311</v>
      </c>
      <c r="I25" s="469" t="s">
        <v>689</v>
      </c>
      <c r="J25" s="484"/>
      <c r="K25" s="484"/>
      <c r="L25" s="483"/>
      <c r="M25" s="483"/>
      <c r="N25" s="125"/>
      <c r="O25" s="491" t="s">
        <v>118</v>
      </c>
      <c r="P25" s="496" t="s">
        <v>297</v>
      </c>
      <c r="Q25" s="136"/>
      <c r="R25" s="492" t="s">
        <v>173</v>
      </c>
      <c r="S25" s="475"/>
      <c r="T25" s="476"/>
    </row>
    <row r="26" spans="1:20" ht="180.95" customHeight="1">
      <c r="A26" s="471"/>
      <c r="B26" s="481"/>
      <c r="C26" s="481"/>
      <c r="D26" s="481"/>
      <c r="E26" s="482" t="s">
        <v>344</v>
      </c>
      <c r="F26" s="482"/>
      <c r="G26" s="482"/>
      <c r="H26" s="469" t="s">
        <v>345</v>
      </c>
      <c r="I26" s="469" t="s">
        <v>346</v>
      </c>
      <c r="J26" s="484"/>
      <c r="K26" s="484"/>
      <c r="L26" s="482" t="s">
        <v>347</v>
      </c>
      <c r="M26" s="482"/>
      <c r="N26" s="493" t="s">
        <v>165</v>
      </c>
      <c r="O26" s="491" t="s">
        <v>118</v>
      </c>
      <c r="P26" s="493" t="s">
        <v>348</v>
      </c>
      <c r="Q26" s="126"/>
      <c r="R26" s="492" t="s">
        <v>173</v>
      </c>
      <c r="S26" s="476"/>
      <c r="T26" s="476"/>
    </row>
    <row r="27" spans="1:20" ht="51.95" customHeight="1">
      <c r="A27" s="471"/>
      <c r="B27" s="481"/>
      <c r="C27" s="481"/>
      <c r="D27" s="481"/>
      <c r="E27" s="482" t="s">
        <v>254</v>
      </c>
      <c r="F27" s="482"/>
      <c r="G27" s="482"/>
      <c r="H27" s="467" t="s">
        <v>1055</v>
      </c>
      <c r="I27" s="467" t="s">
        <v>255</v>
      </c>
      <c r="J27" s="484"/>
      <c r="K27" s="484"/>
      <c r="L27" s="482"/>
      <c r="M27" s="482"/>
      <c r="N27" s="126"/>
      <c r="O27" s="493" t="s">
        <v>165</v>
      </c>
      <c r="P27" s="498" t="s">
        <v>244</v>
      </c>
      <c r="Q27" s="128"/>
      <c r="R27" s="498" t="s">
        <v>173</v>
      </c>
      <c r="S27" s="476"/>
      <c r="T27" s="476"/>
    </row>
    <row r="28" spans="1:20" ht="28.5">
      <c r="A28" s="471"/>
      <c r="B28" s="481"/>
      <c r="C28" s="481"/>
      <c r="D28" s="481"/>
      <c r="E28" s="499" t="s">
        <v>183</v>
      </c>
      <c r="F28" s="500"/>
      <c r="G28" s="501"/>
      <c r="H28" s="502" t="s">
        <v>184</v>
      </c>
      <c r="I28" s="502" t="s">
        <v>184</v>
      </c>
      <c r="J28" s="484"/>
      <c r="K28" s="484"/>
      <c r="L28" s="482"/>
      <c r="M28" s="482"/>
      <c r="N28" s="126"/>
      <c r="O28" s="491" t="s">
        <v>165</v>
      </c>
      <c r="P28" s="491" t="s">
        <v>135</v>
      </c>
      <c r="Q28" s="491" t="s">
        <v>185</v>
      </c>
      <c r="R28" s="492" t="s">
        <v>173</v>
      </c>
      <c r="S28" s="476"/>
      <c r="T28" s="476"/>
    </row>
    <row r="29" spans="1:20" ht="28.5">
      <c r="A29" s="471"/>
      <c r="B29" s="481"/>
      <c r="C29" s="481"/>
      <c r="D29" s="481"/>
      <c r="E29" s="499" t="s">
        <v>186</v>
      </c>
      <c r="F29" s="500"/>
      <c r="G29" s="501"/>
      <c r="H29" s="502" t="s">
        <v>187</v>
      </c>
      <c r="I29" s="502" t="s">
        <v>187</v>
      </c>
      <c r="J29" s="484"/>
      <c r="K29" s="484"/>
      <c r="L29" s="482"/>
      <c r="M29" s="482"/>
      <c r="N29" s="126"/>
      <c r="O29" s="491" t="s">
        <v>165</v>
      </c>
      <c r="P29" s="491" t="s">
        <v>135</v>
      </c>
      <c r="Q29" s="491" t="s">
        <v>185</v>
      </c>
      <c r="R29" s="492" t="s">
        <v>173</v>
      </c>
      <c r="S29" s="476"/>
      <c r="T29" s="476"/>
    </row>
    <row r="30" spans="1:20" ht="26.1" customHeight="1">
      <c r="A30" s="471"/>
      <c r="B30" s="481"/>
      <c r="C30" s="481"/>
      <c r="D30" s="481"/>
      <c r="E30" s="499" t="s">
        <v>188</v>
      </c>
      <c r="F30" s="500"/>
      <c r="G30" s="501"/>
      <c r="H30" s="502" t="s">
        <v>189</v>
      </c>
      <c r="I30" s="502" t="s">
        <v>189</v>
      </c>
      <c r="J30" s="484"/>
      <c r="K30" s="484"/>
      <c r="L30" s="482"/>
      <c r="M30" s="482"/>
      <c r="N30" s="126"/>
      <c r="O30" s="491" t="s">
        <v>165</v>
      </c>
      <c r="P30" s="491" t="s">
        <v>135</v>
      </c>
      <c r="Q30" s="491" t="s">
        <v>185</v>
      </c>
      <c r="R30" s="492" t="s">
        <v>173</v>
      </c>
      <c r="S30" s="476"/>
      <c r="T30" s="476"/>
    </row>
    <row r="31" spans="1:20" ht="28.5">
      <c r="A31" s="471"/>
      <c r="B31" s="481"/>
      <c r="C31" s="481"/>
      <c r="D31" s="481"/>
      <c r="E31" s="499" t="s">
        <v>190</v>
      </c>
      <c r="F31" s="500"/>
      <c r="G31" s="501"/>
      <c r="H31" s="502" t="s">
        <v>189</v>
      </c>
      <c r="I31" s="502" t="s">
        <v>189</v>
      </c>
      <c r="J31" s="484"/>
      <c r="K31" s="484"/>
      <c r="L31" s="482"/>
      <c r="M31" s="482"/>
      <c r="N31" s="126"/>
      <c r="O31" s="491" t="s">
        <v>165</v>
      </c>
      <c r="P31" s="491" t="s">
        <v>135</v>
      </c>
      <c r="Q31" s="491" t="s">
        <v>185</v>
      </c>
      <c r="R31" s="492" t="s">
        <v>173</v>
      </c>
      <c r="S31" s="476"/>
      <c r="T31" s="476"/>
    </row>
    <row r="32" spans="1:20" ht="15.75">
      <c r="A32" s="471"/>
      <c r="B32" s="481"/>
      <c r="C32" s="481"/>
      <c r="D32" s="481"/>
      <c r="E32" s="499" t="s">
        <v>191</v>
      </c>
      <c r="F32" s="500"/>
      <c r="G32" s="501"/>
      <c r="H32" s="502" t="s">
        <v>192</v>
      </c>
      <c r="I32" s="502" t="s">
        <v>192</v>
      </c>
      <c r="J32" s="484"/>
      <c r="K32" s="484"/>
      <c r="L32" s="482"/>
      <c r="M32" s="482"/>
      <c r="N32" s="126"/>
      <c r="O32" s="491" t="s">
        <v>165</v>
      </c>
      <c r="P32" s="491" t="s">
        <v>135</v>
      </c>
      <c r="Q32" s="491" t="s">
        <v>193</v>
      </c>
      <c r="R32" s="492" t="s">
        <v>173</v>
      </c>
      <c r="S32" s="476"/>
      <c r="T32" s="476"/>
    </row>
    <row r="33" spans="1:20" ht="15.75">
      <c r="A33" s="471"/>
      <c r="B33" s="481"/>
      <c r="C33" s="481"/>
      <c r="D33" s="481"/>
      <c r="E33" s="499" t="s">
        <v>194</v>
      </c>
      <c r="F33" s="500"/>
      <c r="G33" s="501"/>
      <c r="H33" s="502" t="s">
        <v>195</v>
      </c>
      <c r="I33" s="502" t="s">
        <v>196</v>
      </c>
      <c r="J33" s="484"/>
      <c r="K33" s="484"/>
      <c r="L33" s="482"/>
      <c r="M33" s="482"/>
      <c r="N33" s="126"/>
      <c r="O33" s="491" t="s">
        <v>165</v>
      </c>
      <c r="P33" s="491" t="s">
        <v>135</v>
      </c>
      <c r="Q33" s="491" t="s">
        <v>193</v>
      </c>
      <c r="R33" s="492" t="s">
        <v>173</v>
      </c>
      <c r="S33" s="476"/>
      <c r="T33" s="476"/>
    </row>
    <row r="34" spans="1:20" ht="15.75">
      <c r="A34" s="471"/>
      <c r="B34" s="481"/>
      <c r="C34" s="481"/>
      <c r="D34" s="481"/>
      <c r="E34" s="499" t="s">
        <v>197</v>
      </c>
      <c r="F34" s="500"/>
      <c r="G34" s="501"/>
      <c r="H34" s="502" t="s">
        <v>198</v>
      </c>
      <c r="I34" s="502" t="s">
        <v>198</v>
      </c>
      <c r="J34" s="484"/>
      <c r="K34" s="484"/>
      <c r="L34" s="482"/>
      <c r="M34" s="482"/>
      <c r="N34" s="126"/>
      <c r="O34" s="491" t="s">
        <v>165</v>
      </c>
      <c r="P34" s="491" t="s">
        <v>135</v>
      </c>
      <c r="Q34" s="491" t="s">
        <v>193</v>
      </c>
      <c r="R34" s="492" t="s">
        <v>173</v>
      </c>
      <c r="S34" s="476"/>
      <c r="T34" s="476"/>
    </row>
    <row r="35" spans="1:20" ht="15.75">
      <c r="A35" s="471"/>
      <c r="B35" s="481"/>
      <c r="C35" s="481"/>
      <c r="D35" s="481"/>
      <c r="E35" s="499" t="s">
        <v>216</v>
      </c>
      <c r="F35" s="500"/>
      <c r="G35" s="501"/>
      <c r="H35" s="502" t="s">
        <v>217</v>
      </c>
      <c r="I35" s="502" t="s">
        <v>218</v>
      </c>
      <c r="J35" s="484"/>
      <c r="K35" s="484"/>
      <c r="L35" s="482"/>
      <c r="M35" s="482"/>
      <c r="N35" s="126"/>
      <c r="O35" s="491" t="s">
        <v>165</v>
      </c>
      <c r="P35" s="491" t="s">
        <v>135</v>
      </c>
      <c r="Q35" s="491" t="s">
        <v>219</v>
      </c>
      <c r="R35" s="492" t="s">
        <v>173</v>
      </c>
      <c r="S35" s="476"/>
      <c r="T35" s="476"/>
    </row>
    <row r="36" spans="1:20" ht="36" customHeight="1">
      <c r="A36" s="471"/>
      <c r="B36" s="481"/>
      <c r="C36" s="481"/>
      <c r="D36" s="481"/>
      <c r="E36" s="499" t="s">
        <v>220</v>
      </c>
      <c r="F36" s="500"/>
      <c r="G36" s="501"/>
      <c r="H36" s="502" t="s">
        <v>221</v>
      </c>
      <c r="I36" s="502" t="s">
        <v>222</v>
      </c>
      <c r="J36" s="484"/>
      <c r="K36" s="484"/>
      <c r="L36" s="482"/>
      <c r="M36" s="482"/>
      <c r="N36" s="126"/>
      <c r="O36" s="491" t="s">
        <v>165</v>
      </c>
      <c r="P36" s="491" t="s">
        <v>135</v>
      </c>
      <c r="Q36" s="491" t="s">
        <v>219</v>
      </c>
      <c r="R36" s="492" t="s">
        <v>173</v>
      </c>
      <c r="S36" s="476"/>
      <c r="T36" s="476"/>
    </row>
    <row r="37" spans="1:20" ht="15.75">
      <c r="A37" s="471"/>
      <c r="B37" s="481"/>
      <c r="C37" s="481"/>
      <c r="D37" s="481"/>
      <c r="E37" s="494" t="s">
        <v>267</v>
      </c>
      <c r="F37" s="494"/>
      <c r="G37" s="494"/>
      <c r="H37" s="495" t="s">
        <v>268</v>
      </c>
      <c r="I37" s="467" t="s">
        <v>268</v>
      </c>
      <c r="J37" s="484"/>
      <c r="K37" s="484"/>
      <c r="L37" s="482"/>
      <c r="M37" s="482"/>
      <c r="N37" s="126"/>
      <c r="O37" s="493" t="s">
        <v>165</v>
      </c>
      <c r="P37" s="475" t="s">
        <v>262</v>
      </c>
      <c r="Q37" s="475"/>
      <c r="R37" s="492" t="s">
        <v>173</v>
      </c>
      <c r="S37" s="476"/>
      <c r="T37" s="476"/>
    </row>
    <row r="38" spans="1:20" ht="15.75">
      <c r="A38" s="471"/>
      <c r="B38" s="481"/>
      <c r="C38" s="481"/>
      <c r="D38" s="481"/>
      <c r="E38" s="494" t="s">
        <v>269</v>
      </c>
      <c r="F38" s="494"/>
      <c r="G38" s="494"/>
      <c r="H38" s="495" t="s">
        <v>236</v>
      </c>
      <c r="I38" s="467" t="s">
        <v>236</v>
      </c>
      <c r="J38" s="484"/>
      <c r="K38" s="484"/>
      <c r="L38" s="482"/>
      <c r="M38" s="482"/>
      <c r="N38" s="126"/>
      <c r="O38" s="493" t="s">
        <v>165</v>
      </c>
      <c r="P38" s="475" t="s">
        <v>262</v>
      </c>
      <c r="Q38" s="475"/>
      <c r="R38" s="492" t="s">
        <v>173</v>
      </c>
      <c r="S38" s="476"/>
      <c r="T38" s="476"/>
    </row>
    <row r="39" spans="1:20" ht="15.75">
      <c r="A39" s="471"/>
      <c r="B39" s="481"/>
      <c r="C39" s="481"/>
      <c r="D39" s="481"/>
      <c r="E39" s="494" t="s">
        <v>270</v>
      </c>
      <c r="F39" s="494"/>
      <c r="G39" s="494"/>
      <c r="H39" s="495" t="s">
        <v>271</v>
      </c>
      <c r="I39" s="467" t="s">
        <v>271</v>
      </c>
      <c r="J39" s="484"/>
      <c r="K39" s="484"/>
      <c r="L39" s="482"/>
      <c r="M39" s="482"/>
      <c r="N39" s="126"/>
      <c r="O39" s="493" t="s">
        <v>165</v>
      </c>
      <c r="P39" s="475" t="s">
        <v>262</v>
      </c>
      <c r="Q39" s="475"/>
      <c r="R39" s="492" t="s">
        <v>173</v>
      </c>
      <c r="S39" s="476"/>
      <c r="T39" s="476"/>
    </row>
    <row r="40" spans="1:20" ht="15.75">
      <c r="A40" s="471"/>
      <c r="B40" s="481"/>
      <c r="C40" s="481"/>
      <c r="D40" s="481"/>
      <c r="E40" s="494" t="s">
        <v>272</v>
      </c>
      <c r="F40" s="494"/>
      <c r="G40" s="494"/>
      <c r="H40" s="495" t="s">
        <v>273</v>
      </c>
      <c r="I40" s="467" t="s">
        <v>274</v>
      </c>
      <c r="J40" s="484"/>
      <c r="K40" s="484"/>
      <c r="L40" s="482"/>
      <c r="M40" s="482"/>
      <c r="N40" s="126"/>
      <c r="O40" s="493" t="s">
        <v>165</v>
      </c>
      <c r="P40" s="475" t="s">
        <v>262</v>
      </c>
      <c r="Q40" s="475"/>
      <c r="R40" s="492" t="s">
        <v>173</v>
      </c>
      <c r="S40" s="476"/>
      <c r="T40" s="476"/>
    </row>
    <row r="41" spans="1:20" ht="38.1" customHeight="1">
      <c r="A41" s="471"/>
      <c r="B41" s="481"/>
      <c r="C41" s="481"/>
      <c r="D41" s="481"/>
      <c r="E41" s="503" t="s">
        <v>328</v>
      </c>
      <c r="F41" s="504"/>
      <c r="G41" s="474"/>
      <c r="H41" s="505" t="s">
        <v>329</v>
      </c>
      <c r="I41" s="506" t="s">
        <v>330</v>
      </c>
      <c r="J41" s="484"/>
      <c r="K41" s="484"/>
      <c r="L41" s="482"/>
      <c r="M41" s="482"/>
      <c r="N41" s="126"/>
      <c r="O41" s="493" t="s">
        <v>165</v>
      </c>
      <c r="P41" s="498" t="s">
        <v>331</v>
      </c>
      <c r="Q41" s="498"/>
      <c r="R41" s="492" t="s">
        <v>173</v>
      </c>
      <c r="S41" s="476"/>
      <c r="T41" s="476"/>
    </row>
    <row r="42" spans="1:20" ht="21.95" customHeight="1">
      <c r="A42" s="471"/>
      <c r="B42" s="481"/>
      <c r="C42" s="481"/>
      <c r="D42" s="481"/>
      <c r="E42" s="503" t="s">
        <v>332</v>
      </c>
      <c r="F42" s="504"/>
      <c r="G42" s="474"/>
      <c r="H42" s="505">
        <v>1</v>
      </c>
      <c r="I42" s="505">
        <v>1</v>
      </c>
      <c r="J42" s="484"/>
      <c r="K42" s="484"/>
      <c r="L42" s="482"/>
      <c r="M42" s="482"/>
      <c r="N42" s="126"/>
      <c r="O42" s="493" t="s">
        <v>165</v>
      </c>
      <c r="P42" s="498" t="s">
        <v>331</v>
      </c>
      <c r="Q42" s="498"/>
      <c r="R42" s="492" t="s">
        <v>173</v>
      </c>
      <c r="S42" s="476"/>
      <c r="T42" s="476"/>
    </row>
    <row r="43" spans="1:20" ht="21.95" customHeight="1">
      <c r="A43" s="471"/>
      <c r="B43" s="481"/>
      <c r="C43" s="481"/>
      <c r="D43" s="481"/>
      <c r="E43" s="503" t="s">
        <v>333</v>
      </c>
      <c r="F43" s="504"/>
      <c r="G43" s="474"/>
      <c r="H43" s="505" t="s">
        <v>198</v>
      </c>
      <c r="I43" s="505" t="s">
        <v>334</v>
      </c>
      <c r="J43" s="484"/>
      <c r="K43" s="484"/>
      <c r="L43" s="482"/>
      <c r="M43" s="482"/>
      <c r="N43" s="126"/>
      <c r="O43" s="493" t="s">
        <v>165</v>
      </c>
      <c r="P43" s="498" t="s">
        <v>331</v>
      </c>
      <c r="Q43" s="498"/>
      <c r="R43" s="492" t="s">
        <v>173</v>
      </c>
      <c r="S43" s="476"/>
      <c r="T43" s="476"/>
    </row>
    <row r="44" spans="1:20" ht="21.95" customHeight="1">
      <c r="A44" s="471"/>
      <c r="B44" s="481"/>
      <c r="C44" s="481"/>
      <c r="D44" s="481"/>
      <c r="E44" s="503" t="s">
        <v>335</v>
      </c>
      <c r="F44" s="504"/>
      <c r="G44" s="474"/>
      <c r="H44" s="505" t="s">
        <v>336</v>
      </c>
      <c r="I44" s="505" t="s">
        <v>337</v>
      </c>
      <c r="J44" s="484"/>
      <c r="K44" s="484"/>
      <c r="L44" s="482"/>
      <c r="M44" s="482"/>
      <c r="N44" s="126"/>
      <c r="O44" s="493" t="s">
        <v>165</v>
      </c>
      <c r="P44" s="498" t="s">
        <v>331</v>
      </c>
      <c r="Q44" s="498"/>
      <c r="R44" s="492" t="s">
        <v>173</v>
      </c>
      <c r="S44" s="476"/>
      <c r="T44" s="476"/>
    </row>
    <row r="45" spans="1:20" ht="36.950000000000003" customHeight="1">
      <c r="A45" s="471"/>
      <c r="B45" s="481"/>
      <c r="C45" s="481"/>
      <c r="D45" s="481"/>
      <c r="E45" s="482" t="s">
        <v>338</v>
      </c>
      <c r="F45" s="482"/>
      <c r="G45" s="482"/>
      <c r="H45" s="467" t="s">
        <v>339</v>
      </c>
      <c r="I45" s="467" t="s">
        <v>339</v>
      </c>
      <c r="J45" s="484"/>
      <c r="K45" s="484"/>
      <c r="L45" s="473"/>
      <c r="M45" s="507"/>
      <c r="N45" s="126"/>
      <c r="O45" s="493" t="s">
        <v>165</v>
      </c>
      <c r="P45" s="498" t="s">
        <v>331</v>
      </c>
      <c r="Q45" s="498"/>
      <c r="R45" s="492" t="s">
        <v>173</v>
      </c>
      <c r="S45" s="476"/>
      <c r="T45" s="476"/>
    </row>
    <row r="46" spans="1:20" ht="31.5">
      <c r="A46" s="471"/>
      <c r="B46" s="481"/>
      <c r="C46" s="481"/>
      <c r="D46" s="481"/>
      <c r="E46" s="473" t="s">
        <v>254</v>
      </c>
      <c r="F46" s="508"/>
      <c r="G46" s="507"/>
      <c r="H46" s="467" t="s">
        <v>1055</v>
      </c>
      <c r="I46" s="467" t="s">
        <v>255</v>
      </c>
      <c r="J46" s="484"/>
      <c r="K46" s="484"/>
      <c r="L46" s="482"/>
      <c r="M46" s="482"/>
      <c r="N46" s="493"/>
      <c r="O46" s="491" t="s">
        <v>165</v>
      </c>
      <c r="P46" s="493" t="s">
        <v>244</v>
      </c>
      <c r="Q46" s="493"/>
      <c r="R46" s="493" t="s">
        <v>256</v>
      </c>
      <c r="S46" s="476"/>
      <c r="T46" s="476"/>
    </row>
    <row r="47" spans="1:20" ht="28.5">
      <c r="A47" s="471"/>
      <c r="B47" s="481"/>
      <c r="C47" s="481"/>
      <c r="D47" s="481"/>
      <c r="E47" s="473" t="s">
        <v>257</v>
      </c>
      <c r="F47" s="508"/>
      <c r="G47" s="507"/>
      <c r="H47" s="467" t="s">
        <v>258</v>
      </c>
      <c r="I47" s="505">
        <v>1</v>
      </c>
      <c r="J47" s="484"/>
      <c r="K47" s="484"/>
      <c r="L47" s="482"/>
      <c r="M47" s="482"/>
      <c r="N47" s="493"/>
      <c r="O47" s="491" t="s">
        <v>165</v>
      </c>
      <c r="P47" s="493" t="s">
        <v>244</v>
      </c>
      <c r="Q47" s="493"/>
      <c r="R47" s="493" t="s">
        <v>256</v>
      </c>
      <c r="S47" s="476"/>
      <c r="T47" s="476"/>
    </row>
    <row r="48" spans="1:20">
      <c r="A48" s="471"/>
      <c r="B48" s="481"/>
      <c r="C48" s="481"/>
      <c r="D48" s="481"/>
      <c r="E48" s="473" t="s">
        <v>349</v>
      </c>
      <c r="F48" s="508"/>
      <c r="G48" s="507"/>
      <c r="H48" s="467" t="s">
        <v>350</v>
      </c>
      <c r="I48" s="467" t="s">
        <v>351</v>
      </c>
      <c r="J48" s="484"/>
      <c r="K48" s="484"/>
      <c r="L48" s="482"/>
      <c r="M48" s="482"/>
      <c r="N48" s="493"/>
      <c r="O48" s="491" t="s">
        <v>165</v>
      </c>
      <c r="P48" s="493" t="s">
        <v>348</v>
      </c>
      <c r="Q48" s="493"/>
      <c r="R48" s="509" t="s">
        <v>256</v>
      </c>
      <c r="S48" s="476"/>
      <c r="T48" s="476"/>
    </row>
    <row r="49" spans="1:20" ht="30.95" customHeight="1">
      <c r="A49" s="471"/>
      <c r="B49" s="481"/>
      <c r="C49" s="481"/>
      <c r="D49" s="481"/>
      <c r="E49" s="482" t="s">
        <v>352</v>
      </c>
      <c r="F49" s="482"/>
      <c r="G49" s="482"/>
      <c r="H49" s="467" t="s">
        <v>353</v>
      </c>
      <c r="I49" s="467" t="s">
        <v>354</v>
      </c>
      <c r="J49" s="484"/>
      <c r="K49" s="484"/>
      <c r="L49" s="482"/>
      <c r="M49" s="482"/>
      <c r="N49" s="126"/>
      <c r="O49" s="493" t="s">
        <v>165</v>
      </c>
      <c r="P49" s="498" t="s">
        <v>331</v>
      </c>
      <c r="Q49" s="128"/>
      <c r="R49" s="498" t="s">
        <v>173</v>
      </c>
      <c r="S49" s="476"/>
      <c r="T49" s="476"/>
    </row>
    <row r="50" spans="1:20" ht="33.950000000000003" customHeight="1">
      <c r="A50" s="471"/>
      <c r="B50" s="481"/>
      <c r="C50" s="481" t="s">
        <v>358</v>
      </c>
      <c r="D50" s="481"/>
      <c r="E50" s="482" t="s">
        <v>375</v>
      </c>
      <c r="F50" s="483"/>
      <c r="G50" s="483"/>
      <c r="H50" s="468" t="s">
        <v>376</v>
      </c>
      <c r="I50" s="468" t="s">
        <v>376</v>
      </c>
      <c r="J50" s="484">
        <v>15</v>
      </c>
      <c r="K50" s="484">
        <f>15-0.27</f>
        <v>14.73</v>
      </c>
      <c r="L50" s="483"/>
      <c r="M50" s="483"/>
      <c r="N50" s="125"/>
      <c r="O50" s="491" t="s">
        <v>118</v>
      </c>
      <c r="P50" s="491" t="s">
        <v>241</v>
      </c>
      <c r="Q50" s="125"/>
      <c r="R50" s="492" t="s">
        <v>173</v>
      </c>
      <c r="S50" s="476"/>
      <c r="T50" s="476"/>
    </row>
    <row r="51" spans="1:20" ht="60" customHeight="1">
      <c r="A51" s="471"/>
      <c r="B51" s="481"/>
      <c r="C51" s="481"/>
      <c r="D51" s="481"/>
      <c r="E51" s="482" t="s">
        <v>380</v>
      </c>
      <c r="F51" s="482"/>
      <c r="G51" s="482"/>
      <c r="H51" s="505">
        <v>1</v>
      </c>
      <c r="I51" s="505" t="s">
        <v>163</v>
      </c>
      <c r="J51" s="484"/>
      <c r="K51" s="484"/>
      <c r="L51" s="482" t="s">
        <v>381</v>
      </c>
      <c r="M51" s="482"/>
      <c r="N51" s="493" t="s">
        <v>165</v>
      </c>
      <c r="O51" s="491" t="s">
        <v>118</v>
      </c>
      <c r="P51" s="493" t="s">
        <v>244</v>
      </c>
      <c r="Q51" s="126"/>
      <c r="R51" s="492" t="s">
        <v>173</v>
      </c>
      <c r="S51" s="510">
        <v>200</v>
      </c>
      <c r="T51" s="510">
        <v>0.27</v>
      </c>
    </row>
    <row r="52" spans="1:20" ht="15.75">
      <c r="A52" s="471"/>
      <c r="B52" s="481"/>
      <c r="C52" s="481"/>
      <c r="D52" s="481"/>
      <c r="E52" s="482" t="s">
        <v>382</v>
      </c>
      <c r="F52" s="482"/>
      <c r="G52" s="482"/>
      <c r="H52" s="505">
        <v>1</v>
      </c>
      <c r="I52" s="505">
        <v>1</v>
      </c>
      <c r="J52" s="484"/>
      <c r="K52" s="484"/>
      <c r="L52" s="482"/>
      <c r="M52" s="482"/>
      <c r="N52" s="126"/>
      <c r="O52" s="491" t="s">
        <v>118</v>
      </c>
      <c r="P52" s="493" t="s">
        <v>244</v>
      </c>
      <c r="Q52" s="126"/>
      <c r="R52" s="492" t="s">
        <v>173</v>
      </c>
      <c r="S52" s="510"/>
      <c r="T52" s="510"/>
    </row>
    <row r="53" spans="1:20" ht="44.1" customHeight="1">
      <c r="A53" s="471"/>
      <c r="B53" s="481"/>
      <c r="C53" s="481"/>
      <c r="D53" s="481"/>
      <c r="E53" s="494" t="s">
        <v>385</v>
      </c>
      <c r="F53" s="494"/>
      <c r="G53" s="494"/>
      <c r="H53" s="495" t="s">
        <v>386</v>
      </c>
      <c r="I53" s="505">
        <v>1</v>
      </c>
      <c r="J53" s="484"/>
      <c r="K53" s="484"/>
      <c r="L53" s="482"/>
      <c r="M53" s="482"/>
      <c r="N53" s="126"/>
      <c r="O53" s="491" t="s">
        <v>118</v>
      </c>
      <c r="P53" s="475" t="s">
        <v>262</v>
      </c>
      <c r="Q53" s="120"/>
      <c r="R53" s="492" t="s">
        <v>173</v>
      </c>
      <c r="S53" s="510"/>
      <c r="T53" s="510"/>
    </row>
    <row r="54" spans="1:20" ht="21" customHeight="1">
      <c r="A54" s="471"/>
      <c r="B54" s="481"/>
      <c r="C54" s="481"/>
      <c r="D54" s="481"/>
      <c r="E54" s="482" t="s">
        <v>389</v>
      </c>
      <c r="F54" s="482"/>
      <c r="G54" s="482"/>
      <c r="H54" s="505">
        <v>1</v>
      </c>
      <c r="I54" s="505">
        <v>1</v>
      </c>
      <c r="J54" s="484"/>
      <c r="K54" s="484"/>
      <c r="L54" s="482"/>
      <c r="M54" s="482"/>
      <c r="N54" s="126"/>
      <c r="O54" s="491" t="s">
        <v>118</v>
      </c>
      <c r="P54" s="493" t="s">
        <v>278</v>
      </c>
      <c r="Q54" s="126"/>
      <c r="R54" s="492" t="s">
        <v>173</v>
      </c>
      <c r="S54" s="510"/>
      <c r="T54" s="510"/>
    </row>
    <row r="55" spans="1:20" ht="21.95" customHeight="1">
      <c r="A55" s="471"/>
      <c r="B55" s="481"/>
      <c r="C55" s="481"/>
      <c r="D55" s="481"/>
      <c r="E55" s="482" t="s">
        <v>390</v>
      </c>
      <c r="F55" s="482"/>
      <c r="G55" s="482"/>
      <c r="H55" s="505">
        <v>1</v>
      </c>
      <c r="I55" s="505">
        <v>1</v>
      </c>
      <c r="J55" s="484"/>
      <c r="K55" s="484"/>
      <c r="L55" s="482"/>
      <c r="M55" s="482"/>
      <c r="N55" s="126"/>
      <c r="O55" s="491" t="s">
        <v>118</v>
      </c>
      <c r="P55" s="493" t="s">
        <v>278</v>
      </c>
      <c r="Q55" s="126"/>
      <c r="R55" s="492" t="s">
        <v>173</v>
      </c>
      <c r="S55" s="510"/>
      <c r="T55" s="510"/>
    </row>
    <row r="56" spans="1:20" ht="21.95" customHeight="1">
      <c r="A56" s="471"/>
      <c r="B56" s="481"/>
      <c r="C56" s="481"/>
      <c r="D56" s="481"/>
      <c r="E56" s="482" t="s">
        <v>397</v>
      </c>
      <c r="F56" s="482"/>
      <c r="G56" s="482"/>
      <c r="H56" s="511" t="s">
        <v>398</v>
      </c>
      <c r="I56" s="505">
        <v>0.88</v>
      </c>
      <c r="J56" s="484"/>
      <c r="K56" s="484"/>
      <c r="L56" s="483"/>
      <c r="M56" s="483"/>
      <c r="N56" s="125"/>
      <c r="O56" s="491" t="s">
        <v>118</v>
      </c>
      <c r="P56" s="496" t="s">
        <v>297</v>
      </c>
      <c r="Q56" s="136"/>
      <c r="R56" s="492" t="s">
        <v>173</v>
      </c>
      <c r="S56" s="476"/>
      <c r="T56" s="476"/>
    </row>
    <row r="57" spans="1:20" ht="21.95" customHeight="1">
      <c r="A57" s="471"/>
      <c r="B57" s="481"/>
      <c r="C57" s="481"/>
      <c r="D57" s="481"/>
      <c r="E57" s="482" t="s">
        <v>399</v>
      </c>
      <c r="F57" s="482"/>
      <c r="G57" s="482"/>
      <c r="H57" s="511">
        <v>0.95</v>
      </c>
      <c r="I57" s="511" t="s">
        <v>400</v>
      </c>
      <c r="J57" s="484"/>
      <c r="K57" s="484"/>
      <c r="L57" s="483"/>
      <c r="M57" s="483"/>
      <c r="N57" s="125"/>
      <c r="O57" s="491" t="s">
        <v>118</v>
      </c>
      <c r="P57" s="496" t="s">
        <v>300</v>
      </c>
      <c r="Q57" s="496"/>
      <c r="R57" s="492" t="s">
        <v>173</v>
      </c>
      <c r="S57" s="476"/>
      <c r="T57" s="476"/>
    </row>
    <row r="58" spans="1:20" ht="21.95" customHeight="1">
      <c r="A58" s="471"/>
      <c r="B58" s="481"/>
      <c r="C58" s="481"/>
      <c r="D58" s="481"/>
      <c r="E58" s="482" t="s">
        <v>406</v>
      </c>
      <c r="F58" s="482"/>
      <c r="G58" s="482"/>
      <c r="H58" s="511">
        <v>0.99</v>
      </c>
      <c r="I58" s="512" t="s">
        <v>156</v>
      </c>
      <c r="J58" s="484"/>
      <c r="K58" s="484"/>
      <c r="L58" s="483"/>
      <c r="M58" s="483"/>
      <c r="N58" s="125"/>
      <c r="O58" s="491" t="s">
        <v>118</v>
      </c>
      <c r="P58" s="513" t="s">
        <v>300</v>
      </c>
      <c r="Q58" s="139"/>
      <c r="R58" s="492" t="s">
        <v>173</v>
      </c>
      <c r="S58" s="476"/>
      <c r="T58" s="476"/>
    </row>
    <row r="59" spans="1:20" ht="21.95" customHeight="1">
      <c r="A59" s="471"/>
      <c r="B59" s="481"/>
      <c r="C59" s="481"/>
      <c r="D59" s="481"/>
      <c r="E59" s="482" t="s">
        <v>407</v>
      </c>
      <c r="F59" s="482"/>
      <c r="G59" s="482"/>
      <c r="H59" s="514" t="s">
        <v>407</v>
      </c>
      <c r="I59" s="467" t="s">
        <v>400</v>
      </c>
      <c r="J59" s="484"/>
      <c r="K59" s="484"/>
      <c r="L59" s="483"/>
      <c r="M59" s="483"/>
      <c r="N59" s="125"/>
      <c r="O59" s="493" t="s">
        <v>165</v>
      </c>
      <c r="P59" s="513" t="s">
        <v>408</v>
      </c>
      <c r="Q59" s="139"/>
      <c r="R59" s="492" t="s">
        <v>173</v>
      </c>
      <c r="S59" s="476"/>
      <c r="T59" s="476"/>
    </row>
    <row r="60" spans="1:20" ht="33" customHeight="1">
      <c r="A60" s="471"/>
      <c r="B60" s="481"/>
      <c r="C60" s="481"/>
      <c r="D60" s="481"/>
      <c r="E60" s="503" t="s">
        <v>391</v>
      </c>
      <c r="F60" s="504"/>
      <c r="G60" s="474"/>
      <c r="H60" s="505">
        <v>1</v>
      </c>
      <c r="I60" s="505">
        <v>1</v>
      </c>
      <c r="J60" s="484"/>
      <c r="K60" s="484"/>
      <c r="L60" s="483"/>
      <c r="M60" s="483"/>
      <c r="N60" s="125"/>
      <c r="O60" s="491" t="s">
        <v>165</v>
      </c>
      <c r="P60" s="493" t="s">
        <v>278</v>
      </c>
      <c r="Q60" s="493"/>
      <c r="R60" s="492" t="s">
        <v>256</v>
      </c>
      <c r="S60" s="476"/>
      <c r="T60" s="476"/>
    </row>
    <row r="61" spans="1:20" ht="39.950000000000003" customHeight="1">
      <c r="A61" s="471"/>
      <c r="B61" s="481"/>
      <c r="C61" s="481"/>
      <c r="D61" s="481"/>
      <c r="E61" s="482" t="s">
        <v>424</v>
      </c>
      <c r="F61" s="482"/>
      <c r="G61" s="482"/>
      <c r="H61" s="506" t="s">
        <v>425</v>
      </c>
      <c r="I61" s="505" t="s">
        <v>351</v>
      </c>
      <c r="J61" s="484"/>
      <c r="K61" s="484"/>
      <c r="L61" s="483"/>
      <c r="M61" s="483"/>
      <c r="N61" s="125"/>
      <c r="O61" s="491" t="s">
        <v>165</v>
      </c>
      <c r="P61" s="498" t="s">
        <v>348</v>
      </c>
      <c r="Q61" s="498"/>
      <c r="R61" s="498" t="s">
        <v>256</v>
      </c>
      <c r="S61" s="476"/>
      <c r="T61" s="476"/>
    </row>
    <row r="62" spans="1:20" ht="21.95" customHeight="1">
      <c r="A62" s="471"/>
      <c r="B62" s="481"/>
      <c r="C62" s="481"/>
      <c r="D62" s="481"/>
      <c r="E62" s="515" t="s">
        <v>690</v>
      </c>
      <c r="F62" s="515"/>
      <c r="G62" s="515"/>
      <c r="H62" s="505">
        <v>0.9</v>
      </c>
      <c r="I62" s="505">
        <v>1</v>
      </c>
      <c r="J62" s="484"/>
      <c r="K62" s="484"/>
      <c r="L62" s="482"/>
      <c r="M62" s="482"/>
      <c r="N62" s="126"/>
      <c r="O62" s="491" t="s">
        <v>118</v>
      </c>
      <c r="P62" s="498" t="s">
        <v>331</v>
      </c>
      <c r="Q62" s="128"/>
      <c r="R62" s="498" t="s">
        <v>173</v>
      </c>
      <c r="S62" s="476"/>
      <c r="T62" s="476"/>
    </row>
    <row r="63" spans="1:20" ht="21.95" customHeight="1">
      <c r="A63" s="471"/>
      <c r="B63" s="481"/>
      <c r="C63" s="481" t="s">
        <v>428</v>
      </c>
      <c r="D63" s="481"/>
      <c r="E63" s="482" t="s">
        <v>430</v>
      </c>
      <c r="F63" s="483"/>
      <c r="G63" s="483"/>
      <c r="H63" s="469" t="s">
        <v>431</v>
      </c>
      <c r="I63" s="468" t="s">
        <v>400</v>
      </c>
      <c r="J63" s="484">
        <v>10</v>
      </c>
      <c r="K63" s="484">
        <v>10</v>
      </c>
      <c r="L63" s="483"/>
      <c r="M63" s="483"/>
      <c r="N63" s="125"/>
      <c r="O63" s="491" t="s">
        <v>118</v>
      </c>
      <c r="P63" s="491" t="s">
        <v>135</v>
      </c>
      <c r="Q63" s="491" t="s">
        <v>179</v>
      </c>
      <c r="R63" s="492" t="s">
        <v>173</v>
      </c>
      <c r="S63" s="476"/>
      <c r="T63" s="476"/>
    </row>
    <row r="64" spans="1:20" ht="48" customHeight="1">
      <c r="A64" s="471"/>
      <c r="B64" s="481"/>
      <c r="C64" s="481"/>
      <c r="D64" s="481"/>
      <c r="E64" s="482" t="s">
        <v>434</v>
      </c>
      <c r="F64" s="483"/>
      <c r="G64" s="483"/>
      <c r="H64" s="468" t="s">
        <v>435</v>
      </c>
      <c r="I64" s="468" t="s">
        <v>435</v>
      </c>
      <c r="J64" s="484"/>
      <c r="K64" s="484"/>
      <c r="L64" s="482"/>
      <c r="M64" s="482"/>
      <c r="N64" s="125"/>
      <c r="O64" s="491" t="s">
        <v>118</v>
      </c>
      <c r="P64" s="491" t="s">
        <v>241</v>
      </c>
      <c r="Q64" s="125"/>
      <c r="R64" s="492" t="s">
        <v>173</v>
      </c>
      <c r="S64" s="476"/>
      <c r="T64" s="476"/>
    </row>
    <row r="65" spans="1:20" ht="26.1" customHeight="1">
      <c r="A65" s="471"/>
      <c r="B65" s="481"/>
      <c r="C65" s="481"/>
      <c r="D65" s="481"/>
      <c r="E65" s="482" t="s">
        <v>440</v>
      </c>
      <c r="F65" s="482"/>
      <c r="G65" s="482"/>
      <c r="H65" s="469" t="s">
        <v>441</v>
      </c>
      <c r="I65" s="467" t="s">
        <v>442</v>
      </c>
      <c r="J65" s="484"/>
      <c r="K65" s="484"/>
      <c r="L65" s="482"/>
      <c r="M65" s="482"/>
      <c r="N65" s="126"/>
      <c r="O65" s="491" t="s">
        <v>118</v>
      </c>
      <c r="P65" s="493" t="s">
        <v>244</v>
      </c>
      <c r="Q65" s="126"/>
      <c r="R65" s="492" t="s">
        <v>173</v>
      </c>
      <c r="S65" s="476"/>
      <c r="T65" s="476"/>
    </row>
    <row r="66" spans="1:20" ht="26.1" customHeight="1">
      <c r="A66" s="471"/>
      <c r="B66" s="481"/>
      <c r="C66" s="481"/>
      <c r="D66" s="481"/>
      <c r="E66" s="494" t="s">
        <v>443</v>
      </c>
      <c r="F66" s="494"/>
      <c r="G66" s="494"/>
      <c r="H66" s="495" t="s">
        <v>444</v>
      </c>
      <c r="I66" s="467" t="s">
        <v>400</v>
      </c>
      <c r="J66" s="484"/>
      <c r="K66" s="484"/>
      <c r="L66" s="482"/>
      <c r="M66" s="482"/>
      <c r="N66" s="126"/>
      <c r="O66" s="491" t="s">
        <v>118</v>
      </c>
      <c r="P66" s="475" t="s">
        <v>262</v>
      </c>
      <c r="Q66" s="120"/>
      <c r="R66" s="492" t="s">
        <v>173</v>
      </c>
      <c r="S66" s="476"/>
      <c r="T66" s="476"/>
    </row>
    <row r="67" spans="1:20" ht="26.1" customHeight="1">
      <c r="A67" s="471"/>
      <c r="B67" s="481"/>
      <c r="C67" s="481"/>
      <c r="D67" s="481"/>
      <c r="E67" s="494" t="s">
        <v>445</v>
      </c>
      <c r="F67" s="494"/>
      <c r="G67" s="494"/>
      <c r="H67" s="495" t="s">
        <v>444</v>
      </c>
      <c r="I67" s="467" t="s">
        <v>400</v>
      </c>
      <c r="J67" s="484"/>
      <c r="K67" s="484"/>
      <c r="L67" s="482"/>
      <c r="M67" s="482"/>
      <c r="N67" s="126"/>
      <c r="O67" s="491" t="s">
        <v>118</v>
      </c>
      <c r="P67" s="475" t="s">
        <v>262</v>
      </c>
      <c r="Q67" s="120"/>
      <c r="R67" s="492" t="s">
        <v>173</v>
      </c>
      <c r="S67" s="476"/>
      <c r="T67" s="476"/>
    </row>
    <row r="68" spans="1:20" ht="26.1" customHeight="1">
      <c r="A68" s="471"/>
      <c r="B68" s="481"/>
      <c r="C68" s="481"/>
      <c r="D68" s="481"/>
      <c r="E68" s="482" t="s">
        <v>450</v>
      </c>
      <c r="F68" s="482"/>
      <c r="G68" s="482"/>
      <c r="H68" s="516" t="s">
        <v>451</v>
      </c>
      <c r="I68" s="467" t="s">
        <v>400</v>
      </c>
      <c r="J68" s="484"/>
      <c r="K68" s="484"/>
      <c r="L68" s="482"/>
      <c r="M68" s="482"/>
      <c r="N68" s="125"/>
      <c r="O68" s="491" t="s">
        <v>118</v>
      </c>
      <c r="P68" s="496" t="s">
        <v>297</v>
      </c>
      <c r="Q68" s="136"/>
      <c r="R68" s="492" t="s">
        <v>173</v>
      </c>
      <c r="S68" s="476"/>
      <c r="T68" s="476"/>
    </row>
    <row r="69" spans="1:20" ht="26.1" customHeight="1">
      <c r="A69" s="471"/>
      <c r="B69" s="481"/>
      <c r="C69" s="481"/>
      <c r="D69" s="481"/>
      <c r="E69" s="482" t="s">
        <v>452</v>
      </c>
      <c r="F69" s="482"/>
      <c r="G69" s="482"/>
      <c r="H69" s="516" t="s">
        <v>451</v>
      </c>
      <c r="I69" s="467" t="s">
        <v>400</v>
      </c>
      <c r="J69" s="484"/>
      <c r="K69" s="484"/>
      <c r="L69" s="483"/>
      <c r="M69" s="483"/>
      <c r="N69" s="125"/>
      <c r="O69" s="491" t="s">
        <v>118</v>
      </c>
      <c r="P69" s="496" t="s">
        <v>297</v>
      </c>
      <c r="Q69" s="136"/>
      <c r="R69" s="492" t="s">
        <v>173</v>
      </c>
      <c r="S69" s="476"/>
      <c r="T69" s="476"/>
    </row>
    <row r="70" spans="1:20" ht="26.1" customHeight="1">
      <c r="A70" s="471"/>
      <c r="B70" s="481"/>
      <c r="C70" s="481"/>
      <c r="D70" s="481"/>
      <c r="E70" s="482" t="s">
        <v>432</v>
      </c>
      <c r="F70" s="483"/>
      <c r="G70" s="483"/>
      <c r="H70" s="467" t="s">
        <v>433</v>
      </c>
      <c r="I70" s="468" t="s">
        <v>433</v>
      </c>
      <c r="J70" s="484"/>
      <c r="K70" s="484"/>
      <c r="L70" s="482"/>
      <c r="M70" s="482"/>
      <c r="N70" s="125"/>
      <c r="O70" s="491" t="s">
        <v>165</v>
      </c>
      <c r="P70" s="491" t="s">
        <v>135</v>
      </c>
      <c r="Q70" s="491" t="s">
        <v>185</v>
      </c>
      <c r="R70" s="492" t="s">
        <v>173</v>
      </c>
      <c r="S70" s="476"/>
      <c r="T70" s="476"/>
    </row>
    <row r="71" spans="1:20" ht="26.1" customHeight="1">
      <c r="A71" s="471"/>
      <c r="B71" s="481"/>
      <c r="C71" s="481"/>
      <c r="D71" s="481"/>
      <c r="E71" s="494" t="s">
        <v>446</v>
      </c>
      <c r="F71" s="494"/>
      <c r="G71" s="494"/>
      <c r="H71" s="495" t="s">
        <v>447</v>
      </c>
      <c r="I71" s="467" t="s">
        <v>400</v>
      </c>
      <c r="J71" s="484"/>
      <c r="K71" s="484"/>
      <c r="L71" s="482"/>
      <c r="M71" s="482"/>
      <c r="N71" s="125"/>
      <c r="O71" s="491" t="s">
        <v>165</v>
      </c>
      <c r="P71" s="475" t="s">
        <v>262</v>
      </c>
      <c r="Q71" s="475"/>
      <c r="R71" s="492" t="s">
        <v>173</v>
      </c>
      <c r="S71" s="476"/>
      <c r="T71" s="476"/>
    </row>
    <row r="72" spans="1:20" ht="30" customHeight="1">
      <c r="A72" s="471"/>
      <c r="B72" s="481"/>
      <c r="C72" s="481"/>
      <c r="D72" s="481"/>
      <c r="E72" s="482" t="s">
        <v>344</v>
      </c>
      <c r="F72" s="482"/>
      <c r="G72" s="482"/>
      <c r="H72" s="505" t="s">
        <v>456</v>
      </c>
      <c r="I72" s="505" t="s">
        <v>351</v>
      </c>
      <c r="J72" s="484"/>
      <c r="K72" s="484"/>
      <c r="L72" s="482"/>
      <c r="M72" s="482"/>
      <c r="N72" s="126"/>
      <c r="O72" s="491" t="s">
        <v>118</v>
      </c>
      <c r="P72" s="493" t="s">
        <v>348</v>
      </c>
      <c r="Q72" s="126"/>
      <c r="R72" s="492" t="s">
        <v>173</v>
      </c>
      <c r="S72" s="476"/>
      <c r="T72" s="476"/>
    </row>
    <row r="73" spans="1:20" ht="68.099999999999994" customHeight="1">
      <c r="A73" s="471"/>
      <c r="B73" s="481"/>
      <c r="C73" s="481" t="s">
        <v>460</v>
      </c>
      <c r="D73" s="481"/>
      <c r="E73" s="482" t="s">
        <v>480</v>
      </c>
      <c r="F73" s="483"/>
      <c r="G73" s="483"/>
      <c r="H73" s="469" t="s">
        <v>481</v>
      </c>
      <c r="I73" s="468" t="s">
        <v>156</v>
      </c>
      <c r="J73" s="484">
        <v>10</v>
      </c>
      <c r="K73" s="484">
        <v>10</v>
      </c>
      <c r="L73" s="482"/>
      <c r="M73" s="482"/>
      <c r="N73" s="125"/>
      <c r="O73" s="491" t="s">
        <v>118</v>
      </c>
      <c r="P73" s="491" t="s">
        <v>135</v>
      </c>
      <c r="Q73" s="491" t="s">
        <v>172</v>
      </c>
      <c r="R73" s="492" t="s">
        <v>173</v>
      </c>
      <c r="S73" s="476"/>
      <c r="T73" s="476"/>
    </row>
    <row r="74" spans="1:20" ht="26.1" customHeight="1">
      <c r="A74" s="471"/>
      <c r="B74" s="481"/>
      <c r="C74" s="481"/>
      <c r="D74" s="481"/>
      <c r="E74" s="482" t="s">
        <v>482</v>
      </c>
      <c r="F74" s="483"/>
      <c r="G74" s="483"/>
      <c r="H74" s="467" t="s">
        <v>483</v>
      </c>
      <c r="I74" s="468" t="s">
        <v>156</v>
      </c>
      <c r="J74" s="484"/>
      <c r="K74" s="484"/>
      <c r="L74" s="482"/>
      <c r="M74" s="482"/>
      <c r="N74" s="125"/>
      <c r="O74" s="491" t="s">
        <v>118</v>
      </c>
      <c r="P74" s="491" t="s">
        <v>135</v>
      </c>
      <c r="Q74" s="491" t="s">
        <v>172</v>
      </c>
      <c r="R74" s="492" t="s">
        <v>173</v>
      </c>
      <c r="S74" s="476"/>
      <c r="T74" s="476"/>
    </row>
    <row r="75" spans="1:20" ht="33.950000000000003" customHeight="1">
      <c r="A75" s="471"/>
      <c r="B75" s="481"/>
      <c r="C75" s="481"/>
      <c r="D75" s="481"/>
      <c r="E75" s="482" t="s">
        <v>484</v>
      </c>
      <c r="F75" s="483"/>
      <c r="G75" s="483"/>
      <c r="H75" s="467" t="s">
        <v>485</v>
      </c>
      <c r="I75" s="468" t="s">
        <v>485</v>
      </c>
      <c r="J75" s="484"/>
      <c r="K75" s="484"/>
      <c r="L75" s="482"/>
      <c r="M75" s="482"/>
      <c r="N75" s="125"/>
      <c r="O75" s="491" t="s">
        <v>118</v>
      </c>
      <c r="P75" s="491" t="s">
        <v>135</v>
      </c>
      <c r="Q75" s="491" t="s">
        <v>179</v>
      </c>
      <c r="R75" s="492" t="s">
        <v>173</v>
      </c>
      <c r="S75" s="476"/>
      <c r="T75" s="476"/>
    </row>
    <row r="76" spans="1:20" ht="33.950000000000003" customHeight="1">
      <c r="A76" s="471"/>
      <c r="B76" s="481"/>
      <c r="C76" s="481"/>
      <c r="D76" s="481"/>
      <c r="E76" s="482" t="s">
        <v>486</v>
      </c>
      <c r="F76" s="483"/>
      <c r="G76" s="483"/>
      <c r="H76" s="467" t="s">
        <v>487</v>
      </c>
      <c r="I76" s="468" t="s">
        <v>487</v>
      </c>
      <c r="J76" s="484"/>
      <c r="K76" s="484"/>
      <c r="L76" s="482"/>
      <c r="M76" s="482"/>
      <c r="N76" s="125"/>
      <c r="O76" s="491" t="s">
        <v>118</v>
      </c>
      <c r="P76" s="491" t="s">
        <v>135</v>
      </c>
      <c r="Q76" s="491" t="s">
        <v>179</v>
      </c>
      <c r="R76" s="492" t="s">
        <v>173</v>
      </c>
      <c r="S76" s="476"/>
      <c r="T76" s="476"/>
    </row>
    <row r="77" spans="1:20" ht="33.950000000000003" customHeight="1">
      <c r="A77" s="471"/>
      <c r="B77" s="481"/>
      <c r="C77" s="481"/>
      <c r="D77" s="481"/>
      <c r="E77" s="482" t="s">
        <v>488</v>
      </c>
      <c r="F77" s="483"/>
      <c r="G77" s="483"/>
      <c r="H77" s="467" t="s">
        <v>489</v>
      </c>
      <c r="I77" s="468" t="s">
        <v>489</v>
      </c>
      <c r="J77" s="484"/>
      <c r="K77" s="484"/>
      <c r="L77" s="482"/>
      <c r="M77" s="482"/>
      <c r="N77" s="125"/>
      <c r="O77" s="491" t="s">
        <v>118</v>
      </c>
      <c r="P77" s="491" t="s">
        <v>135</v>
      </c>
      <c r="Q77" s="491" t="s">
        <v>179</v>
      </c>
      <c r="R77" s="492" t="s">
        <v>173</v>
      </c>
      <c r="S77" s="476"/>
      <c r="T77" s="476"/>
    </row>
    <row r="78" spans="1:20" ht="26.1" customHeight="1">
      <c r="A78" s="471"/>
      <c r="B78" s="481"/>
      <c r="C78" s="481"/>
      <c r="D78" s="481"/>
      <c r="E78" s="482" t="s">
        <v>501</v>
      </c>
      <c r="F78" s="482"/>
      <c r="G78" s="482"/>
      <c r="H78" s="467" t="s">
        <v>502</v>
      </c>
      <c r="I78" s="467" t="s">
        <v>503</v>
      </c>
      <c r="J78" s="484"/>
      <c r="K78" s="484"/>
      <c r="L78" s="482"/>
      <c r="M78" s="482"/>
      <c r="N78" s="126"/>
      <c r="O78" s="491" t="s">
        <v>118</v>
      </c>
      <c r="P78" s="493" t="s">
        <v>244</v>
      </c>
      <c r="Q78" s="126"/>
      <c r="R78" s="492" t="s">
        <v>173</v>
      </c>
      <c r="S78" s="476"/>
      <c r="T78" s="126"/>
    </row>
    <row r="79" spans="1:20" ht="26.1" customHeight="1">
      <c r="A79" s="471"/>
      <c r="B79" s="481"/>
      <c r="C79" s="481"/>
      <c r="D79" s="481"/>
      <c r="E79" s="494" t="s">
        <v>504</v>
      </c>
      <c r="F79" s="494"/>
      <c r="G79" s="494"/>
      <c r="H79" s="495" t="s">
        <v>505</v>
      </c>
      <c r="I79" s="467" t="s">
        <v>506</v>
      </c>
      <c r="J79" s="484"/>
      <c r="K79" s="484"/>
      <c r="L79" s="482"/>
      <c r="M79" s="482"/>
      <c r="N79" s="126"/>
      <c r="O79" s="491" t="s">
        <v>118</v>
      </c>
      <c r="P79" s="475" t="s">
        <v>262</v>
      </c>
      <c r="Q79" s="120"/>
      <c r="R79" s="492" t="s">
        <v>173</v>
      </c>
      <c r="S79" s="476"/>
      <c r="T79" s="476"/>
    </row>
    <row r="80" spans="1:20" ht="26.1" customHeight="1">
      <c r="A80" s="471"/>
      <c r="B80" s="481"/>
      <c r="C80" s="481"/>
      <c r="D80" s="481"/>
      <c r="E80" s="494" t="s">
        <v>510</v>
      </c>
      <c r="F80" s="494"/>
      <c r="G80" s="494"/>
      <c r="H80" s="495" t="s">
        <v>511</v>
      </c>
      <c r="I80" s="467" t="s">
        <v>512</v>
      </c>
      <c r="J80" s="484"/>
      <c r="K80" s="484"/>
      <c r="L80" s="482"/>
      <c r="M80" s="482"/>
      <c r="N80" s="126"/>
      <c r="O80" s="493" t="s">
        <v>165</v>
      </c>
      <c r="P80" s="475" t="s">
        <v>262</v>
      </c>
      <c r="Q80" s="120"/>
      <c r="R80" s="492" t="s">
        <v>173</v>
      </c>
      <c r="S80" s="476"/>
      <c r="T80" s="476"/>
    </row>
    <row r="81" spans="1:20" ht="68.099999999999994" customHeight="1">
      <c r="A81" s="471"/>
      <c r="B81" s="481"/>
      <c r="C81" s="481"/>
      <c r="D81" s="481"/>
      <c r="E81" s="494" t="s">
        <v>513</v>
      </c>
      <c r="F81" s="494"/>
      <c r="G81" s="494"/>
      <c r="H81" s="495" t="s">
        <v>514</v>
      </c>
      <c r="I81" s="469" t="s">
        <v>515</v>
      </c>
      <c r="J81" s="484"/>
      <c r="K81" s="484"/>
      <c r="L81" s="482"/>
      <c r="M81" s="482"/>
      <c r="N81" s="126"/>
      <c r="O81" s="491" t="s">
        <v>118</v>
      </c>
      <c r="P81" s="496" t="s">
        <v>300</v>
      </c>
      <c r="Q81" s="475"/>
      <c r="R81" s="492" t="s">
        <v>173</v>
      </c>
      <c r="S81" s="476"/>
      <c r="T81" s="476"/>
    </row>
    <row r="82" spans="1:20" ht="68.099999999999994" customHeight="1">
      <c r="A82" s="471"/>
      <c r="B82" s="481"/>
      <c r="C82" s="481"/>
      <c r="D82" s="481"/>
      <c r="E82" s="482" t="s">
        <v>490</v>
      </c>
      <c r="F82" s="483"/>
      <c r="G82" s="483"/>
      <c r="H82" s="467" t="s">
        <v>491</v>
      </c>
      <c r="I82" s="468" t="s">
        <v>491</v>
      </c>
      <c r="J82" s="484"/>
      <c r="K82" s="484"/>
      <c r="L82" s="482"/>
      <c r="M82" s="482"/>
      <c r="N82" s="126"/>
      <c r="O82" s="491" t="s">
        <v>165</v>
      </c>
      <c r="P82" s="491" t="s">
        <v>135</v>
      </c>
      <c r="Q82" s="491" t="s">
        <v>193</v>
      </c>
      <c r="R82" s="492" t="s">
        <v>173</v>
      </c>
      <c r="S82" s="476"/>
      <c r="T82" s="476"/>
    </row>
    <row r="83" spans="1:20" ht="86.1" customHeight="1">
      <c r="A83" s="471"/>
      <c r="B83" s="481"/>
      <c r="C83" s="481"/>
      <c r="D83" s="481"/>
      <c r="E83" s="494" t="s">
        <v>519</v>
      </c>
      <c r="F83" s="494"/>
      <c r="G83" s="494"/>
      <c r="H83" s="497" t="s">
        <v>520</v>
      </c>
      <c r="I83" s="469" t="s">
        <v>521</v>
      </c>
      <c r="J83" s="484"/>
      <c r="K83" s="484"/>
      <c r="L83" s="483"/>
      <c r="M83" s="483"/>
      <c r="N83" s="125"/>
      <c r="O83" s="493" t="s">
        <v>165</v>
      </c>
      <c r="P83" s="496" t="s">
        <v>297</v>
      </c>
      <c r="Q83" s="136"/>
      <c r="R83" s="492" t="s">
        <v>173</v>
      </c>
      <c r="S83" s="476"/>
      <c r="T83" s="476"/>
    </row>
    <row r="84" spans="1:20" ht="24" customHeight="1">
      <c r="A84" s="471"/>
      <c r="B84" s="481" t="s">
        <v>531</v>
      </c>
      <c r="C84" s="481" t="s">
        <v>532</v>
      </c>
      <c r="D84" s="481"/>
      <c r="E84" s="482" t="s">
        <v>533</v>
      </c>
      <c r="F84" s="482"/>
      <c r="G84" s="482"/>
      <c r="H84" s="467" t="s">
        <v>534</v>
      </c>
      <c r="I84" s="467" t="s">
        <v>534</v>
      </c>
      <c r="J84" s="484">
        <v>10</v>
      </c>
      <c r="K84" s="484">
        <v>10</v>
      </c>
      <c r="L84" s="482"/>
      <c r="M84" s="482"/>
      <c r="N84" s="126"/>
      <c r="O84" s="491" t="s">
        <v>118</v>
      </c>
      <c r="P84" s="493" t="s">
        <v>278</v>
      </c>
      <c r="Q84" s="126"/>
      <c r="R84" s="492" t="s">
        <v>173</v>
      </c>
      <c r="S84" s="476"/>
      <c r="T84" s="476"/>
    </row>
    <row r="85" spans="1:20" ht="24" customHeight="1">
      <c r="A85" s="471"/>
      <c r="B85" s="481"/>
      <c r="C85" s="481"/>
      <c r="D85" s="481"/>
      <c r="E85" s="482" t="s">
        <v>535</v>
      </c>
      <c r="F85" s="482"/>
      <c r="G85" s="482"/>
      <c r="H85" s="497" t="s">
        <v>536</v>
      </c>
      <c r="I85" s="467" t="s">
        <v>536</v>
      </c>
      <c r="J85" s="484"/>
      <c r="K85" s="484"/>
      <c r="L85" s="483"/>
      <c r="M85" s="483"/>
      <c r="N85" s="125"/>
      <c r="O85" s="491" t="s">
        <v>118</v>
      </c>
      <c r="P85" s="496" t="s">
        <v>297</v>
      </c>
      <c r="Q85" s="136"/>
      <c r="R85" s="492" t="s">
        <v>173</v>
      </c>
      <c r="S85" s="476"/>
      <c r="T85" s="476"/>
    </row>
    <row r="86" spans="1:20" ht="39" customHeight="1">
      <c r="A86" s="471"/>
      <c r="B86" s="481"/>
      <c r="C86" s="481"/>
      <c r="D86" s="481"/>
      <c r="E86" s="482" t="s">
        <v>544</v>
      </c>
      <c r="F86" s="482"/>
      <c r="G86" s="482"/>
      <c r="H86" s="467" t="s">
        <v>545</v>
      </c>
      <c r="I86" s="467" t="s">
        <v>546</v>
      </c>
      <c r="J86" s="484"/>
      <c r="K86" s="484"/>
      <c r="L86" s="482"/>
      <c r="M86" s="482"/>
      <c r="N86" s="126"/>
      <c r="O86" s="493" t="s">
        <v>165</v>
      </c>
      <c r="P86" s="498" t="s">
        <v>331</v>
      </c>
      <c r="Q86" s="128"/>
      <c r="R86" s="492" t="s">
        <v>173</v>
      </c>
      <c r="S86" s="476"/>
      <c r="T86" s="476"/>
    </row>
    <row r="87" spans="1:20" ht="53.1" customHeight="1">
      <c r="A87" s="471"/>
      <c r="B87" s="481"/>
      <c r="C87" s="481" t="s">
        <v>552</v>
      </c>
      <c r="D87" s="481"/>
      <c r="E87" s="482" t="s">
        <v>559</v>
      </c>
      <c r="F87" s="483"/>
      <c r="G87" s="483"/>
      <c r="H87" s="469" t="s">
        <v>560</v>
      </c>
      <c r="I87" s="490" t="s">
        <v>561</v>
      </c>
      <c r="J87" s="484">
        <v>10</v>
      </c>
      <c r="K87" s="484">
        <v>10</v>
      </c>
      <c r="L87" s="483"/>
      <c r="M87" s="483"/>
      <c r="N87" s="125"/>
      <c r="O87" s="491" t="s">
        <v>118</v>
      </c>
      <c r="P87" s="491" t="s">
        <v>135</v>
      </c>
      <c r="Q87" s="491" t="s">
        <v>172</v>
      </c>
      <c r="R87" s="492" t="s">
        <v>173</v>
      </c>
      <c r="S87" s="476"/>
      <c r="T87" s="476"/>
    </row>
    <row r="88" spans="1:20" ht="26.1" customHeight="1">
      <c r="A88" s="471"/>
      <c r="B88" s="481"/>
      <c r="C88" s="481"/>
      <c r="D88" s="481"/>
      <c r="E88" s="482" t="s">
        <v>562</v>
      </c>
      <c r="F88" s="483"/>
      <c r="G88" s="483"/>
      <c r="H88" s="467" t="s">
        <v>368</v>
      </c>
      <c r="I88" s="468" t="s">
        <v>368</v>
      </c>
      <c r="J88" s="484"/>
      <c r="K88" s="484"/>
      <c r="L88" s="483"/>
      <c r="M88" s="483"/>
      <c r="N88" s="125"/>
      <c r="O88" s="491" t="s">
        <v>118</v>
      </c>
      <c r="P88" s="491" t="s">
        <v>135</v>
      </c>
      <c r="Q88" s="491" t="s">
        <v>179</v>
      </c>
      <c r="R88" s="492" t="s">
        <v>173</v>
      </c>
      <c r="S88" s="476"/>
      <c r="T88" s="476"/>
    </row>
    <row r="89" spans="1:20" ht="26.1" customHeight="1">
      <c r="A89" s="471"/>
      <c r="B89" s="481"/>
      <c r="C89" s="481"/>
      <c r="D89" s="481"/>
      <c r="E89" s="482" t="s">
        <v>563</v>
      </c>
      <c r="F89" s="483"/>
      <c r="G89" s="483"/>
      <c r="H89" s="467" t="s">
        <v>368</v>
      </c>
      <c r="I89" s="468" t="s">
        <v>368</v>
      </c>
      <c r="J89" s="484"/>
      <c r="K89" s="484"/>
      <c r="L89" s="483"/>
      <c r="M89" s="483"/>
      <c r="N89" s="125"/>
      <c r="O89" s="491" t="s">
        <v>118</v>
      </c>
      <c r="P89" s="491" t="s">
        <v>135</v>
      </c>
      <c r="Q89" s="491" t="s">
        <v>179</v>
      </c>
      <c r="R89" s="492" t="s">
        <v>173</v>
      </c>
      <c r="S89" s="476"/>
      <c r="T89" s="476"/>
    </row>
    <row r="90" spans="1:20" ht="26.1" customHeight="1">
      <c r="A90" s="471"/>
      <c r="B90" s="481"/>
      <c r="C90" s="481"/>
      <c r="D90" s="481"/>
      <c r="E90" s="482" t="s">
        <v>564</v>
      </c>
      <c r="F90" s="483"/>
      <c r="G90" s="483"/>
      <c r="H90" s="467" t="s">
        <v>368</v>
      </c>
      <c r="I90" s="468" t="s">
        <v>368</v>
      </c>
      <c r="J90" s="484"/>
      <c r="K90" s="484"/>
      <c r="L90" s="483"/>
      <c r="M90" s="483"/>
      <c r="N90" s="125"/>
      <c r="O90" s="491" t="s">
        <v>118</v>
      </c>
      <c r="P90" s="491" t="s">
        <v>135</v>
      </c>
      <c r="Q90" s="491" t="s">
        <v>179</v>
      </c>
      <c r="R90" s="492" t="s">
        <v>173</v>
      </c>
      <c r="S90" s="476"/>
      <c r="T90" s="476"/>
    </row>
    <row r="91" spans="1:20" ht="54.95" customHeight="1">
      <c r="A91" s="471"/>
      <c r="B91" s="481"/>
      <c r="C91" s="481"/>
      <c r="D91" s="481"/>
      <c r="E91" s="482" t="s">
        <v>565</v>
      </c>
      <c r="F91" s="483"/>
      <c r="G91" s="483"/>
      <c r="H91" s="490" t="s">
        <v>566</v>
      </c>
      <c r="I91" s="490" t="s">
        <v>566</v>
      </c>
      <c r="J91" s="484"/>
      <c r="K91" s="484"/>
      <c r="L91" s="483"/>
      <c r="M91" s="483"/>
      <c r="N91" s="125"/>
      <c r="O91" s="491" t="s">
        <v>118</v>
      </c>
      <c r="P91" s="491" t="s">
        <v>241</v>
      </c>
      <c r="Q91" s="125"/>
      <c r="R91" s="492" t="s">
        <v>173</v>
      </c>
      <c r="S91" s="476"/>
      <c r="T91" s="476"/>
    </row>
    <row r="92" spans="1:20" ht="24" customHeight="1">
      <c r="A92" s="471"/>
      <c r="B92" s="481"/>
      <c r="C92" s="481"/>
      <c r="D92" s="481"/>
      <c r="E92" s="482" t="s">
        <v>567</v>
      </c>
      <c r="F92" s="482"/>
      <c r="G92" s="482"/>
      <c r="H92" s="469" t="s">
        <v>568</v>
      </c>
      <c r="I92" s="469" t="s">
        <v>568</v>
      </c>
      <c r="J92" s="484"/>
      <c r="K92" s="484"/>
      <c r="L92" s="482"/>
      <c r="M92" s="482"/>
      <c r="N92" s="126"/>
      <c r="O92" s="491" t="s">
        <v>118</v>
      </c>
      <c r="P92" s="493" t="s">
        <v>244</v>
      </c>
      <c r="Q92" s="126"/>
      <c r="R92" s="492" t="s">
        <v>173</v>
      </c>
      <c r="S92" s="476"/>
      <c r="T92" s="476"/>
    </row>
    <row r="93" spans="1:20" ht="24" customHeight="1">
      <c r="A93" s="471"/>
      <c r="B93" s="481"/>
      <c r="C93" s="481"/>
      <c r="D93" s="481"/>
      <c r="E93" s="494" t="s">
        <v>569</v>
      </c>
      <c r="F93" s="494"/>
      <c r="G93" s="494"/>
      <c r="H93" s="517">
        <v>1</v>
      </c>
      <c r="I93" s="505">
        <v>1</v>
      </c>
      <c r="J93" s="484"/>
      <c r="K93" s="484"/>
      <c r="L93" s="482"/>
      <c r="M93" s="482"/>
      <c r="N93" s="126"/>
      <c r="O93" s="493" t="s">
        <v>165</v>
      </c>
      <c r="P93" s="475" t="s">
        <v>262</v>
      </c>
      <c r="Q93" s="120"/>
      <c r="R93" s="492" t="s">
        <v>173</v>
      </c>
      <c r="S93" s="476"/>
      <c r="T93" s="476"/>
    </row>
    <row r="94" spans="1:20" ht="30" customHeight="1">
      <c r="A94" s="471"/>
      <c r="B94" s="481"/>
      <c r="C94" s="481"/>
      <c r="D94" s="481"/>
      <c r="E94" s="482" t="s">
        <v>576</v>
      </c>
      <c r="F94" s="482"/>
      <c r="G94" s="482"/>
      <c r="H94" s="516" t="s">
        <v>576</v>
      </c>
      <c r="I94" s="467" t="s">
        <v>400</v>
      </c>
      <c r="J94" s="484"/>
      <c r="K94" s="484"/>
      <c r="L94" s="482"/>
      <c r="M94" s="482"/>
      <c r="N94" s="125"/>
      <c r="O94" s="491" t="s">
        <v>118</v>
      </c>
      <c r="P94" s="513" t="s">
        <v>300</v>
      </c>
      <c r="Q94" s="139"/>
      <c r="R94" s="492" t="s">
        <v>173</v>
      </c>
      <c r="S94" s="476"/>
      <c r="T94" s="476"/>
    </row>
    <row r="95" spans="1:20" ht="36.950000000000003" customHeight="1">
      <c r="A95" s="471"/>
      <c r="B95" s="481"/>
      <c r="C95" s="481"/>
      <c r="D95" s="481"/>
      <c r="E95" s="482" t="s">
        <v>574</v>
      </c>
      <c r="F95" s="482"/>
      <c r="G95" s="482"/>
      <c r="H95" s="469" t="s">
        <v>575</v>
      </c>
      <c r="I95" s="467" t="s">
        <v>400</v>
      </c>
      <c r="J95" s="484"/>
      <c r="K95" s="484"/>
      <c r="L95" s="482"/>
      <c r="M95" s="482"/>
      <c r="N95" s="493"/>
      <c r="O95" s="491" t="s">
        <v>118</v>
      </c>
      <c r="P95" s="496" t="s">
        <v>300</v>
      </c>
      <c r="Q95" s="493"/>
      <c r="R95" s="493" t="s">
        <v>173</v>
      </c>
      <c r="S95" s="476"/>
      <c r="T95" s="476"/>
    </row>
    <row r="96" spans="1:20" ht="54" customHeight="1">
      <c r="A96" s="471"/>
      <c r="B96" s="481"/>
      <c r="C96" s="481"/>
      <c r="D96" s="481"/>
      <c r="E96" s="482" t="s">
        <v>577</v>
      </c>
      <c r="F96" s="482"/>
      <c r="G96" s="482"/>
      <c r="H96" s="516" t="s">
        <v>578</v>
      </c>
      <c r="I96" s="467" t="s">
        <v>579</v>
      </c>
      <c r="J96" s="484"/>
      <c r="K96" s="484"/>
      <c r="L96" s="482"/>
      <c r="M96" s="482"/>
      <c r="N96" s="493"/>
      <c r="O96" s="491" t="s">
        <v>165</v>
      </c>
      <c r="P96" s="513" t="s">
        <v>297</v>
      </c>
      <c r="Q96" s="513"/>
      <c r="R96" s="492" t="s">
        <v>173</v>
      </c>
      <c r="S96" s="476"/>
      <c r="T96" s="476"/>
    </row>
    <row r="97" spans="1:20" ht="36.950000000000003" customHeight="1">
      <c r="A97" s="471"/>
      <c r="B97" s="481"/>
      <c r="C97" s="481"/>
      <c r="D97" s="481"/>
      <c r="E97" s="482" t="s">
        <v>580</v>
      </c>
      <c r="F97" s="482"/>
      <c r="G97" s="482"/>
      <c r="H97" s="497" t="s">
        <v>581</v>
      </c>
      <c r="I97" s="467" t="s">
        <v>581</v>
      </c>
      <c r="J97" s="484"/>
      <c r="K97" s="484"/>
      <c r="L97" s="482"/>
      <c r="M97" s="482"/>
      <c r="N97" s="493"/>
      <c r="O97" s="491" t="s">
        <v>165</v>
      </c>
      <c r="P97" s="513" t="s">
        <v>297</v>
      </c>
      <c r="Q97" s="513"/>
      <c r="R97" s="492" t="s">
        <v>173</v>
      </c>
      <c r="S97" s="476"/>
      <c r="T97" s="476"/>
    </row>
    <row r="98" spans="1:20" ht="36.950000000000003" customHeight="1">
      <c r="A98" s="471"/>
      <c r="B98" s="481"/>
      <c r="C98" s="481"/>
      <c r="D98" s="481"/>
      <c r="E98" s="482" t="s">
        <v>586</v>
      </c>
      <c r="F98" s="482"/>
      <c r="G98" s="482"/>
      <c r="H98" s="505" t="s">
        <v>587</v>
      </c>
      <c r="I98" s="505" t="s">
        <v>587</v>
      </c>
      <c r="J98" s="484"/>
      <c r="K98" s="484"/>
      <c r="L98" s="482"/>
      <c r="M98" s="482"/>
      <c r="N98" s="493"/>
      <c r="O98" s="493" t="s">
        <v>165</v>
      </c>
      <c r="P98" s="498" t="s">
        <v>331</v>
      </c>
      <c r="Q98" s="498"/>
      <c r="R98" s="498" t="s">
        <v>173</v>
      </c>
      <c r="S98" s="476"/>
      <c r="T98" s="476"/>
    </row>
    <row r="99" spans="1:20" ht="36.950000000000003" customHeight="1">
      <c r="A99" s="471"/>
      <c r="B99" s="481"/>
      <c r="C99" s="481"/>
      <c r="D99" s="481"/>
      <c r="E99" s="482" t="s">
        <v>588</v>
      </c>
      <c r="F99" s="482"/>
      <c r="G99" s="482"/>
      <c r="H99" s="467" t="s">
        <v>589</v>
      </c>
      <c r="I99" s="467" t="s">
        <v>590</v>
      </c>
      <c r="J99" s="484"/>
      <c r="K99" s="484"/>
      <c r="L99" s="482"/>
      <c r="M99" s="482"/>
      <c r="N99" s="493"/>
      <c r="O99" s="493" t="s">
        <v>165</v>
      </c>
      <c r="P99" s="498" t="s">
        <v>331</v>
      </c>
      <c r="Q99" s="498"/>
      <c r="R99" s="498" t="s">
        <v>173</v>
      </c>
      <c r="S99" s="476"/>
      <c r="T99" s="476"/>
    </row>
    <row r="100" spans="1:20" ht="69" customHeight="1">
      <c r="A100" s="471"/>
      <c r="B100" s="481"/>
      <c r="C100" s="481"/>
      <c r="D100" s="481"/>
      <c r="E100" s="503" t="s">
        <v>424</v>
      </c>
      <c r="F100" s="504"/>
      <c r="G100" s="474"/>
      <c r="H100" s="469" t="s">
        <v>591</v>
      </c>
      <c r="I100" s="467" t="s">
        <v>351</v>
      </c>
      <c r="J100" s="484"/>
      <c r="K100" s="484"/>
      <c r="L100" s="473"/>
      <c r="M100" s="507"/>
      <c r="N100" s="493"/>
      <c r="O100" s="493" t="s">
        <v>165</v>
      </c>
      <c r="P100" s="498" t="s">
        <v>348</v>
      </c>
      <c r="Q100" s="498"/>
      <c r="R100" s="498" t="s">
        <v>256</v>
      </c>
      <c r="S100" s="476"/>
      <c r="T100" s="476"/>
    </row>
    <row r="101" spans="1:20" ht="68.099999999999994" customHeight="1">
      <c r="A101" s="471"/>
      <c r="B101" s="481"/>
      <c r="C101" s="481"/>
      <c r="D101" s="481"/>
      <c r="E101" s="503" t="s">
        <v>592</v>
      </c>
      <c r="F101" s="504"/>
      <c r="G101" s="474"/>
      <c r="H101" s="469" t="s">
        <v>593</v>
      </c>
      <c r="I101" s="467" t="s">
        <v>351</v>
      </c>
      <c r="J101" s="484"/>
      <c r="K101" s="484"/>
      <c r="L101" s="473"/>
      <c r="M101" s="507"/>
      <c r="N101" s="493"/>
      <c r="O101" s="493" t="s">
        <v>165</v>
      </c>
      <c r="P101" s="498" t="s">
        <v>348</v>
      </c>
      <c r="Q101" s="498"/>
      <c r="R101" s="498" t="s">
        <v>256</v>
      </c>
      <c r="S101" s="476"/>
      <c r="T101" s="476"/>
    </row>
    <row r="102" spans="1:20" ht="50.1" customHeight="1">
      <c r="A102" s="471"/>
      <c r="B102" s="481"/>
      <c r="C102" s="481"/>
      <c r="D102" s="481"/>
      <c r="E102" s="482" t="s">
        <v>583</v>
      </c>
      <c r="F102" s="482"/>
      <c r="G102" s="482"/>
      <c r="H102" s="467" t="s">
        <v>584</v>
      </c>
      <c r="I102" s="467" t="s">
        <v>585</v>
      </c>
      <c r="J102" s="484"/>
      <c r="K102" s="484"/>
      <c r="L102" s="483"/>
      <c r="M102" s="483"/>
      <c r="N102" s="126"/>
      <c r="O102" s="493" t="s">
        <v>165</v>
      </c>
      <c r="P102" s="498" t="s">
        <v>331</v>
      </c>
      <c r="Q102" s="128"/>
      <c r="R102" s="498" t="s">
        <v>173</v>
      </c>
      <c r="S102" s="476"/>
      <c r="T102" s="476"/>
    </row>
    <row r="103" spans="1:20" ht="53.1" customHeight="1">
      <c r="A103" s="471"/>
      <c r="B103" s="481"/>
      <c r="C103" s="481" t="s">
        <v>596</v>
      </c>
      <c r="D103" s="481"/>
      <c r="E103" s="482" t="s">
        <v>598</v>
      </c>
      <c r="F103" s="482"/>
      <c r="G103" s="482"/>
      <c r="H103" s="469" t="s">
        <v>599</v>
      </c>
      <c r="I103" s="469" t="s">
        <v>600</v>
      </c>
      <c r="J103" s="484">
        <v>5</v>
      </c>
      <c r="K103" s="484">
        <v>5</v>
      </c>
      <c r="L103" s="483"/>
      <c r="M103" s="483"/>
      <c r="N103" s="125"/>
      <c r="O103" s="491" t="s">
        <v>118</v>
      </c>
      <c r="P103" s="496" t="s">
        <v>297</v>
      </c>
      <c r="Q103" s="136"/>
      <c r="R103" s="492" t="s">
        <v>173</v>
      </c>
      <c r="S103" s="476"/>
      <c r="T103" s="476"/>
    </row>
    <row r="104" spans="1:20" ht="53.1" customHeight="1">
      <c r="A104" s="471"/>
      <c r="B104" s="481"/>
      <c r="C104" s="481"/>
      <c r="D104" s="481"/>
      <c r="E104" s="503" t="s">
        <v>601</v>
      </c>
      <c r="F104" s="504"/>
      <c r="G104" s="474"/>
      <c r="H104" s="469" t="s">
        <v>602</v>
      </c>
      <c r="I104" s="467" t="s">
        <v>351</v>
      </c>
      <c r="J104" s="484"/>
      <c r="K104" s="484"/>
      <c r="L104" s="518"/>
      <c r="M104" s="519"/>
      <c r="N104" s="125"/>
      <c r="O104" s="491" t="s">
        <v>165</v>
      </c>
      <c r="P104" s="496" t="s">
        <v>348</v>
      </c>
      <c r="Q104" s="496"/>
      <c r="R104" s="492" t="s">
        <v>256</v>
      </c>
      <c r="S104" s="476"/>
      <c r="T104" s="476"/>
    </row>
    <row r="105" spans="1:20" ht="30" customHeight="1">
      <c r="A105" s="471"/>
      <c r="B105" s="481"/>
      <c r="C105" s="481" t="s">
        <v>603</v>
      </c>
      <c r="D105" s="481"/>
      <c r="E105" s="482" t="s">
        <v>609</v>
      </c>
      <c r="F105" s="482"/>
      <c r="G105" s="482"/>
      <c r="H105" s="467" t="s">
        <v>610</v>
      </c>
      <c r="I105" s="467" t="s">
        <v>610</v>
      </c>
      <c r="J105" s="484">
        <v>5</v>
      </c>
      <c r="K105" s="484">
        <v>5</v>
      </c>
      <c r="L105" s="482"/>
      <c r="M105" s="482"/>
      <c r="N105" s="126"/>
      <c r="O105" s="491" t="s">
        <v>118</v>
      </c>
      <c r="P105" s="493" t="s">
        <v>135</v>
      </c>
      <c r="Q105" s="493" t="s">
        <v>185</v>
      </c>
      <c r="R105" s="492" t="s">
        <v>173</v>
      </c>
      <c r="S105" s="476"/>
      <c r="T105" s="476"/>
    </row>
    <row r="106" spans="1:20" ht="30" customHeight="1">
      <c r="A106" s="471"/>
      <c r="B106" s="481"/>
      <c r="C106" s="481"/>
      <c r="D106" s="481"/>
      <c r="E106" s="482" t="s">
        <v>620</v>
      </c>
      <c r="F106" s="482"/>
      <c r="G106" s="482"/>
      <c r="H106" s="467" t="s">
        <v>621</v>
      </c>
      <c r="I106" s="467" t="s">
        <v>622</v>
      </c>
      <c r="J106" s="484"/>
      <c r="K106" s="484"/>
      <c r="L106" s="482"/>
      <c r="M106" s="482"/>
      <c r="N106" s="126"/>
      <c r="O106" s="491" t="s">
        <v>165</v>
      </c>
      <c r="P106" s="498" t="s">
        <v>331</v>
      </c>
      <c r="Q106" s="498"/>
      <c r="R106" s="492" t="s">
        <v>173</v>
      </c>
      <c r="S106" s="476"/>
      <c r="T106" s="476"/>
    </row>
    <row r="107" spans="1:20" ht="54" customHeight="1">
      <c r="A107" s="471"/>
      <c r="B107" s="481"/>
      <c r="C107" s="481"/>
      <c r="D107" s="481"/>
      <c r="E107" s="482" t="s">
        <v>623</v>
      </c>
      <c r="F107" s="482"/>
      <c r="G107" s="482"/>
      <c r="H107" s="467" t="s">
        <v>624</v>
      </c>
      <c r="I107" s="467" t="s">
        <v>624</v>
      </c>
      <c r="J107" s="484"/>
      <c r="K107" s="484"/>
      <c r="L107" s="482"/>
      <c r="M107" s="482"/>
      <c r="N107" s="126"/>
      <c r="O107" s="491" t="s">
        <v>165</v>
      </c>
      <c r="P107" s="498" t="s">
        <v>331</v>
      </c>
      <c r="Q107" s="498"/>
      <c r="R107" s="492" t="s">
        <v>173</v>
      </c>
      <c r="S107" s="476"/>
      <c r="T107" s="476"/>
    </row>
    <row r="108" spans="1:20" ht="30" customHeight="1">
      <c r="A108" s="471"/>
      <c r="B108" s="481"/>
      <c r="C108" s="481"/>
      <c r="D108" s="481"/>
      <c r="E108" s="482" t="s">
        <v>617</v>
      </c>
      <c r="F108" s="482"/>
      <c r="G108" s="482"/>
      <c r="H108" s="467" t="s">
        <v>618</v>
      </c>
      <c r="I108" s="467" t="s">
        <v>619</v>
      </c>
      <c r="J108" s="484"/>
      <c r="K108" s="484"/>
      <c r="L108" s="483"/>
      <c r="M108" s="483"/>
      <c r="N108" s="126"/>
      <c r="O108" s="491" t="s">
        <v>118</v>
      </c>
      <c r="P108" s="498" t="s">
        <v>331</v>
      </c>
      <c r="Q108" s="128"/>
      <c r="R108" s="492" t="s">
        <v>173</v>
      </c>
      <c r="S108" s="476"/>
      <c r="T108" s="476"/>
    </row>
    <row r="109" spans="1:20" ht="24.95" customHeight="1">
      <c r="A109" s="471"/>
      <c r="B109" s="481" t="s">
        <v>626</v>
      </c>
      <c r="C109" s="481" t="s">
        <v>674</v>
      </c>
      <c r="D109" s="481"/>
      <c r="E109" s="482" t="s">
        <v>628</v>
      </c>
      <c r="F109" s="482"/>
      <c r="G109" s="482"/>
      <c r="H109" s="467" t="s">
        <v>629</v>
      </c>
      <c r="I109" s="505">
        <v>1</v>
      </c>
      <c r="J109" s="484">
        <v>10</v>
      </c>
      <c r="K109" s="484">
        <v>10</v>
      </c>
      <c r="L109" s="482"/>
      <c r="M109" s="482"/>
      <c r="N109" s="126"/>
      <c r="O109" s="491" t="s">
        <v>118</v>
      </c>
      <c r="P109" s="493" t="s">
        <v>244</v>
      </c>
      <c r="Q109" s="126"/>
      <c r="R109" s="492" t="s">
        <v>173</v>
      </c>
      <c r="S109" s="476"/>
      <c r="T109" s="476"/>
    </row>
    <row r="110" spans="1:20" ht="35.1" customHeight="1">
      <c r="A110" s="471"/>
      <c r="B110" s="481"/>
      <c r="C110" s="481"/>
      <c r="D110" s="481"/>
      <c r="E110" s="482" t="s">
        <v>631</v>
      </c>
      <c r="F110" s="482"/>
      <c r="G110" s="482"/>
      <c r="H110" s="505">
        <v>1</v>
      </c>
      <c r="I110" s="505">
        <v>1</v>
      </c>
      <c r="J110" s="484"/>
      <c r="K110" s="484"/>
      <c r="L110" s="482"/>
      <c r="M110" s="482"/>
      <c r="N110" s="126"/>
      <c r="O110" s="491" t="s">
        <v>118</v>
      </c>
      <c r="P110" s="493" t="s">
        <v>278</v>
      </c>
      <c r="Q110" s="126"/>
      <c r="R110" s="492" t="s">
        <v>173</v>
      </c>
      <c r="S110" s="476"/>
      <c r="T110" s="476"/>
    </row>
    <row r="111" spans="1:20" ht="24" customHeight="1">
      <c r="A111" s="472"/>
      <c r="B111" s="481"/>
      <c r="C111" s="481"/>
      <c r="D111" s="481"/>
      <c r="E111" s="482" t="s">
        <v>635</v>
      </c>
      <c r="F111" s="482"/>
      <c r="G111" s="482"/>
      <c r="H111" s="505">
        <v>0.95</v>
      </c>
      <c r="I111" s="505">
        <v>0.95</v>
      </c>
      <c r="J111" s="484"/>
      <c r="K111" s="484"/>
      <c r="L111" s="482"/>
      <c r="M111" s="482"/>
      <c r="N111" s="126"/>
      <c r="O111" s="491" t="s">
        <v>118</v>
      </c>
      <c r="P111" s="493" t="s">
        <v>636</v>
      </c>
      <c r="Q111" s="126"/>
      <c r="R111" s="492" t="s">
        <v>173</v>
      </c>
      <c r="S111" s="476"/>
      <c r="T111" s="476"/>
    </row>
    <row r="112" spans="1:20" ht="30" customHeight="1">
      <c r="A112" s="481" t="s">
        <v>647</v>
      </c>
      <c r="B112" s="481"/>
      <c r="C112" s="481"/>
      <c r="D112" s="481"/>
      <c r="E112" s="481"/>
      <c r="F112" s="484"/>
      <c r="G112" s="484"/>
      <c r="H112" s="468"/>
      <c r="I112" s="468"/>
      <c r="J112" s="468">
        <f>SUM(J14:J111)+J5</f>
        <v>100</v>
      </c>
      <c r="K112" s="468">
        <f>SUM(K14:K111)+M5</f>
        <v>99.44</v>
      </c>
      <c r="L112" s="483"/>
      <c r="M112" s="483"/>
      <c r="N112" s="120"/>
      <c r="O112" s="120"/>
      <c r="P112" s="120"/>
      <c r="Q112" s="120"/>
      <c r="R112" s="120"/>
      <c r="S112" s="476"/>
      <c r="T112" s="476"/>
    </row>
    <row r="113" spans="1:20" ht="30" hidden="1" customHeight="1">
      <c r="A113" s="481" t="s">
        <v>648</v>
      </c>
      <c r="B113" s="481"/>
      <c r="C113" s="481"/>
      <c r="D113" s="481"/>
      <c r="E113" s="481" t="s">
        <v>649</v>
      </c>
      <c r="F113" s="484"/>
      <c r="G113" s="484"/>
      <c r="H113" s="484"/>
      <c r="I113" s="484"/>
      <c r="J113" s="484"/>
      <c r="K113" s="484"/>
      <c r="L113" s="484"/>
      <c r="M113" s="484"/>
      <c r="N113" s="120"/>
      <c r="O113" s="120"/>
      <c r="P113" s="120"/>
      <c r="Q113" s="120"/>
      <c r="R113" s="120"/>
      <c r="S113" s="476"/>
      <c r="T113" s="476"/>
    </row>
    <row r="114" spans="1:20" ht="15.75" hidden="1">
      <c r="A114" s="482" t="s">
        <v>650</v>
      </c>
      <c r="B114" s="482"/>
      <c r="C114" s="481"/>
      <c r="D114" s="481"/>
      <c r="E114" s="482"/>
      <c r="F114" s="483"/>
      <c r="G114" s="483"/>
      <c r="H114" s="483"/>
      <c r="I114" s="483"/>
      <c r="J114" s="483"/>
      <c r="K114" s="483"/>
      <c r="L114" s="483"/>
      <c r="M114" s="483"/>
      <c r="N114" s="120"/>
      <c r="O114" s="120"/>
      <c r="P114" s="120"/>
      <c r="Q114" s="120"/>
      <c r="R114" s="120"/>
      <c r="S114" s="476"/>
      <c r="T114" s="476"/>
    </row>
    <row r="115" spans="1:20" ht="34.15" hidden="1" customHeight="1">
      <c r="A115" s="482"/>
      <c r="B115" s="482"/>
      <c r="C115" s="481"/>
      <c r="D115" s="481"/>
      <c r="E115" s="482"/>
      <c r="F115" s="483"/>
      <c r="G115" s="483"/>
      <c r="H115" s="483"/>
      <c r="I115" s="483"/>
      <c r="J115" s="483"/>
      <c r="K115" s="483"/>
      <c r="L115" s="483"/>
      <c r="M115" s="483"/>
      <c r="N115" s="120"/>
      <c r="O115" s="120"/>
      <c r="P115" s="120"/>
      <c r="Q115" s="120"/>
      <c r="R115" s="120"/>
      <c r="S115" s="476"/>
      <c r="T115" s="476"/>
    </row>
    <row r="116" spans="1:20" hidden="1">
      <c r="A116" s="142"/>
    </row>
  </sheetData>
  <mergeCells count="276">
    <mergeCell ref="N12:N13"/>
    <mergeCell ref="O12:O13"/>
    <mergeCell ref="P12:P13"/>
    <mergeCell ref="Q12:Q13"/>
    <mergeCell ref="R12:R13"/>
    <mergeCell ref="S12:S13"/>
    <mergeCell ref="T12:T13"/>
    <mergeCell ref="A114:M115"/>
    <mergeCell ref="C50:D62"/>
    <mergeCell ref="C63:D72"/>
    <mergeCell ref="C73:D83"/>
    <mergeCell ref="C84:D86"/>
    <mergeCell ref="C87:D102"/>
    <mergeCell ref="C14:D49"/>
    <mergeCell ref="C103:D104"/>
    <mergeCell ref="C105:D108"/>
    <mergeCell ref="C109:D111"/>
    <mergeCell ref="C12:D13"/>
    <mergeCell ref="E12:G13"/>
    <mergeCell ref="L12:M13"/>
    <mergeCell ref="A10:A11"/>
    <mergeCell ref="A12:A13"/>
    <mergeCell ref="A14:A111"/>
    <mergeCell ref="B12:B13"/>
    <mergeCell ref="B14:B83"/>
    <mergeCell ref="B84:B108"/>
    <mergeCell ref="B109:B111"/>
    <mergeCell ref="H12:H13"/>
    <mergeCell ref="I12:I13"/>
    <mergeCell ref="E110:G110"/>
    <mergeCell ref="L110:M110"/>
    <mergeCell ref="E111:G111"/>
    <mergeCell ref="L111:M111"/>
    <mergeCell ref="A112:D112"/>
    <mergeCell ref="E112:G112"/>
    <mergeCell ref="L112:M112"/>
    <mergeCell ref="A113:D113"/>
    <mergeCell ref="E113:M113"/>
    <mergeCell ref="J109:J111"/>
    <mergeCell ref="K109:K111"/>
    <mergeCell ref="E105:G105"/>
    <mergeCell ref="L105:M105"/>
    <mergeCell ref="E106:G106"/>
    <mergeCell ref="L106:M106"/>
    <mergeCell ref="E107:G107"/>
    <mergeCell ref="L107:M107"/>
    <mergeCell ref="E108:G108"/>
    <mergeCell ref="L108:M108"/>
    <mergeCell ref="E109:G109"/>
    <mergeCell ref="L109:M109"/>
    <mergeCell ref="J105:J108"/>
    <mergeCell ref="K105:K108"/>
    <mergeCell ref="E100:G100"/>
    <mergeCell ref="L100:M100"/>
    <mergeCell ref="E101:G101"/>
    <mergeCell ref="L101:M101"/>
    <mergeCell ref="E102:G102"/>
    <mergeCell ref="L102:M102"/>
    <mergeCell ref="E103:G103"/>
    <mergeCell ref="L103:M103"/>
    <mergeCell ref="E104:G104"/>
    <mergeCell ref="L104:M104"/>
    <mergeCell ref="J87:J102"/>
    <mergeCell ref="J103:J104"/>
    <mergeCell ref="K87:K102"/>
    <mergeCell ref="K103:K104"/>
    <mergeCell ref="E95:G95"/>
    <mergeCell ref="L95:M95"/>
    <mergeCell ref="E96:G96"/>
    <mergeCell ref="L96:M96"/>
    <mergeCell ref="E97:G97"/>
    <mergeCell ref="L97:M97"/>
    <mergeCell ref="E98:G98"/>
    <mergeCell ref="L98:M98"/>
    <mergeCell ref="E99:G99"/>
    <mergeCell ref="L99:M99"/>
    <mergeCell ref="E90:G90"/>
    <mergeCell ref="L90:M90"/>
    <mergeCell ref="E91:G91"/>
    <mergeCell ref="L91:M91"/>
    <mergeCell ref="E92:G92"/>
    <mergeCell ref="L92:M92"/>
    <mergeCell ref="E93:G93"/>
    <mergeCell ref="L93:M93"/>
    <mergeCell ref="E94:G94"/>
    <mergeCell ref="L94:M94"/>
    <mergeCell ref="E85:G85"/>
    <mergeCell ref="L85:M85"/>
    <mergeCell ref="E86:G86"/>
    <mergeCell ref="L86:M86"/>
    <mergeCell ref="E87:G87"/>
    <mergeCell ref="L87:M87"/>
    <mergeCell ref="E88:G88"/>
    <mergeCell ref="L88:M88"/>
    <mergeCell ref="E89:G89"/>
    <mergeCell ref="L89:M89"/>
    <mergeCell ref="J84:J86"/>
    <mergeCell ref="K84:K86"/>
    <mergeCell ref="E80:G80"/>
    <mergeCell ref="L80:M80"/>
    <mergeCell ref="E81:G81"/>
    <mergeCell ref="L81:M81"/>
    <mergeCell ref="E82:G82"/>
    <mergeCell ref="L82:M82"/>
    <mergeCell ref="E83:G83"/>
    <mergeCell ref="L83:M83"/>
    <mergeCell ref="E84:G84"/>
    <mergeCell ref="L84:M84"/>
    <mergeCell ref="J73:J83"/>
    <mergeCell ref="K73:K83"/>
    <mergeCell ref="E75:G75"/>
    <mergeCell ref="L75:M75"/>
    <mergeCell ref="E76:G76"/>
    <mergeCell ref="L76:M76"/>
    <mergeCell ref="E77:G77"/>
    <mergeCell ref="L77:M77"/>
    <mergeCell ref="E78:G78"/>
    <mergeCell ref="L78:M78"/>
    <mergeCell ref="E79:G79"/>
    <mergeCell ref="L79:M79"/>
    <mergeCell ref="E70:G70"/>
    <mergeCell ref="L70:M70"/>
    <mergeCell ref="E71:G71"/>
    <mergeCell ref="L71:M71"/>
    <mergeCell ref="E72:G72"/>
    <mergeCell ref="L72:M72"/>
    <mergeCell ref="E73:G73"/>
    <mergeCell ref="L73:M73"/>
    <mergeCell ref="E74:G74"/>
    <mergeCell ref="L74:M74"/>
    <mergeCell ref="J63:J72"/>
    <mergeCell ref="K63:K72"/>
    <mergeCell ref="E65:G65"/>
    <mergeCell ref="L65:M65"/>
    <mergeCell ref="E66:G66"/>
    <mergeCell ref="L66:M66"/>
    <mergeCell ref="E67:G67"/>
    <mergeCell ref="L67:M67"/>
    <mergeCell ref="E68:G68"/>
    <mergeCell ref="L68:M68"/>
    <mergeCell ref="E69:G69"/>
    <mergeCell ref="L69:M69"/>
    <mergeCell ref="E60:G60"/>
    <mergeCell ref="L60:M60"/>
    <mergeCell ref="E61:G61"/>
    <mergeCell ref="L61:M61"/>
    <mergeCell ref="E62:G62"/>
    <mergeCell ref="L62:M62"/>
    <mergeCell ref="E63:G63"/>
    <mergeCell ref="L63:M63"/>
    <mergeCell ref="E64:G64"/>
    <mergeCell ref="L64:M64"/>
    <mergeCell ref="J50:J62"/>
    <mergeCell ref="K50:K62"/>
    <mergeCell ref="E55:G55"/>
    <mergeCell ref="L55:M55"/>
    <mergeCell ref="E56:G56"/>
    <mergeCell ref="L56:M56"/>
    <mergeCell ref="E57:G57"/>
    <mergeCell ref="L57:M57"/>
    <mergeCell ref="E58:G58"/>
    <mergeCell ref="L58:M58"/>
    <mergeCell ref="E59:G59"/>
    <mergeCell ref="L59:M59"/>
    <mergeCell ref="E50:G50"/>
    <mergeCell ref="L50:M50"/>
    <mergeCell ref="E51:G51"/>
    <mergeCell ref="L51:M51"/>
    <mergeCell ref="E52:G52"/>
    <mergeCell ref="L52:M52"/>
    <mergeCell ref="E53:G53"/>
    <mergeCell ref="L53:M53"/>
    <mergeCell ref="E54:G54"/>
    <mergeCell ref="L54:M54"/>
    <mergeCell ref="E45:G45"/>
    <mergeCell ref="L45:M45"/>
    <mergeCell ref="E46:G46"/>
    <mergeCell ref="L46:M46"/>
    <mergeCell ref="E47:G47"/>
    <mergeCell ref="L47:M47"/>
    <mergeCell ref="E48:G48"/>
    <mergeCell ref="L48:M48"/>
    <mergeCell ref="E49:G49"/>
    <mergeCell ref="L49:M49"/>
    <mergeCell ref="J14:J49"/>
    <mergeCell ref="K14:K49"/>
    <mergeCell ref="E40:G40"/>
    <mergeCell ref="L40:M40"/>
    <mergeCell ref="E41:G41"/>
    <mergeCell ref="L41:M41"/>
    <mergeCell ref="E42:G42"/>
    <mergeCell ref="L42:M42"/>
    <mergeCell ref="E43:G43"/>
    <mergeCell ref="L43:M43"/>
    <mergeCell ref="E44:G44"/>
    <mergeCell ref="L44:M44"/>
    <mergeCell ref="E35:G35"/>
    <mergeCell ref="L35:M35"/>
    <mergeCell ref="E36:G36"/>
    <mergeCell ref="L36:M36"/>
    <mergeCell ref="E37:G37"/>
    <mergeCell ref="L37:M37"/>
    <mergeCell ref="E38:G38"/>
    <mergeCell ref="L38:M38"/>
    <mergeCell ref="E39:G39"/>
    <mergeCell ref="L39:M39"/>
    <mergeCell ref="E30:G30"/>
    <mergeCell ref="L30:M30"/>
    <mergeCell ref="E31:G31"/>
    <mergeCell ref="L31:M31"/>
    <mergeCell ref="E32:G32"/>
    <mergeCell ref="L32:M32"/>
    <mergeCell ref="E33:G33"/>
    <mergeCell ref="L33:M33"/>
    <mergeCell ref="E34:G34"/>
    <mergeCell ref="L34:M34"/>
    <mergeCell ref="E25:G25"/>
    <mergeCell ref="L25:M25"/>
    <mergeCell ref="E26:G26"/>
    <mergeCell ref="L26:M26"/>
    <mergeCell ref="E27:G27"/>
    <mergeCell ref="L27:M27"/>
    <mergeCell ref="E28:G28"/>
    <mergeCell ref="L28:M28"/>
    <mergeCell ref="E29:G29"/>
    <mergeCell ref="L29:M29"/>
    <mergeCell ref="E20:G20"/>
    <mergeCell ref="L20:M20"/>
    <mergeCell ref="E21:G21"/>
    <mergeCell ref="L21:M21"/>
    <mergeCell ref="E22:G22"/>
    <mergeCell ref="L22:M22"/>
    <mergeCell ref="E23:G23"/>
    <mergeCell ref="L23:M23"/>
    <mergeCell ref="E24:G24"/>
    <mergeCell ref="L24:M24"/>
    <mergeCell ref="E15:G15"/>
    <mergeCell ref="L15:M15"/>
    <mergeCell ref="E16:G16"/>
    <mergeCell ref="L16:M16"/>
    <mergeCell ref="E17:G17"/>
    <mergeCell ref="L17:M17"/>
    <mergeCell ref="E18:G18"/>
    <mergeCell ref="L18:M18"/>
    <mergeCell ref="E19:G19"/>
    <mergeCell ref="L19:M19"/>
    <mergeCell ref="D9:E9"/>
    <mergeCell ref="G9:H9"/>
    <mergeCell ref="K9:M9"/>
    <mergeCell ref="B10:H10"/>
    <mergeCell ref="I10:M10"/>
    <mergeCell ref="B11:H11"/>
    <mergeCell ref="I11:M11"/>
    <mergeCell ref="E14:G14"/>
    <mergeCell ref="L14:M14"/>
    <mergeCell ref="J12:J13"/>
    <mergeCell ref="K12:K13"/>
    <mergeCell ref="A4:C9"/>
    <mergeCell ref="D6:E6"/>
    <mergeCell ref="G6:H6"/>
    <mergeCell ref="K6:L6"/>
    <mergeCell ref="D7:E7"/>
    <mergeCell ref="G7:H7"/>
    <mergeCell ref="K7:L7"/>
    <mergeCell ref="D8:E8"/>
    <mergeCell ref="G8:H8"/>
    <mergeCell ref="K8:M8"/>
    <mergeCell ref="A2:M2"/>
    <mergeCell ref="A3:C3"/>
    <mergeCell ref="D3:M3"/>
    <mergeCell ref="D4:E4"/>
    <mergeCell ref="G4:H4"/>
    <mergeCell ref="K4:L4"/>
    <mergeCell ref="D5:E5"/>
    <mergeCell ref="G5:H5"/>
    <mergeCell ref="K5:L5"/>
  </mergeCells>
  <phoneticPr fontId="80" type="noConversion"/>
  <pageMargins left="0.31458333333333299" right="0.25138888888888899" top="0.75138888888888899" bottom="0.75138888888888899" header="0.29861111111111099" footer="0.29861111111111099"/>
  <pageSetup paperSize="9" scale="5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2"/>
  <sheetViews>
    <sheetView view="pageBreakPreview" topLeftCell="A99" zoomScale="80" zoomScaleNormal="100" workbookViewId="0">
      <selection activeCell="D105" sqref="D105"/>
    </sheetView>
  </sheetViews>
  <sheetFormatPr defaultColWidth="8.875" defaultRowHeight="13.5"/>
  <cols>
    <col min="1" max="1" width="10" customWidth="1"/>
    <col min="2" max="2" width="6.375" customWidth="1"/>
    <col min="3" max="3" width="11.5" customWidth="1"/>
    <col min="4" max="4" width="34.125" style="87" customWidth="1"/>
    <col min="5" max="5" width="18" customWidth="1"/>
    <col min="6" max="6" width="17.875" style="88" customWidth="1"/>
    <col min="7" max="7" width="32.875" customWidth="1"/>
  </cols>
  <sheetData>
    <row r="1" spans="1:7" ht="15.95" customHeight="1">
      <c r="A1" s="89" t="s">
        <v>691</v>
      </c>
      <c r="B1" s="66"/>
      <c r="C1" s="66"/>
      <c r="D1" s="90"/>
      <c r="E1" s="66"/>
      <c r="F1" s="66"/>
      <c r="G1" s="66"/>
    </row>
    <row r="2" spans="1:7" ht="24.95" customHeight="1">
      <c r="A2" s="259" t="s">
        <v>692</v>
      </c>
      <c r="B2" s="259"/>
      <c r="C2" s="259"/>
      <c r="D2" s="301"/>
      <c r="E2" s="259"/>
      <c r="F2" s="259"/>
      <c r="G2" s="259"/>
    </row>
    <row r="3" spans="1:7" ht="30" customHeight="1">
      <c r="A3" s="261" t="s">
        <v>693</v>
      </c>
      <c r="B3" s="261"/>
      <c r="C3" s="261" t="s">
        <v>694</v>
      </c>
      <c r="D3" s="262"/>
      <c r="E3" s="81" t="s">
        <v>695</v>
      </c>
      <c r="F3" s="279" t="s">
        <v>696</v>
      </c>
      <c r="G3" s="281"/>
    </row>
    <row r="4" spans="1:7" ht="30" customHeight="1">
      <c r="A4" s="261" t="s">
        <v>697</v>
      </c>
      <c r="B4" s="261"/>
      <c r="C4" s="261" t="s">
        <v>76</v>
      </c>
      <c r="D4" s="262"/>
      <c r="E4" s="261"/>
      <c r="F4" s="261"/>
      <c r="G4" s="261"/>
    </row>
    <row r="5" spans="1:7" ht="27" customHeight="1">
      <c r="A5" s="261" t="s">
        <v>698</v>
      </c>
      <c r="B5" s="261"/>
      <c r="C5" s="261" t="s">
        <v>699</v>
      </c>
      <c r="D5" s="262"/>
      <c r="E5" s="81" t="s">
        <v>700</v>
      </c>
      <c r="F5" s="261" t="s">
        <v>701</v>
      </c>
      <c r="G5" s="261"/>
    </row>
    <row r="6" spans="1:7" ht="27" customHeight="1">
      <c r="A6" s="315" t="s">
        <v>77</v>
      </c>
      <c r="B6" s="316"/>
      <c r="C6" s="91"/>
      <c r="D6" s="81" t="s">
        <v>702</v>
      </c>
      <c r="E6" s="261" t="s">
        <v>654</v>
      </c>
      <c r="F6" s="261"/>
      <c r="G6" s="81" t="s">
        <v>703</v>
      </c>
    </row>
    <row r="7" spans="1:7" ht="27" customHeight="1">
      <c r="A7" s="317"/>
      <c r="B7" s="318"/>
      <c r="C7" s="81" t="s">
        <v>83</v>
      </c>
      <c r="D7" s="92">
        <v>626437.17000000004</v>
      </c>
      <c r="E7" s="302">
        <v>541499.02</v>
      </c>
      <c r="F7" s="302"/>
      <c r="G7" s="93">
        <f>E7/D7</f>
        <v>0.86441074369836646</v>
      </c>
    </row>
    <row r="8" spans="1:7" ht="27" customHeight="1">
      <c r="A8" s="317"/>
      <c r="B8" s="318"/>
      <c r="C8" s="81" t="s">
        <v>704</v>
      </c>
      <c r="D8" s="94"/>
      <c r="E8" s="264"/>
      <c r="F8" s="264"/>
      <c r="G8" s="91"/>
    </row>
    <row r="9" spans="1:7" ht="27" customHeight="1">
      <c r="A9" s="317"/>
      <c r="B9" s="318"/>
      <c r="C9" s="81" t="s">
        <v>705</v>
      </c>
      <c r="D9" s="92">
        <v>626437.17000000004</v>
      </c>
      <c r="E9" s="302">
        <v>541499.02</v>
      </c>
      <c r="F9" s="302"/>
      <c r="G9" s="93">
        <f>G7</f>
        <v>0.86441074369836646</v>
      </c>
    </row>
    <row r="10" spans="1:7" ht="27" customHeight="1">
      <c r="A10" s="319"/>
      <c r="B10" s="320"/>
      <c r="C10" s="81" t="s">
        <v>706</v>
      </c>
      <c r="D10" s="95"/>
      <c r="E10" s="303"/>
      <c r="F10" s="303"/>
      <c r="G10" s="91"/>
    </row>
    <row r="11" spans="1:7" ht="31.9" customHeight="1">
      <c r="A11" s="96"/>
      <c r="B11" s="261" t="s">
        <v>707</v>
      </c>
      <c r="C11" s="261"/>
      <c r="D11" s="262"/>
      <c r="E11" s="261" t="s">
        <v>94</v>
      </c>
      <c r="F11" s="261"/>
      <c r="G11" s="261"/>
    </row>
    <row r="12" spans="1:7" ht="408.95" customHeight="1">
      <c r="A12" s="304" t="s">
        <v>92</v>
      </c>
      <c r="B12" s="309" t="s">
        <v>708</v>
      </c>
      <c r="C12" s="310"/>
      <c r="D12" s="311"/>
      <c r="E12" s="309" t="s">
        <v>709</v>
      </c>
      <c r="F12" s="310"/>
      <c r="G12" s="311"/>
    </row>
    <row r="13" spans="1:7" s="85" customFormat="1" ht="105" customHeight="1">
      <c r="A13" s="305"/>
      <c r="B13" s="312"/>
      <c r="C13" s="313"/>
      <c r="D13" s="314"/>
      <c r="E13" s="312"/>
      <c r="F13" s="313"/>
      <c r="G13" s="314"/>
    </row>
    <row r="14" spans="1:7" ht="42.95" customHeight="1">
      <c r="A14" s="306" t="s">
        <v>710</v>
      </c>
      <c r="B14" s="81" t="s">
        <v>98</v>
      </c>
      <c r="C14" s="81" t="s">
        <v>711</v>
      </c>
      <c r="D14" s="81" t="s">
        <v>100</v>
      </c>
      <c r="E14" s="81" t="s">
        <v>101</v>
      </c>
      <c r="F14" s="81" t="s">
        <v>102</v>
      </c>
      <c r="G14" s="81" t="s">
        <v>712</v>
      </c>
    </row>
    <row r="15" spans="1:7" s="86" customFormat="1" ht="30" customHeight="1">
      <c r="A15" s="307"/>
      <c r="B15" s="306" t="s">
        <v>713</v>
      </c>
      <c r="C15" s="306" t="s">
        <v>714</v>
      </c>
      <c r="D15" s="81" t="s">
        <v>715</v>
      </c>
      <c r="E15" s="81" t="s">
        <v>716</v>
      </c>
      <c r="F15" s="81" t="s">
        <v>717</v>
      </c>
      <c r="G15" s="261" t="s">
        <v>718</v>
      </c>
    </row>
    <row r="16" spans="1:7" s="86" customFormat="1" ht="30" customHeight="1">
      <c r="A16" s="307"/>
      <c r="B16" s="307"/>
      <c r="C16" s="307"/>
      <c r="D16" s="81" t="s">
        <v>719</v>
      </c>
      <c r="E16" s="81" t="s">
        <v>720</v>
      </c>
      <c r="F16" s="81" t="s">
        <v>721</v>
      </c>
      <c r="G16" s="261"/>
    </row>
    <row r="17" spans="1:7" s="86" customFormat="1" ht="30" customHeight="1">
      <c r="A17" s="307"/>
      <c r="B17" s="307"/>
      <c r="C17" s="307"/>
      <c r="D17" s="81" t="s">
        <v>722</v>
      </c>
      <c r="E17" s="81" t="s">
        <v>723</v>
      </c>
      <c r="F17" s="81" t="s">
        <v>724</v>
      </c>
      <c r="G17" s="261"/>
    </row>
    <row r="18" spans="1:7" s="86" customFormat="1" ht="30" customHeight="1">
      <c r="A18" s="307"/>
      <c r="B18" s="307"/>
      <c r="C18" s="307"/>
      <c r="D18" s="81" t="s">
        <v>725</v>
      </c>
      <c r="E18" s="81" t="s">
        <v>726</v>
      </c>
      <c r="F18" s="81" t="s">
        <v>727</v>
      </c>
      <c r="G18" s="261"/>
    </row>
    <row r="19" spans="1:7" s="86" customFormat="1" ht="30" customHeight="1">
      <c r="A19" s="307"/>
      <c r="B19" s="307"/>
      <c r="C19" s="307"/>
      <c r="D19" s="81" t="s">
        <v>728</v>
      </c>
      <c r="E19" s="81" t="s">
        <v>729</v>
      </c>
      <c r="F19" s="81" t="s">
        <v>730</v>
      </c>
      <c r="G19" s="261"/>
    </row>
    <row r="20" spans="1:7" s="86" customFormat="1" ht="30" customHeight="1">
      <c r="A20" s="307"/>
      <c r="B20" s="307"/>
      <c r="C20" s="307"/>
      <c r="D20" s="81" t="s">
        <v>731</v>
      </c>
      <c r="E20" s="81" t="s">
        <v>732</v>
      </c>
      <c r="F20" s="81" t="s">
        <v>733</v>
      </c>
      <c r="G20" s="261"/>
    </row>
    <row r="21" spans="1:7" s="86" customFormat="1" ht="30" customHeight="1">
      <c r="A21" s="307"/>
      <c r="B21" s="307"/>
      <c r="C21" s="307"/>
      <c r="D21" s="81" t="s">
        <v>734</v>
      </c>
      <c r="E21" s="81" t="s">
        <v>129</v>
      </c>
      <c r="F21" s="81" t="s">
        <v>130</v>
      </c>
      <c r="G21" s="261"/>
    </row>
    <row r="22" spans="1:7" s="86" customFormat="1" ht="30" customHeight="1">
      <c r="A22" s="307"/>
      <c r="B22" s="307"/>
      <c r="C22" s="307"/>
      <c r="D22" s="81" t="s">
        <v>735</v>
      </c>
      <c r="E22" s="81" t="s">
        <v>736</v>
      </c>
      <c r="F22" s="81" t="s">
        <v>737</v>
      </c>
      <c r="G22" s="261"/>
    </row>
    <row r="23" spans="1:7" s="86" customFormat="1" ht="30" customHeight="1">
      <c r="A23" s="307"/>
      <c r="B23" s="307"/>
      <c r="C23" s="307"/>
      <c r="D23" s="81" t="s">
        <v>738</v>
      </c>
      <c r="E23" s="81" t="s">
        <v>739</v>
      </c>
      <c r="F23" s="81" t="s">
        <v>740</v>
      </c>
      <c r="G23" s="261"/>
    </row>
    <row r="24" spans="1:7" s="86" customFormat="1" ht="30" customHeight="1">
      <c r="A24" s="307"/>
      <c r="B24" s="307"/>
      <c r="C24" s="307"/>
      <c r="D24" s="81" t="s">
        <v>741</v>
      </c>
      <c r="E24" s="81" t="s">
        <v>742</v>
      </c>
      <c r="F24" s="81" t="s">
        <v>743</v>
      </c>
      <c r="G24" s="261"/>
    </row>
    <row r="25" spans="1:7" s="86" customFormat="1" ht="30" customHeight="1">
      <c r="A25" s="307"/>
      <c r="B25" s="307"/>
      <c r="C25" s="307"/>
      <c r="D25" s="81" t="s">
        <v>744</v>
      </c>
      <c r="E25" s="81" t="s">
        <v>745</v>
      </c>
      <c r="F25" s="81" t="s">
        <v>746</v>
      </c>
      <c r="G25" s="261"/>
    </row>
    <row r="26" spans="1:7" s="86" customFormat="1" ht="30" customHeight="1">
      <c r="A26" s="307"/>
      <c r="B26" s="307"/>
      <c r="C26" s="307"/>
      <c r="D26" s="81" t="s">
        <v>747</v>
      </c>
      <c r="E26" s="81" t="s">
        <v>121</v>
      </c>
      <c r="F26" s="81" t="s">
        <v>122</v>
      </c>
      <c r="G26" s="261"/>
    </row>
    <row r="27" spans="1:7" s="86" customFormat="1" ht="30" customHeight="1">
      <c r="A27" s="307"/>
      <c r="B27" s="307"/>
      <c r="C27" s="307"/>
      <c r="D27" s="81" t="s">
        <v>748</v>
      </c>
      <c r="E27" s="81" t="s">
        <v>749</v>
      </c>
      <c r="F27" s="81" t="s">
        <v>750</v>
      </c>
      <c r="G27" s="261"/>
    </row>
    <row r="28" spans="1:7" s="86" customFormat="1" ht="30" customHeight="1">
      <c r="A28" s="307"/>
      <c r="B28" s="307"/>
      <c r="C28" s="307"/>
      <c r="D28" s="81" t="s">
        <v>751</v>
      </c>
      <c r="E28" s="81" t="s">
        <v>752</v>
      </c>
      <c r="F28" s="81" t="s">
        <v>753</v>
      </c>
      <c r="G28" s="261"/>
    </row>
    <row r="29" spans="1:7" s="86" customFormat="1" ht="30" customHeight="1">
      <c r="A29" s="307"/>
      <c r="B29" s="307"/>
      <c r="C29" s="307"/>
      <c r="D29" s="81" t="s">
        <v>754</v>
      </c>
      <c r="E29" s="81" t="s">
        <v>755</v>
      </c>
      <c r="F29" s="81" t="s">
        <v>755</v>
      </c>
      <c r="G29" s="261"/>
    </row>
    <row r="30" spans="1:7" s="86" customFormat="1" ht="30" customHeight="1">
      <c r="A30" s="307"/>
      <c r="B30" s="307"/>
      <c r="C30" s="307"/>
      <c r="D30" s="81" t="s">
        <v>756</v>
      </c>
      <c r="E30" s="81" t="s">
        <v>757</v>
      </c>
      <c r="F30" s="81" t="s">
        <v>757</v>
      </c>
      <c r="G30" s="261"/>
    </row>
    <row r="31" spans="1:7" s="86" customFormat="1" ht="30" customHeight="1">
      <c r="A31" s="307"/>
      <c r="B31" s="307"/>
      <c r="C31" s="307"/>
      <c r="D31" s="81" t="s">
        <v>758</v>
      </c>
      <c r="E31" s="94" t="s">
        <v>759</v>
      </c>
      <c r="F31" s="94" t="s">
        <v>759</v>
      </c>
      <c r="G31" s="261"/>
    </row>
    <row r="32" spans="1:7" s="86" customFormat="1" ht="30" customHeight="1">
      <c r="A32" s="307"/>
      <c r="B32" s="307"/>
      <c r="C32" s="307"/>
      <c r="D32" s="81" t="s">
        <v>760</v>
      </c>
      <c r="E32" s="81" t="s">
        <v>732</v>
      </c>
      <c r="F32" s="81" t="s">
        <v>761</v>
      </c>
      <c r="G32" s="261"/>
    </row>
    <row r="33" spans="1:7" s="86" customFormat="1" ht="30" customHeight="1">
      <c r="A33" s="307"/>
      <c r="B33" s="307"/>
      <c r="C33" s="307"/>
      <c r="D33" s="81" t="s">
        <v>762</v>
      </c>
      <c r="E33" s="81" t="s">
        <v>763</v>
      </c>
      <c r="F33" s="81" t="s">
        <v>764</v>
      </c>
      <c r="G33" s="261"/>
    </row>
    <row r="34" spans="1:7" s="86" customFormat="1" ht="30" customHeight="1">
      <c r="A34" s="307"/>
      <c r="B34" s="307"/>
      <c r="C34" s="307"/>
      <c r="D34" s="81" t="s">
        <v>765</v>
      </c>
      <c r="E34" s="81" t="s">
        <v>766</v>
      </c>
      <c r="F34" s="81" t="s">
        <v>767</v>
      </c>
      <c r="G34" s="261"/>
    </row>
    <row r="35" spans="1:7" s="86" customFormat="1" ht="30" customHeight="1">
      <c r="A35" s="307"/>
      <c r="B35" s="307"/>
      <c r="C35" s="307"/>
      <c r="D35" s="81" t="s">
        <v>768</v>
      </c>
      <c r="E35" s="81" t="s">
        <v>736</v>
      </c>
      <c r="F35" s="81" t="s">
        <v>736</v>
      </c>
      <c r="G35" s="261"/>
    </row>
    <row r="36" spans="1:7" s="86" customFormat="1" ht="30" customHeight="1">
      <c r="A36" s="307"/>
      <c r="B36" s="307"/>
      <c r="C36" s="307"/>
      <c r="D36" s="81" t="s">
        <v>769</v>
      </c>
      <c r="E36" s="94" t="s">
        <v>770</v>
      </c>
      <c r="F36" s="94" t="s">
        <v>770</v>
      </c>
      <c r="G36" s="261"/>
    </row>
    <row r="37" spans="1:7" s="86" customFormat="1" ht="30" customHeight="1">
      <c r="A37" s="307"/>
      <c r="B37" s="307"/>
      <c r="C37" s="307"/>
      <c r="D37" s="81" t="s">
        <v>771</v>
      </c>
      <c r="E37" s="94" t="s">
        <v>772</v>
      </c>
      <c r="F37" s="94" t="s">
        <v>773</v>
      </c>
      <c r="G37" s="261"/>
    </row>
    <row r="38" spans="1:7" s="86" customFormat="1" ht="30" customHeight="1">
      <c r="A38" s="307"/>
      <c r="B38" s="307"/>
      <c r="C38" s="307"/>
      <c r="D38" s="81" t="s">
        <v>774</v>
      </c>
      <c r="E38" s="94" t="s">
        <v>772</v>
      </c>
      <c r="F38" s="94" t="s">
        <v>772</v>
      </c>
      <c r="G38" s="261"/>
    </row>
    <row r="39" spans="1:7" s="86" customFormat="1" ht="30" customHeight="1">
      <c r="A39" s="307"/>
      <c r="B39" s="307"/>
      <c r="C39" s="307"/>
      <c r="D39" s="81" t="s">
        <v>775</v>
      </c>
      <c r="E39" s="94" t="s">
        <v>776</v>
      </c>
      <c r="F39" s="94" t="s">
        <v>776</v>
      </c>
      <c r="G39" s="261"/>
    </row>
    <row r="40" spans="1:7" s="86" customFormat="1" ht="30" customHeight="1">
      <c r="A40" s="307"/>
      <c r="B40" s="307"/>
      <c r="C40" s="307"/>
      <c r="D40" s="81" t="s">
        <v>777</v>
      </c>
      <c r="E40" s="81" t="s">
        <v>778</v>
      </c>
      <c r="F40" s="81" t="s">
        <v>778</v>
      </c>
      <c r="G40" s="261"/>
    </row>
    <row r="41" spans="1:7" s="86" customFormat="1" ht="30" customHeight="1">
      <c r="A41" s="307"/>
      <c r="B41" s="307"/>
      <c r="C41" s="307"/>
      <c r="D41" s="81" t="s">
        <v>779</v>
      </c>
      <c r="E41" s="81" t="s">
        <v>780</v>
      </c>
      <c r="F41" s="81" t="s">
        <v>780</v>
      </c>
      <c r="G41" s="261"/>
    </row>
    <row r="42" spans="1:7" s="86" customFormat="1" ht="30" customHeight="1">
      <c r="A42" s="307"/>
      <c r="B42" s="307"/>
      <c r="C42" s="308"/>
      <c r="D42" s="81" t="s">
        <v>781</v>
      </c>
      <c r="E42" s="81" t="s">
        <v>782</v>
      </c>
      <c r="F42" s="81" t="s">
        <v>782</v>
      </c>
      <c r="G42" s="261"/>
    </row>
    <row r="43" spans="1:7" s="86" customFormat="1" ht="30" customHeight="1">
      <c r="A43" s="307"/>
      <c r="B43" s="307"/>
      <c r="C43" s="306" t="s">
        <v>783</v>
      </c>
      <c r="D43" s="81" t="s">
        <v>784</v>
      </c>
      <c r="E43" s="94" t="s">
        <v>785</v>
      </c>
      <c r="F43" s="81" t="s">
        <v>724</v>
      </c>
      <c r="G43" s="94"/>
    </row>
    <row r="44" spans="1:7" s="86" customFormat="1" ht="30" customHeight="1">
      <c r="A44" s="307"/>
      <c r="B44" s="307"/>
      <c r="C44" s="307"/>
      <c r="D44" s="81" t="s">
        <v>786</v>
      </c>
      <c r="E44" s="94" t="s">
        <v>787</v>
      </c>
      <c r="F44" s="94" t="s">
        <v>788</v>
      </c>
      <c r="G44" s="94"/>
    </row>
    <row r="45" spans="1:7" s="86" customFormat="1" ht="30" customHeight="1">
      <c r="A45" s="307"/>
      <c r="B45" s="307"/>
      <c r="C45" s="307"/>
      <c r="D45" s="81" t="s">
        <v>789</v>
      </c>
      <c r="E45" s="94" t="s">
        <v>790</v>
      </c>
      <c r="F45" s="81" t="s">
        <v>130</v>
      </c>
      <c r="G45" s="94"/>
    </row>
    <row r="46" spans="1:7" s="86" customFormat="1" ht="30" customHeight="1">
      <c r="A46" s="307"/>
      <c r="B46" s="307"/>
      <c r="C46" s="307"/>
      <c r="D46" s="81" t="s">
        <v>791</v>
      </c>
      <c r="E46" s="94" t="s">
        <v>776</v>
      </c>
      <c r="F46" s="81" t="s">
        <v>737</v>
      </c>
      <c r="G46" s="94"/>
    </row>
    <row r="47" spans="1:7" s="86" customFormat="1" ht="30" customHeight="1">
      <c r="A47" s="307"/>
      <c r="B47" s="307"/>
      <c r="C47" s="307"/>
      <c r="D47" s="81" t="s">
        <v>792</v>
      </c>
      <c r="E47" s="94" t="s">
        <v>793</v>
      </c>
      <c r="F47" s="81" t="s">
        <v>743</v>
      </c>
      <c r="G47" s="94"/>
    </row>
    <row r="48" spans="1:7" s="86" customFormat="1" ht="30" customHeight="1">
      <c r="A48" s="307"/>
      <c r="B48" s="307"/>
      <c r="C48" s="307"/>
      <c r="D48" s="81" t="s">
        <v>794</v>
      </c>
      <c r="E48" s="94" t="s">
        <v>795</v>
      </c>
      <c r="F48" s="81" t="s">
        <v>746</v>
      </c>
      <c r="G48" s="94"/>
    </row>
    <row r="49" spans="1:7" s="86" customFormat="1" ht="30" customHeight="1">
      <c r="A49" s="307"/>
      <c r="B49" s="307"/>
      <c r="C49" s="307"/>
      <c r="D49" s="81" t="s">
        <v>796</v>
      </c>
      <c r="E49" s="94" t="s">
        <v>797</v>
      </c>
      <c r="F49" s="81" t="s">
        <v>122</v>
      </c>
      <c r="G49" s="94"/>
    </row>
    <row r="50" spans="1:7" s="86" customFormat="1" ht="30" customHeight="1">
      <c r="A50" s="307"/>
      <c r="B50" s="307"/>
      <c r="C50" s="307"/>
      <c r="D50" s="81" t="s">
        <v>798</v>
      </c>
      <c r="E50" s="94" t="s">
        <v>799</v>
      </c>
      <c r="F50" s="81" t="s">
        <v>800</v>
      </c>
      <c r="G50" s="94"/>
    </row>
    <row r="51" spans="1:7" s="86" customFormat="1" ht="30" customHeight="1">
      <c r="A51" s="307"/>
      <c r="B51" s="307"/>
      <c r="C51" s="307"/>
      <c r="D51" s="81" t="s">
        <v>801</v>
      </c>
      <c r="E51" s="97">
        <v>1</v>
      </c>
      <c r="F51" s="97">
        <v>1</v>
      </c>
      <c r="G51" s="94"/>
    </row>
    <row r="52" spans="1:7" s="86" customFormat="1" ht="30" customHeight="1">
      <c r="A52" s="307"/>
      <c r="B52" s="307"/>
      <c r="C52" s="307"/>
      <c r="D52" s="81" t="s">
        <v>802</v>
      </c>
      <c r="E52" s="97">
        <v>1</v>
      </c>
      <c r="F52" s="97">
        <v>1</v>
      </c>
      <c r="G52" s="94"/>
    </row>
    <row r="53" spans="1:7" s="86" customFormat="1" ht="30" customHeight="1">
      <c r="A53" s="307"/>
      <c r="B53" s="307"/>
      <c r="C53" s="307"/>
      <c r="D53" s="81" t="s">
        <v>803</v>
      </c>
      <c r="E53" s="94" t="s">
        <v>787</v>
      </c>
      <c r="F53" s="81" t="s">
        <v>761</v>
      </c>
      <c r="G53" s="94"/>
    </row>
    <row r="54" spans="1:7" s="86" customFormat="1" ht="30" customHeight="1">
      <c r="A54" s="307"/>
      <c r="B54" s="307"/>
      <c r="C54" s="307"/>
      <c r="D54" s="81" t="s">
        <v>804</v>
      </c>
      <c r="E54" s="94" t="s">
        <v>805</v>
      </c>
      <c r="F54" s="81" t="s">
        <v>764</v>
      </c>
      <c r="G54" s="94"/>
    </row>
    <row r="55" spans="1:7" s="86" customFormat="1" ht="30" customHeight="1">
      <c r="A55" s="307"/>
      <c r="B55" s="307"/>
      <c r="C55" s="307"/>
      <c r="D55" s="81" t="s">
        <v>806</v>
      </c>
      <c r="E55" s="94" t="s">
        <v>807</v>
      </c>
      <c r="F55" s="81" t="s">
        <v>767</v>
      </c>
      <c r="G55" s="94"/>
    </row>
    <row r="56" spans="1:7" s="86" customFormat="1" ht="30" customHeight="1">
      <c r="A56" s="307"/>
      <c r="B56" s="307"/>
      <c r="C56" s="307"/>
      <c r="D56" s="81" t="s">
        <v>808</v>
      </c>
      <c r="E56" s="81" t="s">
        <v>809</v>
      </c>
      <c r="F56" s="81" t="s">
        <v>809</v>
      </c>
      <c r="G56" s="94"/>
    </row>
    <row r="57" spans="1:7" s="86" customFormat="1" ht="30" customHeight="1">
      <c r="A57" s="307"/>
      <c r="B57" s="307"/>
      <c r="C57" s="307"/>
      <c r="D57" s="81" t="s">
        <v>810</v>
      </c>
      <c r="E57" s="81" t="s">
        <v>809</v>
      </c>
      <c r="F57" s="81" t="s">
        <v>809</v>
      </c>
      <c r="G57" s="94"/>
    </row>
    <row r="58" spans="1:7" s="86" customFormat="1" ht="30" customHeight="1">
      <c r="A58" s="307"/>
      <c r="B58" s="307"/>
      <c r="C58" s="308"/>
      <c r="D58" s="81" t="s">
        <v>811</v>
      </c>
      <c r="E58" s="94" t="s">
        <v>785</v>
      </c>
      <c r="F58" s="81" t="s">
        <v>724</v>
      </c>
      <c r="G58" s="94"/>
    </row>
    <row r="59" spans="1:7" s="86" customFormat="1" ht="30" customHeight="1">
      <c r="A59" s="307"/>
      <c r="B59" s="307"/>
      <c r="C59" s="306" t="s">
        <v>812</v>
      </c>
      <c r="D59" s="81" t="s">
        <v>813</v>
      </c>
      <c r="E59" s="94" t="s">
        <v>787</v>
      </c>
      <c r="F59" s="81" t="s">
        <v>733</v>
      </c>
      <c r="G59" s="94"/>
    </row>
    <row r="60" spans="1:7" s="86" customFormat="1" ht="30" customHeight="1">
      <c r="A60" s="307"/>
      <c r="B60" s="307"/>
      <c r="C60" s="307"/>
      <c r="D60" s="81" t="s">
        <v>814</v>
      </c>
      <c r="E60" s="94" t="s">
        <v>790</v>
      </c>
      <c r="F60" s="81" t="s">
        <v>130</v>
      </c>
      <c r="G60" s="94"/>
    </row>
    <row r="61" spans="1:7" s="86" customFormat="1" ht="30" customHeight="1">
      <c r="A61" s="307"/>
      <c r="B61" s="307"/>
      <c r="C61" s="307"/>
      <c r="D61" s="81" t="s">
        <v>815</v>
      </c>
      <c r="E61" s="94" t="s">
        <v>776</v>
      </c>
      <c r="F61" s="81" t="s">
        <v>737</v>
      </c>
      <c r="G61" s="94"/>
    </row>
    <row r="62" spans="1:7" s="86" customFormat="1" ht="30" customHeight="1">
      <c r="A62" s="307"/>
      <c r="B62" s="307"/>
      <c r="C62" s="307"/>
      <c r="D62" s="81" t="s">
        <v>816</v>
      </c>
      <c r="E62" s="94" t="s">
        <v>793</v>
      </c>
      <c r="F62" s="81" t="s">
        <v>743</v>
      </c>
      <c r="G62" s="94"/>
    </row>
    <row r="63" spans="1:7" s="86" customFormat="1" ht="30" customHeight="1">
      <c r="A63" s="307"/>
      <c r="B63" s="307"/>
      <c r="C63" s="307"/>
      <c r="D63" s="81" t="s">
        <v>817</v>
      </c>
      <c r="E63" s="94" t="s">
        <v>795</v>
      </c>
      <c r="F63" s="81" t="s">
        <v>746</v>
      </c>
      <c r="G63" s="94"/>
    </row>
    <row r="64" spans="1:7" s="86" customFormat="1" ht="30" customHeight="1">
      <c r="A64" s="307"/>
      <c r="B64" s="307"/>
      <c r="C64" s="307"/>
      <c r="D64" s="81" t="s">
        <v>818</v>
      </c>
      <c r="E64" s="94" t="s">
        <v>797</v>
      </c>
      <c r="F64" s="81" t="s">
        <v>122</v>
      </c>
      <c r="G64" s="94"/>
    </row>
    <row r="65" spans="1:7" s="86" customFormat="1" ht="30" customHeight="1">
      <c r="A65" s="307"/>
      <c r="B65" s="307"/>
      <c r="C65" s="307"/>
      <c r="D65" s="81" t="s">
        <v>819</v>
      </c>
      <c r="E65" s="94" t="s">
        <v>799</v>
      </c>
      <c r="F65" s="81" t="s">
        <v>800</v>
      </c>
      <c r="G65" s="94"/>
    </row>
    <row r="66" spans="1:7" s="86" customFormat="1" ht="30" customHeight="1">
      <c r="A66" s="307"/>
      <c r="B66" s="307"/>
      <c r="C66" s="307"/>
      <c r="D66" s="98" t="s">
        <v>820</v>
      </c>
      <c r="E66" s="99" t="s">
        <v>821</v>
      </c>
      <c r="F66" s="100">
        <v>0.95</v>
      </c>
      <c r="G66" s="94"/>
    </row>
    <row r="67" spans="1:7" s="86" customFormat="1" ht="30" customHeight="1">
      <c r="A67" s="307"/>
      <c r="B67" s="307"/>
      <c r="C67" s="307"/>
      <c r="D67" s="98" t="s">
        <v>822</v>
      </c>
      <c r="E67" s="99" t="s">
        <v>821</v>
      </c>
      <c r="F67" s="100">
        <v>1</v>
      </c>
      <c r="G67" s="94"/>
    </row>
    <row r="68" spans="1:7" s="86" customFormat="1" ht="30" customHeight="1">
      <c r="A68" s="307"/>
      <c r="B68" s="307"/>
      <c r="C68" s="307"/>
      <c r="D68" s="81" t="s">
        <v>823</v>
      </c>
      <c r="E68" s="94" t="s">
        <v>787</v>
      </c>
      <c r="F68" s="81" t="s">
        <v>761</v>
      </c>
      <c r="G68" s="94"/>
    </row>
    <row r="69" spans="1:7" s="86" customFormat="1" ht="30" customHeight="1">
      <c r="A69" s="307"/>
      <c r="B69" s="307"/>
      <c r="C69" s="307"/>
      <c r="D69" s="81" t="s">
        <v>824</v>
      </c>
      <c r="E69" s="94" t="s">
        <v>805</v>
      </c>
      <c r="F69" s="81" t="s">
        <v>764</v>
      </c>
      <c r="G69" s="94"/>
    </row>
    <row r="70" spans="1:7" s="86" customFormat="1" ht="30" customHeight="1">
      <c r="A70" s="307"/>
      <c r="B70" s="307"/>
      <c r="C70" s="307"/>
      <c r="D70" s="81" t="s">
        <v>825</v>
      </c>
      <c r="E70" s="94" t="s">
        <v>807</v>
      </c>
      <c r="F70" s="94" t="s">
        <v>826</v>
      </c>
      <c r="G70" s="94"/>
    </row>
    <row r="71" spans="1:7" s="86" customFormat="1" ht="30" customHeight="1">
      <c r="A71" s="307"/>
      <c r="B71" s="307"/>
      <c r="C71" s="307"/>
      <c r="D71" s="81" t="s">
        <v>827</v>
      </c>
      <c r="E71" s="81" t="s">
        <v>736</v>
      </c>
      <c r="F71" s="81" t="s">
        <v>736</v>
      </c>
      <c r="G71" s="94"/>
    </row>
    <row r="72" spans="1:7" s="86" customFormat="1" ht="30" customHeight="1">
      <c r="A72" s="307"/>
      <c r="B72" s="307"/>
      <c r="C72" s="307"/>
      <c r="D72" s="81" t="s">
        <v>828</v>
      </c>
      <c r="E72" s="94" t="s">
        <v>770</v>
      </c>
      <c r="F72" s="94" t="s">
        <v>770</v>
      </c>
      <c r="G72" s="94"/>
    </row>
    <row r="73" spans="1:7" s="86" customFormat="1" ht="30" customHeight="1">
      <c r="A73" s="307"/>
      <c r="B73" s="307"/>
      <c r="C73" s="307"/>
      <c r="D73" s="81" t="s">
        <v>829</v>
      </c>
      <c r="E73" s="94" t="s">
        <v>772</v>
      </c>
      <c r="F73" s="94" t="s">
        <v>773</v>
      </c>
      <c r="G73" s="94"/>
    </row>
    <row r="74" spans="1:7" s="86" customFormat="1" ht="30" customHeight="1">
      <c r="A74" s="307"/>
      <c r="B74" s="307"/>
      <c r="C74" s="307"/>
      <c r="D74" s="81" t="s">
        <v>830</v>
      </c>
      <c r="E74" s="94" t="s">
        <v>772</v>
      </c>
      <c r="F74" s="94" t="s">
        <v>772</v>
      </c>
      <c r="G74" s="94"/>
    </row>
    <row r="75" spans="1:7" s="86" customFormat="1" ht="30" customHeight="1">
      <c r="A75" s="307"/>
      <c r="B75" s="307"/>
      <c r="C75" s="307"/>
      <c r="D75" s="81" t="s">
        <v>831</v>
      </c>
      <c r="E75" s="94" t="s">
        <v>776</v>
      </c>
      <c r="F75" s="94" t="s">
        <v>776</v>
      </c>
      <c r="G75" s="94"/>
    </row>
    <row r="76" spans="1:7" s="86" customFormat="1" ht="30" customHeight="1">
      <c r="A76" s="307"/>
      <c r="B76" s="307"/>
      <c r="C76" s="307"/>
      <c r="D76" s="81" t="s">
        <v>832</v>
      </c>
      <c r="E76" s="81" t="s">
        <v>778</v>
      </c>
      <c r="F76" s="81" t="s">
        <v>778</v>
      </c>
      <c r="G76" s="94"/>
    </row>
    <row r="77" spans="1:7" s="86" customFormat="1" ht="30" customHeight="1">
      <c r="A77" s="307"/>
      <c r="B77" s="307"/>
      <c r="C77" s="307"/>
      <c r="D77" s="81" t="s">
        <v>833</v>
      </c>
      <c r="E77" s="81" t="s">
        <v>780</v>
      </c>
      <c r="F77" s="81" t="s">
        <v>780</v>
      </c>
      <c r="G77" s="94"/>
    </row>
    <row r="78" spans="1:7" s="86" customFormat="1" ht="30" customHeight="1">
      <c r="A78" s="307"/>
      <c r="B78" s="307"/>
      <c r="C78" s="308"/>
      <c r="D78" s="81" t="s">
        <v>834</v>
      </c>
      <c r="E78" s="81" t="s">
        <v>782</v>
      </c>
      <c r="F78" s="81" t="s">
        <v>782</v>
      </c>
      <c r="G78" s="94"/>
    </row>
    <row r="79" spans="1:7" s="86" customFormat="1" ht="30" customHeight="1">
      <c r="A79" s="307"/>
      <c r="B79" s="307"/>
      <c r="C79" s="288" t="s">
        <v>835</v>
      </c>
      <c r="D79" s="81" t="s">
        <v>836</v>
      </c>
      <c r="E79" s="81" t="s">
        <v>837</v>
      </c>
      <c r="F79" s="81" t="s">
        <v>837</v>
      </c>
      <c r="G79" s="94"/>
    </row>
    <row r="80" spans="1:7" s="86" customFormat="1" ht="30" customHeight="1">
      <c r="A80" s="307"/>
      <c r="B80" s="308"/>
      <c r="C80" s="289"/>
      <c r="D80" s="81" t="s">
        <v>838</v>
      </c>
      <c r="E80" s="81" t="s">
        <v>837</v>
      </c>
      <c r="F80" s="81" t="s">
        <v>837</v>
      </c>
      <c r="G80" s="94"/>
    </row>
    <row r="81" spans="1:7" s="86" customFormat="1" ht="30" customHeight="1">
      <c r="A81" s="307"/>
      <c r="B81" s="306" t="s">
        <v>839</v>
      </c>
      <c r="C81" s="288" t="s">
        <v>840</v>
      </c>
      <c r="D81" s="81" t="s">
        <v>841</v>
      </c>
      <c r="E81" s="100">
        <v>1</v>
      </c>
      <c r="F81" s="100">
        <v>1</v>
      </c>
      <c r="G81" s="94"/>
    </row>
    <row r="82" spans="1:7" s="86" customFormat="1" ht="30" customHeight="1">
      <c r="A82" s="307"/>
      <c r="B82" s="307"/>
      <c r="C82" s="290"/>
      <c r="D82" s="81" t="s">
        <v>842</v>
      </c>
      <c r="E82" s="100">
        <v>1</v>
      </c>
      <c r="F82" s="100">
        <v>1</v>
      </c>
      <c r="G82" s="94"/>
    </row>
    <row r="83" spans="1:7" s="86" customFormat="1" ht="30" customHeight="1">
      <c r="A83" s="307"/>
      <c r="B83" s="307"/>
      <c r="C83" s="290"/>
      <c r="D83" s="81" t="s">
        <v>843</v>
      </c>
      <c r="E83" s="81" t="s">
        <v>844</v>
      </c>
      <c r="F83" s="81" t="s">
        <v>844</v>
      </c>
      <c r="G83" s="84"/>
    </row>
    <row r="84" spans="1:7" s="86" customFormat="1" ht="30" customHeight="1">
      <c r="A84" s="307"/>
      <c r="B84" s="307"/>
      <c r="C84" s="290"/>
      <c r="D84" s="81" t="s">
        <v>845</v>
      </c>
      <c r="E84" s="81" t="s">
        <v>844</v>
      </c>
      <c r="F84" s="81" t="s">
        <v>844</v>
      </c>
      <c r="G84" s="84"/>
    </row>
    <row r="85" spans="1:7" s="86" customFormat="1" ht="30" customHeight="1">
      <c r="A85" s="307"/>
      <c r="B85" s="307"/>
      <c r="C85" s="290"/>
      <c r="D85" s="81" t="s">
        <v>846</v>
      </c>
      <c r="E85" s="81" t="s">
        <v>844</v>
      </c>
      <c r="F85" s="81" t="s">
        <v>844</v>
      </c>
      <c r="G85" s="84"/>
    </row>
    <row r="86" spans="1:7" s="86" customFormat="1" ht="30" customHeight="1">
      <c r="A86" s="307"/>
      <c r="B86" s="307"/>
      <c r="C86" s="290"/>
      <c r="D86" s="81" t="s">
        <v>847</v>
      </c>
      <c r="E86" s="81" t="s">
        <v>848</v>
      </c>
      <c r="F86" s="81" t="s">
        <v>848</v>
      </c>
      <c r="G86" s="84"/>
    </row>
    <row r="87" spans="1:7" s="86" customFormat="1" ht="30" customHeight="1">
      <c r="A87" s="307"/>
      <c r="B87" s="307"/>
      <c r="C87" s="290"/>
      <c r="D87" s="81" t="s">
        <v>849</v>
      </c>
      <c r="E87" s="81" t="s">
        <v>850</v>
      </c>
      <c r="F87" s="81" t="s">
        <v>850</v>
      </c>
      <c r="G87" s="84"/>
    </row>
    <row r="88" spans="1:7" s="86" customFormat="1" ht="30" customHeight="1">
      <c r="A88" s="307"/>
      <c r="B88" s="307"/>
      <c r="C88" s="290"/>
      <c r="D88" s="81" t="s">
        <v>851</v>
      </c>
      <c r="E88" s="81" t="s">
        <v>852</v>
      </c>
      <c r="F88" s="81" t="s">
        <v>852</v>
      </c>
      <c r="G88" s="94"/>
    </row>
    <row r="89" spans="1:7" s="86" customFormat="1" ht="30" customHeight="1">
      <c r="A89" s="307"/>
      <c r="B89" s="307"/>
      <c r="C89" s="290"/>
      <c r="D89" s="81" t="s">
        <v>853</v>
      </c>
      <c r="E89" s="81" t="s">
        <v>534</v>
      </c>
      <c r="F89" s="81" t="s">
        <v>534</v>
      </c>
      <c r="G89" s="94"/>
    </row>
    <row r="90" spans="1:7" s="86" customFormat="1" ht="30" customHeight="1">
      <c r="A90" s="307"/>
      <c r="B90" s="307"/>
      <c r="C90" s="289"/>
      <c r="D90" s="81" t="s">
        <v>854</v>
      </c>
      <c r="E90" s="81" t="s">
        <v>534</v>
      </c>
      <c r="F90" s="81" t="s">
        <v>534</v>
      </c>
      <c r="G90" s="94"/>
    </row>
    <row r="91" spans="1:7" s="86" customFormat="1" ht="30" customHeight="1">
      <c r="A91" s="307"/>
      <c r="B91" s="307"/>
      <c r="C91" s="288" t="s">
        <v>855</v>
      </c>
      <c r="D91" s="81" t="s">
        <v>856</v>
      </c>
      <c r="E91" s="81" t="s">
        <v>857</v>
      </c>
      <c r="F91" s="81" t="s">
        <v>857</v>
      </c>
      <c r="G91" s="94"/>
    </row>
    <row r="92" spans="1:7" s="86" customFormat="1" ht="30" customHeight="1">
      <c r="A92" s="307"/>
      <c r="B92" s="307"/>
      <c r="C92" s="290"/>
      <c r="D92" s="81" t="s">
        <v>858</v>
      </c>
      <c r="E92" s="81" t="s">
        <v>859</v>
      </c>
      <c r="F92" s="81" t="s">
        <v>859</v>
      </c>
      <c r="G92" s="94"/>
    </row>
    <row r="93" spans="1:7" s="86" customFormat="1" ht="30" customHeight="1">
      <c r="A93" s="307"/>
      <c r="B93" s="307"/>
      <c r="C93" s="290"/>
      <c r="D93" s="81" t="s">
        <v>860</v>
      </c>
      <c r="E93" s="81" t="s">
        <v>859</v>
      </c>
      <c r="F93" s="81" t="s">
        <v>859</v>
      </c>
      <c r="G93" s="94"/>
    </row>
    <row r="94" spans="1:7" s="86" customFormat="1" ht="30" customHeight="1">
      <c r="A94" s="307"/>
      <c r="B94" s="307"/>
      <c r="C94" s="290"/>
      <c r="D94" s="81" t="s">
        <v>861</v>
      </c>
      <c r="E94" s="81" t="s">
        <v>118</v>
      </c>
      <c r="F94" s="81" t="s">
        <v>118</v>
      </c>
      <c r="G94" s="94"/>
    </row>
    <row r="95" spans="1:7" s="86" customFormat="1" ht="30" customHeight="1">
      <c r="A95" s="307"/>
      <c r="B95" s="307"/>
      <c r="C95" s="290"/>
      <c r="D95" s="81" t="s">
        <v>862</v>
      </c>
      <c r="E95" s="81" t="s">
        <v>863</v>
      </c>
      <c r="F95" s="81" t="s">
        <v>863</v>
      </c>
      <c r="G95" s="94"/>
    </row>
    <row r="96" spans="1:7" ht="30" customHeight="1">
      <c r="A96" s="307"/>
      <c r="B96" s="307"/>
      <c r="C96" s="290"/>
      <c r="D96" s="81" t="s">
        <v>864</v>
      </c>
      <c r="E96" s="81" t="s">
        <v>865</v>
      </c>
      <c r="F96" s="81" t="s">
        <v>865</v>
      </c>
      <c r="G96" s="94"/>
    </row>
    <row r="97" spans="1:7" ht="30" customHeight="1">
      <c r="A97" s="307"/>
      <c r="B97" s="307"/>
      <c r="C97" s="290"/>
      <c r="D97" s="81" t="s">
        <v>866</v>
      </c>
      <c r="E97" s="100">
        <v>1</v>
      </c>
      <c r="F97" s="100">
        <v>1</v>
      </c>
      <c r="G97" s="94"/>
    </row>
    <row r="98" spans="1:7" ht="30" customHeight="1">
      <c r="A98" s="307"/>
      <c r="B98" s="307"/>
      <c r="C98" s="290"/>
      <c r="D98" s="81" t="s">
        <v>867</v>
      </c>
      <c r="E98" s="100">
        <v>1</v>
      </c>
      <c r="F98" s="100">
        <v>1</v>
      </c>
      <c r="G98" s="94"/>
    </row>
    <row r="99" spans="1:7" ht="30" customHeight="1">
      <c r="A99" s="307"/>
      <c r="B99" s="307"/>
      <c r="C99" s="290"/>
      <c r="D99" s="81" t="s">
        <v>868</v>
      </c>
      <c r="E99" s="81" t="s">
        <v>857</v>
      </c>
      <c r="F99" s="81" t="s">
        <v>857</v>
      </c>
      <c r="G99" s="94"/>
    </row>
    <row r="100" spans="1:7" ht="30" customHeight="1">
      <c r="A100" s="307"/>
      <c r="B100" s="307"/>
      <c r="C100" s="290"/>
      <c r="D100" s="81" t="s">
        <v>869</v>
      </c>
      <c r="E100" s="100">
        <v>1</v>
      </c>
      <c r="F100" s="100">
        <v>1</v>
      </c>
      <c r="G100" s="94"/>
    </row>
    <row r="101" spans="1:7" ht="30" customHeight="1">
      <c r="A101" s="307"/>
      <c r="B101" s="307"/>
      <c r="C101" s="290"/>
      <c r="D101" s="81" t="s">
        <v>870</v>
      </c>
      <c r="E101" s="100">
        <v>1</v>
      </c>
      <c r="F101" s="100">
        <v>1</v>
      </c>
      <c r="G101" s="94"/>
    </row>
    <row r="102" spans="1:7" ht="30" customHeight="1">
      <c r="A102" s="307"/>
      <c r="B102" s="307"/>
      <c r="C102" s="290"/>
      <c r="D102" s="81" t="s">
        <v>871</v>
      </c>
      <c r="E102" s="100">
        <v>1</v>
      </c>
      <c r="F102" s="100">
        <v>1</v>
      </c>
      <c r="G102" s="94"/>
    </row>
    <row r="103" spans="1:7" ht="30" customHeight="1">
      <c r="A103" s="307"/>
      <c r="B103" s="307"/>
      <c r="C103" s="290"/>
      <c r="D103" s="81" t="s">
        <v>872</v>
      </c>
      <c r="E103" s="100">
        <v>1</v>
      </c>
      <c r="F103" s="100">
        <v>1</v>
      </c>
      <c r="G103" s="94"/>
    </row>
    <row r="104" spans="1:7" ht="30" customHeight="1">
      <c r="A104" s="307"/>
      <c r="B104" s="307"/>
      <c r="C104" s="290"/>
      <c r="D104" s="81" t="s">
        <v>873</v>
      </c>
      <c r="E104" s="100">
        <v>1</v>
      </c>
      <c r="F104" s="100">
        <v>1</v>
      </c>
      <c r="G104" s="94"/>
    </row>
    <row r="105" spans="1:7" ht="30" customHeight="1">
      <c r="A105" s="307"/>
      <c r="B105" s="307"/>
      <c r="C105" s="289"/>
      <c r="D105" s="81" t="s">
        <v>874</v>
      </c>
      <c r="E105" s="81" t="s">
        <v>809</v>
      </c>
      <c r="F105" s="81" t="s">
        <v>809</v>
      </c>
      <c r="G105" s="94"/>
    </row>
    <row r="106" spans="1:7" ht="30" customHeight="1">
      <c r="A106" s="307"/>
      <c r="B106" s="307"/>
      <c r="C106" s="261" t="s">
        <v>875</v>
      </c>
      <c r="D106" s="81" t="s">
        <v>876</v>
      </c>
      <c r="E106" s="100">
        <v>1</v>
      </c>
      <c r="F106" s="100">
        <v>1</v>
      </c>
      <c r="G106" s="94"/>
    </row>
    <row r="107" spans="1:7" ht="30" customHeight="1">
      <c r="A107" s="307"/>
      <c r="B107" s="307"/>
      <c r="C107" s="261"/>
      <c r="D107" s="81" t="s">
        <v>877</v>
      </c>
      <c r="E107" s="100">
        <v>1</v>
      </c>
      <c r="F107" s="100">
        <v>1</v>
      </c>
      <c r="G107" s="94"/>
    </row>
    <row r="108" spans="1:7" ht="30" customHeight="1">
      <c r="A108" s="307"/>
      <c r="B108" s="307"/>
      <c r="C108" s="261"/>
      <c r="D108" s="81" t="s">
        <v>878</v>
      </c>
      <c r="E108" s="100">
        <v>1</v>
      </c>
      <c r="F108" s="100">
        <v>1</v>
      </c>
      <c r="G108" s="94"/>
    </row>
    <row r="109" spans="1:7" ht="30" customHeight="1">
      <c r="A109" s="307"/>
      <c r="B109" s="307"/>
      <c r="C109" s="261"/>
      <c r="D109" s="81" t="s">
        <v>879</v>
      </c>
      <c r="E109" s="100">
        <v>1</v>
      </c>
      <c r="F109" s="100">
        <v>1</v>
      </c>
      <c r="G109" s="94"/>
    </row>
    <row r="110" spans="1:7" ht="30" customHeight="1">
      <c r="A110" s="307"/>
      <c r="B110" s="307"/>
      <c r="C110" s="261"/>
      <c r="D110" s="81" t="s">
        <v>880</v>
      </c>
      <c r="E110" s="81" t="s">
        <v>881</v>
      </c>
      <c r="F110" s="81" t="s">
        <v>881</v>
      </c>
      <c r="G110" s="94"/>
    </row>
    <row r="111" spans="1:7" ht="30" customHeight="1">
      <c r="A111" s="307"/>
      <c r="B111" s="307"/>
      <c r="C111" s="261"/>
      <c r="D111" s="81" t="s">
        <v>882</v>
      </c>
      <c r="E111" s="81" t="s">
        <v>118</v>
      </c>
      <c r="F111" s="81" t="s">
        <v>118</v>
      </c>
      <c r="G111" s="94"/>
    </row>
    <row r="112" spans="1:7" ht="30" customHeight="1">
      <c r="A112" s="307"/>
      <c r="B112" s="307"/>
      <c r="C112" s="290" t="s">
        <v>883</v>
      </c>
      <c r="D112" s="81" t="s">
        <v>884</v>
      </c>
      <c r="E112" s="81" t="s">
        <v>885</v>
      </c>
      <c r="F112" s="81" t="s">
        <v>885</v>
      </c>
      <c r="G112" s="94"/>
    </row>
    <row r="113" spans="1:7" ht="30" customHeight="1">
      <c r="A113" s="307"/>
      <c r="B113" s="307"/>
      <c r="C113" s="290"/>
      <c r="D113" s="81" t="s">
        <v>886</v>
      </c>
      <c r="E113" s="100">
        <v>1</v>
      </c>
      <c r="F113" s="100">
        <v>1</v>
      </c>
      <c r="G113" s="94"/>
    </row>
    <row r="114" spans="1:7" ht="30" customHeight="1">
      <c r="A114" s="307"/>
      <c r="B114" s="307"/>
      <c r="C114" s="290"/>
      <c r="D114" s="81" t="s">
        <v>887</v>
      </c>
      <c r="E114" s="99" t="s">
        <v>888</v>
      </c>
      <c r="F114" s="100">
        <v>1</v>
      </c>
      <c r="G114" s="94"/>
    </row>
    <row r="115" spans="1:7" ht="30" customHeight="1">
      <c r="A115" s="307"/>
      <c r="B115" s="307"/>
      <c r="C115" s="290"/>
      <c r="D115" s="81" t="s">
        <v>889</v>
      </c>
      <c r="E115" s="81" t="s">
        <v>809</v>
      </c>
      <c r="F115" s="81" t="s">
        <v>809</v>
      </c>
      <c r="G115" s="94"/>
    </row>
    <row r="116" spans="1:7" ht="30" customHeight="1">
      <c r="A116" s="307"/>
      <c r="B116" s="307"/>
      <c r="C116" s="290"/>
      <c r="D116" s="81" t="s">
        <v>890</v>
      </c>
      <c r="E116" s="99" t="s">
        <v>888</v>
      </c>
      <c r="F116" s="97">
        <v>1</v>
      </c>
      <c r="G116" s="94"/>
    </row>
    <row r="117" spans="1:7" ht="30" customHeight="1">
      <c r="A117" s="307"/>
      <c r="B117" s="307"/>
      <c r="C117" s="290"/>
      <c r="D117" s="81" t="s">
        <v>891</v>
      </c>
      <c r="E117" s="81" t="s">
        <v>892</v>
      </c>
      <c r="F117" s="81" t="s">
        <v>892</v>
      </c>
      <c r="G117" s="94"/>
    </row>
    <row r="118" spans="1:7" ht="30" customHeight="1">
      <c r="A118" s="307"/>
      <c r="B118" s="307"/>
      <c r="C118" s="290"/>
      <c r="D118" s="81" t="s">
        <v>893</v>
      </c>
      <c r="E118" s="81" t="s">
        <v>894</v>
      </c>
      <c r="F118" s="81" t="s">
        <v>894</v>
      </c>
      <c r="G118" s="94"/>
    </row>
    <row r="119" spans="1:7" ht="30" customHeight="1">
      <c r="A119" s="307"/>
      <c r="B119" s="308"/>
      <c r="C119" s="289"/>
      <c r="D119" s="81" t="s">
        <v>895</v>
      </c>
      <c r="E119" s="97">
        <v>1</v>
      </c>
      <c r="F119" s="97">
        <v>1</v>
      </c>
      <c r="G119" s="94"/>
    </row>
    <row r="120" spans="1:7" ht="30" customHeight="1">
      <c r="A120" s="307"/>
      <c r="B120" s="261" t="s">
        <v>896</v>
      </c>
      <c r="C120" s="261" t="s">
        <v>897</v>
      </c>
      <c r="D120" s="81" t="s">
        <v>898</v>
      </c>
      <c r="E120" s="99" t="s">
        <v>899</v>
      </c>
      <c r="F120" s="97">
        <v>0.95</v>
      </c>
      <c r="G120" s="94"/>
    </row>
    <row r="121" spans="1:7" ht="30" customHeight="1">
      <c r="A121" s="307"/>
      <c r="B121" s="261"/>
      <c r="C121" s="261"/>
      <c r="D121" s="81" t="s">
        <v>900</v>
      </c>
      <c r="E121" s="99" t="s">
        <v>901</v>
      </c>
      <c r="F121" s="97">
        <v>0.95</v>
      </c>
      <c r="G121" s="81"/>
    </row>
    <row r="122" spans="1:7" ht="30" customHeight="1">
      <c r="A122" s="308"/>
      <c r="B122" s="261"/>
      <c r="C122" s="261"/>
      <c r="D122" s="81" t="s">
        <v>902</v>
      </c>
      <c r="E122" s="99" t="s">
        <v>901</v>
      </c>
      <c r="F122" s="97">
        <v>0.95</v>
      </c>
      <c r="G122" s="101"/>
    </row>
  </sheetData>
  <mergeCells count="34">
    <mergeCell ref="E12:G13"/>
    <mergeCell ref="A6:B10"/>
    <mergeCell ref="C91:C105"/>
    <mergeCell ref="C106:C111"/>
    <mergeCell ref="C112:C119"/>
    <mergeCell ref="C120:C122"/>
    <mergeCell ref="G15:G42"/>
    <mergeCell ref="C15:C42"/>
    <mergeCell ref="C43:C58"/>
    <mergeCell ref="C59:C78"/>
    <mergeCell ref="C79:C80"/>
    <mergeCell ref="C81:C90"/>
    <mergeCell ref="A12:A13"/>
    <mergeCell ref="A14:A122"/>
    <mergeCell ref="B15:B80"/>
    <mergeCell ref="B81:B119"/>
    <mergeCell ref="B120:B122"/>
    <mergeCell ref="B12:D13"/>
    <mergeCell ref="E8:F8"/>
    <mergeCell ref="E9:F9"/>
    <mergeCell ref="E10:F10"/>
    <mergeCell ref="B11:D11"/>
    <mergeCell ref="E11:G11"/>
    <mergeCell ref="A5:B5"/>
    <mergeCell ref="C5:D5"/>
    <mergeCell ref="F5:G5"/>
    <mergeCell ref="E6:F6"/>
    <mergeCell ref="E7:F7"/>
    <mergeCell ref="A2:G2"/>
    <mergeCell ref="A3:B3"/>
    <mergeCell ref="C3:D3"/>
    <mergeCell ref="F3:G3"/>
    <mergeCell ref="A4:B4"/>
    <mergeCell ref="C4:G4"/>
  </mergeCells>
  <phoneticPr fontId="80" type="noConversion"/>
  <pageMargins left="0.75138888888888899" right="0.75138888888888899" top="1" bottom="1" header="0.5" footer="0.5"/>
  <pageSetup paperSize="9" scale="67" fitToHeight="0" orientation="portrait" r:id="rId1"/>
  <rowBreaks count="2" manualBreakCount="2">
    <brk id="20" max="6" man="1"/>
    <brk id="53"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F42" sqref="F42"/>
    </sheetView>
  </sheetViews>
  <sheetFormatPr defaultColWidth="8.875" defaultRowHeight="13.5"/>
  <cols>
    <col min="1" max="1" width="8.875" style="464"/>
    <col min="2" max="2" width="39.625" style="465" customWidth="1"/>
    <col min="3" max="3" width="31.5" style="463" customWidth="1"/>
    <col min="4" max="4" width="16.625" style="464" customWidth="1"/>
    <col min="5" max="5" width="16.125" style="465" customWidth="1"/>
    <col min="6" max="6" width="13.625" style="465" customWidth="1"/>
    <col min="7" max="16384" width="8.875" style="465"/>
  </cols>
  <sheetData>
    <row r="1" spans="1:6" ht="14.25">
      <c r="A1" s="461" t="s">
        <v>903</v>
      </c>
      <c r="B1" s="462"/>
    </row>
    <row r="2" spans="1:6" ht="22.15" customHeight="1">
      <c r="A2" s="466" t="s">
        <v>904</v>
      </c>
      <c r="B2" s="466"/>
      <c r="C2" s="466"/>
      <c r="D2" s="466"/>
      <c r="E2" s="466"/>
      <c r="F2" s="466"/>
    </row>
    <row r="3" spans="1:6" s="464" customFormat="1" ht="18.95" customHeight="1">
      <c r="A3" s="467" t="s">
        <v>905</v>
      </c>
      <c r="B3" s="467" t="s">
        <v>906</v>
      </c>
      <c r="C3" s="468" t="s">
        <v>907</v>
      </c>
      <c r="D3" s="467" t="s">
        <v>908</v>
      </c>
      <c r="E3" s="467" t="s">
        <v>909</v>
      </c>
      <c r="F3" s="467" t="s">
        <v>910</v>
      </c>
    </row>
    <row r="4" spans="1:6" ht="14.25">
      <c r="A4" s="467">
        <v>1</v>
      </c>
      <c r="B4" s="469" t="s">
        <v>911</v>
      </c>
      <c r="C4" s="468">
        <v>22547.7</v>
      </c>
      <c r="D4" s="468">
        <v>100</v>
      </c>
      <c r="E4" s="470">
        <v>97.2</v>
      </c>
      <c r="F4" s="470" t="s">
        <v>912</v>
      </c>
    </row>
    <row r="5" spans="1:6" ht="14.25">
      <c r="A5" s="467">
        <v>2</v>
      </c>
      <c r="B5" s="469" t="s">
        <v>913</v>
      </c>
      <c r="C5" s="468">
        <v>24771.9</v>
      </c>
      <c r="D5" s="468">
        <v>95.2</v>
      </c>
      <c r="E5" s="471"/>
      <c r="F5" s="471"/>
    </row>
    <row r="6" spans="1:6" ht="14.25">
      <c r="A6" s="467">
        <v>3</v>
      </c>
      <c r="B6" s="469" t="s">
        <v>914</v>
      </c>
      <c r="C6" s="468">
        <v>13881.7</v>
      </c>
      <c r="D6" s="468">
        <v>95.5</v>
      </c>
      <c r="E6" s="471"/>
      <c r="F6" s="471"/>
    </row>
    <row r="7" spans="1:6" ht="14.25">
      <c r="A7" s="467">
        <v>4</v>
      </c>
      <c r="B7" s="469" t="s">
        <v>915</v>
      </c>
      <c r="C7" s="468">
        <v>46526.5</v>
      </c>
      <c r="D7" s="468">
        <v>95.2</v>
      </c>
      <c r="E7" s="471"/>
      <c r="F7" s="471"/>
    </row>
    <row r="8" spans="1:6" ht="14.25">
      <c r="A8" s="467">
        <v>5</v>
      </c>
      <c r="B8" s="469" t="s">
        <v>916</v>
      </c>
      <c r="C8" s="468">
        <v>33985.300000000003</v>
      </c>
      <c r="D8" s="468">
        <v>95.8</v>
      </c>
      <c r="E8" s="471"/>
      <c r="F8" s="471"/>
    </row>
    <row r="9" spans="1:6" ht="14.25">
      <c r="A9" s="467">
        <v>6</v>
      </c>
      <c r="B9" s="469" t="s">
        <v>917</v>
      </c>
      <c r="C9" s="468">
        <v>51311.5</v>
      </c>
      <c r="D9" s="468">
        <v>95.1</v>
      </c>
      <c r="E9" s="471"/>
      <c r="F9" s="471"/>
    </row>
    <row r="10" spans="1:6" ht="14.25">
      <c r="A10" s="467">
        <v>7</v>
      </c>
      <c r="B10" s="469" t="s">
        <v>918</v>
      </c>
      <c r="C10" s="468">
        <v>58520.51</v>
      </c>
      <c r="D10" s="468">
        <v>95.6</v>
      </c>
      <c r="E10" s="471"/>
      <c r="F10" s="471"/>
    </row>
    <row r="11" spans="1:6" ht="14.25">
      <c r="A11" s="467">
        <v>8</v>
      </c>
      <c r="B11" s="469" t="s">
        <v>919</v>
      </c>
      <c r="C11" s="468">
        <v>1819.4</v>
      </c>
      <c r="D11" s="468">
        <v>96.8</v>
      </c>
      <c r="E11" s="471"/>
      <c r="F11" s="471"/>
    </row>
    <row r="12" spans="1:6" ht="14.25">
      <c r="A12" s="467">
        <v>9</v>
      </c>
      <c r="B12" s="469" t="s">
        <v>920</v>
      </c>
      <c r="C12" s="468">
        <v>53151.5</v>
      </c>
      <c r="D12" s="468">
        <v>96</v>
      </c>
      <c r="E12" s="471"/>
      <c r="F12" s="471"/>
    </row>
    <row r="13" spans="1:6" ht="14.25">
      <c r="A13" s="467">
        <v>10</v>
      </c>
      <c r="B13" s="469" t="s">
        <v>921</v>
      </c>
      <c r="C13" s="468">
        <v>44780.6</v>
      </c>
      <c r="D13" s="468">
        <v>91.8</v>
      </c>
      <c r="E13" s="471"/>
      <c r="F13" s="471"/>
    </row>
    <row r="14" spans="1:6" ht="14.25">
      <c r="A14" s="467">
        <v>11</v>
      </c>
      <c r="B14" s="469" t="s">
        <v>922</v>
      </c>
      <c r="C14" s="468">
        <v>35403</v>
      </c>
      <c r="D14" s="468">
        <v>95.1</v>
      </c>
      <c r="E14" s="471"/>
      <c r="F14" s="471"/>
    </row>
    <row r="15" spans="1:6" ht="14.25">
      <c r="A15" s="467">
        <v>12</v>
      </c>
      <c r="B15" s="469" t="s">
        <v>923</v>
      </c>
      <c r="C15" s="468">
        <v>44247.199999999997</v>
      </c>
      <c r="D15" s="468">
        <v>97.3</v>
      </c>
      <c r="E15" s="471"/>
      <c r="F15" s="471"/>
    </row>
    <row r="16" spans="1:6" ht="14.25">
      <c r="A16" s="467">
        <v>13</v>
      </c>
      <c r="B16" s="469" t="s">
        <v>924</v>
      </c>
      <c r="C16" s="468">
        <v>51279</v>
      </c>
      <c r="D16" s="468">
        <v>93.1</v>
      </c>
      <c r="E16" s="471"/>
      <c r="F16" s="471"/>
    </row>
    <row r="17" spans="1:6" ht="14.25">
      <c r="A17" s="467">
        <v>14</v>
      </c>
      <c r="B17" s="469" t="s">
        <v>925</v>
      </c>
      <c r="C17" s="468">
        <v>33425.5</v>
      </c>
      <c r="D17" s="468">
        <v>94.3</v>
      </c>
      <c r="E17" s="471"/>
      <c r="F17" s="471"/>
    </row>
    <row r="18" spans="1:6" ht="14.25">
      <c r="A18" s="467">
        <v>15</v>
      </c>
      <c r="B18" s="469" t="s">
        <v>926</v>
      </c>
      <c r="C18" s="468">
        <v>4403</v>
      </c>
      <c r="D18" s="468">
        <v>99.5</v>
      </c>
      <c r="E18" s="471"/>
      <c r="F18" s="471"/>
    </row>
    <row r="19" spans="1:6" ht="14.25">
      <c r="A19" s="467">
        <v>16</v>
      </c>
      <c r="B19" s="469" t="s">
        <v>927</v>
      </c>
      <c r="C19" s="468">
        <v>322</v>
      </c>
      <c r="D19" s="468">
        <v>99.5</v>
      </c>
      <c r="E19" s="471"/>
      <c r="F19" s="471"/>
    </row>
    <row r="20" spans="1:6" ht="14.25">
      <c r="A20" s="467">
        <v>17</v>
      </c>
      <c r="B20" s="469" t="s">
        <v>928</v>
      </c>
      <c r="C20" s="468">
        <v>1335.26</v>
      </c>
      <c r="D20" s="468">
        <v>99.8</v>
      </c>
      <c r="E20" s="471"/>
      <c r="F20" s="471"/>
    </row>
    <row r="21" spans="1:6" ht="14.25">
      <c r="A21" s="467">
        <v>18</v>
      </c>
      <c r="B21" s="469" t="s">
        <v>929</v>
      </c>
      <c r="C21" s="468">
        <v>50211</v>
      </c>
      <c r="D21" s="468">
        <v>99.8</v>
      </c>
      <c r="E21" s="471"/>
      <c r="F21" s="471"/>
    </row>
    <row r="22" spans="1:6" ht="14.25">
      <c r="A22" s="467">
        <v>19</v>
      </c>
      <c r="B22" s="469" t="s">
        <v>930</v>
      </c>
      <c r="C22" s="468">
        <v>29859.599999999999</v>
      </c>
      <c r="D22" s="468">
        <v>100</v>
      </c>
      <c r="E22" s="471"/>
      <c r="F22" s="471"/>
    </row>
    <row r="23" spans="1:6" ht="14.25">
      <c r="A23" s="467">
        <v>20</v>
      </c>
      <c r="B23" s="469" t="s">
        <v>931</v>
      </c>
      <c r="C23" s="468">
        <v>21150</v>
      </c>
      <c r="D23" s="468">
        <v>100</v>
      </c>
      <c r="E23" s="471"/>
      <c r="F23" s="471"/>
    </row>
    <row r="24" spans="1:6" ht="14.25">
      <c r="A24" s="467">
        <v>21</v>
      </c>
      <c r="B24" s="469" t="s">
        <v>932</v>
      </c>
      <c r="C24" s="468">
        <v>305</v>
      </c>
      <c r="D24" s="468">
        <v>100</v>
      </c>
      <c r="E24" s="471"/>
      <c r="F24" s="471"/>
    </row>
    <row r="25" spans="1:6" ht="14.25">
      <c r="A25" s="467">
        <v>22</v>
      </c>
      <c r="B25" s="469" t="s">
        <v>933</v>
      </c>
      <c r="C25" s="468">
        <v>2000</v>
      </c>
      <c r="D25" s="468">
        <v>100</v>
      </c>
      <c r="E25" s="471"/>
      <c r="F25" s="471"/>
    </row>
    <row r="26" spans="1:6" ht="14.25">
      <c r="A26" s="467">
        <v>23</v>
      </c>
      <c r="B26" s="469" t="s">
        <v>934</v>
      </c>
      <c r="C26" s="468">
        <v>1200</v>
      </c>
      <c r="D26" s="468">
        <v>100</v>
      </c>
      <c r="E26" s="472"/>
      <c r="F26" s="472"/>
    </row>
    <row r="27" spans="1:6" ht="18.95" customHeight="1">
      <c r="A27" s="473" t="s">
        <v>935</v>
      </c>
      <c r="B27" s="474"/>
      <c r="C27" s="468">
        <v>626437.17000000004</v>
      </c>
      <c r="D27" s="467"/>
      <c r="E27" s="469"/>
      <c r="F27" s="469"/>
    </row>
  </sheetData>
  <mergeCells count="4">
    <mergeCell ref="A2:F2"/>
    <mergeCell ref="A27:B27"/>
    <mergeCell ref="E4:E26"/>
    <mergeCell ref="F4:F26"/>
  </mergeCells>
  <phoneticPr fontId="80" type="noConversion"/>
  <printOptions horizontalCentered="1"/>
  <pageMargins left="0.75138888888888899" right="0.75138888888888899" top="1" bottom="1" header="0.5" footer="0.5"/>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98"/>
  <sheetViews>
    <sheetView view="pageBreakPreview" zoomScale="90" zoomScaleNormal="100" workbookViewId="0">
      <selection activeCell="J27" sqref="J27"/>
    </sheetView>
  </sheetViews>
  <sheetFormatPr defaultColWidth="8.75" defaultRowHeight="14.25"/>
  <cols>
    <col min="1" max="1" width="6.75" style="66" customWidth="1"/>
    <col min="2" max="2" width="29" style="66" customWidth="1"/>
    <col min="3" max="7" width="13.125" style="67" customWidth="1"/>
    <col min="8" max="27" width="9.25" style="66" customWidth="1"/>
    <col min="28" max="16384" width="8.75" style="66"/>
  </cols>
  <sheetData>
    <row r="1" spans="1:27" ht="15.75">
      <c r="A1" s="68" t="s">
        <v>936</v>
      </c>
      <c r="B1" s="69"/>
      <c r="C1" s="70"/>
      <c r="D1" s="70"/>
      <c r="E1" s="70"/>
      <c r="F1" s="70"/>
      <c r="G1" s="70"/>
      <c r="H1" s="71"/>
      <c r="I1" s="71"/>
      <c r="J1" s="71"/>
      <c r="K1" s="71"/>
      <c r="L1" s="71"/>
      <c r="M1" s="71"/>
      <c r="N1" s="71"/>
      <c r="O1" s="71"/>
      <c r="P1" s="71"/>
      <c r="Q1" s="71"/>
      <c r="R1" s="71"/>
      <c r="S1" s="71"/>
      <c r="T1" s="71"/>
      <c r="U1" s="71"/>
      <c r="V1" s="71"/>
      <c r="W1" s="71"/>
      <c r="X1" s="71"/>
      <c r="Y1" s="71"/>
      <c r="Z1" s="71"/>
      <c r="AA1" s="71"/>
    </row>
    <row r="2" spans="1:27" s="65" customFormat="1" ht="30" customHeight="1">
      <c r="A2" s="321" t="s">
        <v>937</v>
      </c>
      <c r="B2" s="321"/>
      <c r="C2" s="322"/>
      <c r="D2" s="322"/>
      <c r="E2" s="322"/>
      <c r="F2" s="322"/>
      <c r="G2" s="322"/>
      <c r="H2" s="72"/>
      <c r="I2" s="72"/>
      <c r="J2" s="72"/>
      <c r="K2" s="72"/>
      <c r="L2" s="72"/>
      <c r="M2" s="72"/>
      <c r="N2" s="72"/>
      <c r="O2" s="72"/>
      <c r="P2" s="72"/>
      <c r="Q2" s="72"/>
      <c r="R2" s="72"/>
      <c r="S2" s="72"/>
      <c r="T2" s="72"/>
      <c r="U2" s="72"/>
      <c r="V2" s="72"/>
      <c r="W2" s="72"/>
      <c r="X2" s="72"/>
      <c r="Y2" s="72"/>
      <c r="Z2" s="72"/>
      <c r="AA2" s="72"/>
    </row>
    <row r="3" spans="1:27" ht="15.75">
      <c r="A3" s="73"/>
      <c r="B3" s="69"/>
      <c r="C3" s="70"/>
      <c r="D3" s="70"/>
      <c r="E3" s="70"/>
      <c r="F3" s="70"/>
      <c r="G3" s="74" t="s">
        <v>938</v>
      </c>
      <c r="H3" s="71"/>
      <c r="I3" s="71"/>
      <c r="J3" s="71"/>
      <c r="K3" s="71"/>
      <c r="L3" s="71"/>
      <c r="M3" s="71"/>
      <c r="N3" s="71"/>
      <c r="O3" s="71"/>
      <c r="P3" s="71"/>
      <c r="Q3" s="71"/>
      <c r="R3" s="71"/>
      <c r="S3" s="71"/>
      <c r="T3" s="71"/>
      <c r="U3" s="71"/>
      <c r="V3" s="71"/>
      <c r="W3" s="71"/>
      <c r="X3" s="71"/>
      <c r="Y3" s="71"/>
      <c r="Z3" s="71"/>
      <c r="AA3" s="71"/>
    </row>
    <row r="4" spans="1:27" ht="27" customHeight="1">
      <c r="A4" s="75" t="s">
        <v>905</v>
      </c>
      <c r="B4" s="75" t="s">
        <v>906</v>
      </c>
      <c r="C4" s="76" t="s">
        <v>939</v>
      </c>
      <c r="D4" s="76" t="s">
        <v>940</v>
      </c>
      <c r="E4" s="76" t="s">
        <v>941</v>
      </c>
      <c r="F4" s="76" t="s">
        <v>942</v>
      </c>
      <c r="G4" s="76" t="s">
        <v>943</v>
      </c>
      <c r="H4" s="71"/>
      <c r="I4" s="71"/>
      <c r="J4" s="71"/>
      <c r="K4" s="71"/>
      <c r="L4" s="71"/>
      <c r="M4" s="71"/>
      <c r="N4" s="71"/>
      <c r="O4" s="71"/>
      <c r="P4" s="71"/>
      <c r="Q4" s="71"/>
      <c r="R4" s="71"/>
      <c r="S4" s="71"/>
      <c r="T4" s="71"/>
      <c r="U4" s="71"/>
      <c r="V4" s="71"/>
      <c r="W4" s="71"/>
      <c r="X4" s="71"/>
      <c r="Y4" s="71"/>
      <c r="Z4" s="71"/>
      <c r="AA4" s="71"/>
    </row>
    <row r="5" spans="1:27" ht="27" customHeight="1">
      <c r="A5" s="77">
        <v>1</v>
      </c>
      <c r="B5" s="78" t="s">
        <v>944</v>
      </c>
      <c r="C5" s="79">
        <v>216</v>
      </c>
      <c r="D5" s="79">
        <v>0</v>
      </c>
      <c r="E5" s="79">
        <v>0</v>
      </c>
      <c r="F5" s="79">
        <v>216</v>
      </c>
      <c r="G5" s="79">
        <v>0</v>
      </c>
      <c r="H5" s="71"/>
      <c r="I5" s="71"/>
      <c r="J5" s="71"/>
      <c r="K5" s="71"/>
      <c r="L5" s="71"/>
      <c r="M5" s="71"/>
      <c r="N5" s="71"/>
      <c r="O5" s="71"/>
      <c r="P5" s="71"/>
      <c r="Q5" s="71"/>
      <c r="R5" s="71"/>
      <c r="S5" s="71"/>
      <c r="T5" s="71"/>
      <c r="U5" s="71"/>
      <c r="V5" s="71"/>
      <c r="W5" s="71"/>
      <c r="X5" s="71"/>
      <c r="Y5" s="71"/>
      <c r="Z5" s="71"/>
      <c r="AA5" s="71"/>
    </row>
    <row r="6" spans="1:27" ht="27" customHeight="1">
      <c r="A6" s="77"/>
      <c r="B6" s="75" t="s">
        <v>945</v>
      </c>
      <c r="C6" s="79">
        <f>SUM(C5:C5)</f>
        <v>216</v>
      </c>
      <c r="D6" s="79">
        <v>0</v>
      </c>
      <c r="E6" s="79">
        <f>SUM(E5:E5)</f>
        <v>0</v>
      </c>
      <c r="F6" s="79">
        <f>SUM(F5:F5)</f>
        <v>216</v>
      </c>
      <c r="G6" s="79">
        <f>SUM(G5:G5)</f>
        <v>0</v>
      </c>
      <c r="H6" s="71"/>
      <c r="I6" s="71"/>
      <c r="J6" s="71"/>
      <c r="K6" s="71"/>
      <c r="L6" s="71"/>
      <c r="M6" s="71"/>
      <c r="N6" s="71"/>
      <c r="O6" s="71"/>
      <c r="P6" s="71"/>
      <c r="Q6" s="71"/>
      <c r="R6" s="71"/>
      <c r="S6" s="71"/>
      <c r="T6" s="71"/>
      <c r="U6" s="71"/>
      <c r="V6" s="71"/>
      <c r="W6" s="71"/>
      <c r="X6" s="71"/>
      <c r="Y6" s="71"/>
      <c r="Z6" s="71"/>
      <c r="AA6" s="71"/>
    </row>
    <row r="7" spans="1:27" ht="24.95" customHeight="1">
      <c r="A7" s="323" t="s">
        <v>935</v>
      </c>
      <c r="B7" s="324"/>
      <c r="C7" s="79">
        <v>216</v>
      </c>
      <c r="D7" s="79">
        <v>0</v>
      </c>
      <c r="E7" s="79">
        <v>0</v>
      </c>
      <c r="F7" s="79">
        <v>216</v>
      </c>
      <c r="G7" s="79">
        <v>0</v>
      </c>
      <c r="H7" s="71"/>
      <c r="I7" s="71"/>
      <c r="J7" s="71"/>
      <c r="K7" s="71"/>
      <c r="L7" s="71"/>
      <c r="M7" s="71"/>
      <c r="N7" s="71"/>
      <c r="O7" s="71"/>
      <c r="P7" s="71"/>
      <c r="Q7" s="71"/>
      <c r="R7" s="71"/>
      <c r="S7" s="71"/>
      <c r="T7" s="71"/>
      <c r="U7" s="71"/>
      <c r="V7" s="71"/>
      <c r="W7" s="71"/>
      <c r="X7" s="71"/>
      <c r="Y7" s="71"/>
      <c r="Z7" s="71"/>
      <c r="AA7" s="71"/>
    </row>
    <row r="8" spans="1:27" ht="15">
      <c r="A8" s="71"/>
      <c r="B8" s="71"/>
      <c r="C8" s="80"/>
      <c r="D8" s="80"/>
      <c r="E8" s="80"/>
      <c r="F8" s="80"/>
      <c r="G8" s="80"/>
      <c r="H8" s="71"/>
      <c r="I8" s="71"/>
      <c r="J8" s="71"/>
      <c r="K8" s="71"/>
      <c r="L8" s="71"/>
      <c r="M8" s="71"/>
      <c r="N8" s="71"/>
      <c r="O8" s="71"/>
      <c r="P8" s="71"/>
      <c r="Q8" s="71"/>
      <c r="R8" s="71"/>
      <c r="S8" s="71"/>
      <c r="T8" s="71"/>
      <c r="U8" s="71"/>
      <c r="V8" s="71"/>
      <c r="W8" s="71"/>
      <c r="X8" s="71"/>
      <c r="Y8" s="71"/>
      <c r="Z8" s="71"/>
      <c r="AA8" s="71"/>
    </row>
    <row r="9" spans="1:27" ht="15">
      <c r="A9" s="71"/>
      <c r="B9" s="71"/>
      <c r="C9" s="80"/>
      <c r="D9" s="80"/>
      <c r="E9" s="80"/>
      <c r="F9" s="80"/>
      <c r="G9" s="80"/>
      <c r="H9" s="71"/>
      <c r="I9" s="71"/>
      <c r="J9" s="71"/>
      <c r="K9" s="71"/>
      <c r="L9" s="71"/>
      <c r="M9" s="71"/>
      <c r="N9" s="71"/>
      <c r="O9" s="71"/>
      <c r="P9" s="71"/>
      <c r="Q9" s="71"/>
      <c r="R9" s="71"/>
      <c r="S9" s="71"/>
      <c r="T9" s="71"/>
      <c r="U9" s="71"/>
      <c r="V9" s="71"/>
      <c r="W9" s="71"/>
      <c r="X9" s="71"/>
      <c r="Y9" s="71"/>
      <c r="Z9" s="71"/>
      <c r="AA9" s="71"/>
    </row>
    <row r="10" spans="1:27" ht="15">
      <c r="A10" s="71"/>
      <c r="B10" s="71"/>
      <c r="C10" s="80"/>
      <c r="D10" s="80"/>
      <c r="E10" s="80"/>
      <c r="F10" s="80"/>
      <c r="G10" s="80"/>
      <c r="H10" s="71"/>
      <c r="I10" s="71"/>
      <c r="J10" s="71"/>
      <c r="K10" s="71"/>
      <c r="L10" s="71"/>
      <c r="M10" s="71"/>
      <c r="N10" s="71"/>
      <c r="O10" s="71"/>
      <c r="P10" s="71"/>
      <c r="Q10" s="71"/>
      <c r="R10" s="71"/>
      <c r="S10" s="71"/>
      <c r="T10" s="71"/>
      <c r="U10" s="71"/>
      <c r="V10" s="71"/>
      <c r="W10" s="71"/>
      <c r="X10" s="71"/>
      <c r="Y10" s="71"/>
      <c r="Z10" s="71"/>
      <c r="AA10" s="71"/>
    </row>
    <row r="11" spans="1:27" ht="15">
      <c r="A11" s="71"/>
      <c r="B11" s="71"/>
      <c r="C11" s="80"/>
      <c r="D11" s="80"/>
      <c r="E11" s="80"/>
      <c r="F11" s="80"/>
      <c r="G11" s="80"/>
      <c r="H11" s="71"/>
      <c r="I11" s="71"/>
      <c r="J11" s="71"/>
      <c r="K11" s="71"/>
      <c r="L11" s="71"/>
      <c r="M11" s="71"/>
      <c r="N11" s="71"/>
      <c r="O11" s="71"/>
      <c r="P11" s="71"/>
      <c r="Q11" s="71"/>
      <c r="R11" s="71"/>
      <c r="S11" s="71"/>
      <c r="T11" s="71"/>
      <c r="U11" s="71"/>
      <c r="V11" s="71"/>
      <c r="W11" s="71"/>
      <c r="X11" s="71"/>
      <c r="Y11" s="71"/>
      <c r="Z11" s="71"/>
      <c r="AA11" s="71"/>
    </row>
    <row r="12" spans="1:27" ht="15">
      <c r="A12" s="71"/>
      <c r="B12" s="71"/>
      <c r="C12" s="80"/>
      <c r="D12" s="80"/>
      <c r="E12" s="80"/>
      <c r="F12" s="80"/>
      <c r="G12" s="80"/>
      <c r="H12" s="71"/>
      <c r="I12" s="71"/>
      <c r="J12" s="71"/>
      <c r="K12" s="71"/>
      <c r="L12" s="71"/>
      <c r="M12" s="71"/>
      <c r="N12" s="71"/>
      <c r="O12" s="71"/>
      <c r="P12" s="71"/>
      <c r="Q12" s="71"/>
      <c r="R12" s="71"/>
      <c r="S12" s="71"/>
      <c r="T12" s="71"/>
      <c r="U12" s="71"/>
      <c r="V12" s="71"/>
      <c r="W12" s="71"/>
      <c r="X12" s="71"/>
      <c r="Y12" s="71"/>
      <c r="Z12" s="71"/>
      <c r="AA12" s="71"/>
    </row>
    <row r="13" spans="1:27" ht="15">
      <c r="A13" s="71"/>
      <c r="B13" s="71"/>
      <c r="C13" s="80"/>
      <c r="D13" s="80"/>
      <c r="E13" s="80"/>
      <c r="F13" s="80"/>
      <c r="G13" s="80"/>
      <c r="H13" s="71"/>
      <c r="I13" s="71"/>
      <c r="J13" s="71"/>
      <c r="K13" s="71"/>
      <c r="L13" s="71"/>
      <c r="M13" s="71"/>
      <c r="N13" s="71"/>
      <c r="O13" s="71"/>
      <c r="P13" s="71"/>
      <c r="Q13" s="71"/>
      <c r="R13" s="71"/>
      <c r="S13" s="71"/>
      <c r="T13" s="71"/>
      <c r="U13" s="71"/>
      <c r="V13" s="71"/>
      <c r="W13" s="71"/>
      <c r="X13" s="71"/>
      <c r="Y13" s="71"/>
      <c r="Z13" s="71"/>
      <c r="AA13" s="71"/>
    </row>
    <row r="14" spans="1:27" ht="15">
      <c r="A14" s="71"/>
      <c r="B14" s="71"/>
      <c r="C14" s="80"/>
      <c r="D14" s="80"/>
      <c r="E14" s="80"/>
      <c r="F14" s="80"/>
      <c r="G14" s="80"/>
      <c r="H14" s="71"/>
      <c r="I14" s="71"/>
      <c r="J14" s="71"/>
      <c r="K14" s="71"/>
      <c r="L14" s="71"/>
      <c r="M14" s="71"/>
      <c r="N14" s="71"/>
      <c r="O14" s="71"/>
      <c r="P14" s="71"/>
      <c r="Q14" s="71"/>
      <c r="R14" s="71"/>
      <c r="S14" s="71"/>
      <c r="T14" s="71"/>
      <c r="U14" s="71"/>
      <c r="V14" s="71"/>
      <c r="W14" s="71"/>
      <c r="X14" s="71"/>
      <c r="Y14" s="71"/>
      <c r="Z14" s="71"/>
      <c r="AA14" s="71"/>
    </row>
    <row r="15" spans="1:27" ht="15">
      <c r="A15" s="71"/>
      <c r="B15" s="71"/>
      <c r="C15" s="80"/>
      <c r="D15" s="80"/>
      <c r="E15" s="80"/>
      <c r="F15" s="80"/>
      <c r="G15" s="80"/>
      <c r="H15" s="71"/>
      <c r="I15" s="71"/>
      <c r="J15" s="71"/>
      <c r="K15" s="71"/>
      <c r="L15" s="71"/>
      <c r="M15" s="71"/>
      <c r="N15" s="71"/>
      <c r="O15" s="71"/>
      <c r="P15" s="71"/>
      <c r="Q15" s="71"/>
      <c r="R15" s="71"/>
      <c r="S15" s="71"/>
      <c r="T15" s="71"/>
      <c r="U15" s="71"/>
      <c r="V15" s="71"/>
      <c r="W15" s="71"/>
      <c r="X15" s="71"/>
      <c r="Y15" s="71"/>
      <c r="Z15" s="71"/>
      <c r="AA15" s="71"/>
    </row>
    <row r="16" spans="1:27" ht="15">
      <c r="A16" s="71"/>
      <c r="B16" s="71"/>
      <c r="C16" s="80"/>
      <c r="D16" s="80"/>
      <c r="E16" s="80"/>
      <c r="F16" s="80"/>
      <c r="G16" s="80"/>
      <c r="H16" s="71"/>
      <c r="I16" s="71"/>
      <c r="J16" s="71"/>
      <c r="K16" s="71"/>
      <c r="L16" s="71"/>
      <c r="M16" s="71"/>
      <c r="N16" s="71"/>
      <c r="O16" s="71"/>
      <c r="P16" s="71"/>
      <c r="Q16" s="71"/>
      <c r="R16" s="71"/>
      <c r="S16" s="71"/>
      <c r="T16" s="71"/>
      <c r="U16" s="71"/>
      <c r="V16" s="71"/>
      <c r="W16" s="71"/>
      <c r="X16" s="71"/>
      <c r="Y16" s="71"/>
      <c r="Z16" s="71"/>
      <c r="AA16" s="71"/>
    </row>
    <row r="17" spans="1:27" ht="15">
      <c r="A17" s="71"/>
      <c r="B17" s="71"/>
      <c r="C17" s="80"/>
      <c r="D17" s="80"/>
      <c r="E17" s="80"/>
      <c r="F17" s="80"/>
      <c r="G17" s="80"/>
      <c r="H17" s="71"/>
      <c r="I17" s="71"/>
      <c r="J17" s="71"/>
      <c r="K17" s="71"/>
      <c r="L17" s="71"/>
      <c r="M17" s="71"/>
      <c r="N17" s="71"/>
      <c r="O17" s="71"/>
      <c r="P17" s="71"/>
      <c r="Q17" s="71"/>
      <c r="R17" s="71"/>
      <c r="S17" s="71"/>
      <c r="T17" s="71"/>
      <c r="U17" s="71"/>
      <c r="V17" s="71"/>
      <c r="W17" s="71"/>
      <c r="X17" s="71"/>
      <c r="Y17" s="71"/>
      <c r="Z17" s="71"/>
      <c r="AA17" s="71"/>
    </row>
    <row r="18" spans="1:27" ht="15">
      <c r="A18" s="71"/>
      <c r="B18" s="71"/>
      <c r="C18" s="80"/>
      <c r="D18" s="80"/>
      <c r="E18" s="80"/>
      <c r="F18" s="80"/>
      <c r="G18" s="80"/>
      <c r="H18" s="71"/>
      <c r="I18" s="71"/>
      <c r="J18" s="71"/>
      <c r="K18" s="71"/>
      <c r="L18" s="71"/>
      <c r="M18" s="71"/>
      <c r="N18" s="71"/>
      <c r="O18" s="71"/>
      <c r="P18" s="71"/>
      <c r="Q18" s="71"/>
      <c r="R18" s="71"/>
      <c r="S18" s="71"/>
      <c r="T18" s="71"/>
      <c r="U18" s="71"/>
      <c r="V18" s="71"/>
      <c r="W18" s="71"/>
      <c r="X18" s="71"/>
      <c r="Y18" s="71"/>
      <c r="Z18" s="71"/>
      <c r="AA18" s="71"/>
    </row>
    <row r="19" spans="1:27" ht="15">
      <c r="A19" s="71"/>
      <c r="B19" s="71"/>
      <c r="C19" s="80"/>
      <c r="D19" s="80"/>
      <c r="E19" s="80"/>
      <c r="F19" s="80"/>
      <c r="G19" s="80"/>
      <c r="H19" s="71"/>
      <c r="I19" s="71"/>
      <c r="J19" s="71"/>
      <c r="K19" s="71"/>
      <c r="L19" s="71"/>
      <c r="M19" s="71"/>
      <c r="N19" s="71"/>
      <c r="O19" s="71"/>
      <c r="P19" s="71"/>
      <c r="Q19" s="71"/>
      <c r="R19" s="71"/>
      <c r="S19" s="71"/>
      <c r="T19" s="71"/>
      <c r="U19" s="71"/>
      <c r="V19" s="71"/>
      <c r="W19" s="71"/>
      <c r="X19" s="71"/>
      <c r="Y19" s="71"/>
      <c r="Z19" s="71"/>
      <c r="AA19" s="71"/>
    </row>
    <row r="20" spans="1:27" ht="15">
      <c r="A20" s="71"/>
      <c r="B20" s="71"/>
      <c r="C20" s="80"/>
      <c r="D20" s="80"/>
      <c r="E20" s="80"/>
      <c r="F20" s="80"/>
      <c r="G20" s="80"/>
      <c r="H20" s="71"/>
      <c r="I20" s="71"/>
      <c r="J20" s="71"/>
      <c r="K20" s="71"/>
      <c r="L20" s="71"/>
      <c r="M20" s="71"/>
      <c r="N20" s="71"/>
      <c r="O20" s="71"/>
      <c r="P20" s="71"/>
      <c r="Q20" s="71"/>
      <c r="R20" s="71"/>
      <c r="S20" s="71"/>
      <c r="T20" s="71"/>
      <c r="U20" s="71"/>
      <c r="V20" s="71"/>
      <c r="W20" s="71"/>
      <c r="X20" s="71"/>
      <c r="Y20" s="71"/>
      <c r="Z20" s="71"/>
      <c r="AA20" s="71"/>
    </row>
    <row r="21" spans="1:27" ht="15">
      <c r="A21" s="71"/>
      <c r="B21" s="71"/>
      <c r="C21" s="80"/>
      <c r="D21" s="80"/>
      <c r="E21" s="80"/>
      <c r="F21" s="80"/>
      <c r="G21" s="80"/>
      <c r="H21" s="71"/>
      <c r="I21" s="71"/>
      <c r="J21" s="71"/>
      <c r="K21" s="71"/>
      <c r="L21" s="71"/>
      <c r="M21" s="71"/>
      <c r="N21" s="71"/>
      <c r="O21" s="71"/>
      <c r="P21" s="71"/>
      <c r="Q21" s="71"/>
      <c r="R21" s="71"/>
      <c r="S21" s="71"/>
      <c r="T21" s="71"/>
      <c r="U21" s="71"/>
      <c r="V21" s="71"/>
      <c r="W21" s="71"/>
      <c r="X21" s="71"/>
      <c r="Y21" s="71"/>
      <c r="Z21" s="71"/>
      <c r="AA21" s="71"/>
    </row>
    <row r="22" spans="1:27" ht="15">
      <c r="A22" s="71"/>
      <c r="B22" s="71"/>
      <c r="C22" s="80"/>
      <c r="D22" s="80"/>
      <c r="E22" s="80"/>
      <c r="F22" s="80"/>
      <c r="G22" s="80"/>
      <c r="H22" s="71"/>
      <c r="I22" s="71"/>
      <c r="J22" s="71"/>
      <c r="K22" s="71"/>
      <c r="L22" s="71"/>
      <c r="M22" s="71"/>
      <c r="N22" s="71"/>
      <c r="O22" s="71"/>
      <c r="P22" s="71"/>
      <c r="Q22" s="71"/>
      <c r="R22" s="71"/>
      <c r="S22" s="71"/>
      <c r="T22" s="71"/>
      <c r="U22" s="71"/>
      <c r="V22" s="71"/>
      <c r="W22" s="71"/>
      <c r="X22" s="71"/>
      <c r="Y22" s="71"/>
      <c r="Z22" s="71"/>
      <c r="AA22" s="71"/>
    </row>
    <row r="23" spans="1:27" ht="15">
      <c r="A23" s="71"/>
      <c r="B23" s="71"/>
      <c r="C23" s="80"/>
      <c r="D23" s="80"/>
      <c r="E23" s="80"/>
      <c r="F23" s="80"/>
      <c r="G23" s="80"/>
      <c r="H23" s="71"/>
      <c r="I23" s="71"/>
      <c r="J23" s="71"/>
      <c r="K23" s="71"/>
      <c r="L23" s="71"/>
      <c r="M23" s="71"/>
      <c r="N23" s="71"/>
      <c r="O23" s="71"/>
      <c r="P23" s="71"/>
      <c r="Q23" s="71"/>
      <c r="R23" s="71"/>
      <c r="S23" s="71"/>
      <c r="T23" s="71"/>
      <c r="U23" s="71"/>
      <c r="V23" s="71"/>
      <c r="W23" s="71"/>
      <c r="X23" s="71"/>
      <c r="Y23" s="71"/>
      <c r="Z23" s="71"/>
      <c r="AA23" s="71"/>
    </row>
    <row r="24" spans="1:27" ht="15">
      <c r="A24" s="71"/>
      <c r="B24" s="71"/>
      <c r="C24" s="80"/>
      <c r="D24" s="80"/>
      <c r="E24" s="80"/>
      <c r="F24" s="80"/>
      <c r="G24" s="80"/>
      <c r="H24" s="71"/>
      <c r="I24" s="71"/>
      <c r="J24" s="71"/>
      <c r="K24" s="71"/>
      <c r="L24" s="71"/>
      <c r="M24" s="71"/>
      <c r="N24" s="71"/>
      <c r="O24" s="71"/>
      <c r="P24" s="71"/>
      <c r="Q24" s="71"/>
      <c r="R24" s="71"/>
      <c r="S24" s="71"/>
      <c r="T24" s="71"/>
      <c r="U24" s="71"/>
      <c r="V24" s="71"/>
      <c r="W24" s="71"/>
      <c r="X24" s="71"/>
      <c r="Y24" s="71"/>
      <c r="Z24" s="71"/>
      <c r="AA24" s="71"/>
    </row>
    <row r="25" spans="1:27" ht="15">
      <c r="A25" s="71"/>
      <c r="B25" s="71"/>
      <c r="C25" s="80"/>
      <c r="D25" s="80"/>
      <c r="E25" s="80"/>
      <c r="F25" s="80"/>
      <c r="G25" s="80"/>
      <c r="H25" s="71"/>
      <c r="I25" s="71"/>
      <c r="J25" s="71"/>
      <c r="K25" s="71"/>
      <c r="L25" s="71"/>
      <c r="M25" s="71"/>
      <c r="N25" s="71"/>
      <c r="O25" s="71"/>
      <c r="P25" s="71"/>
      <c r="Q25" s="71"/>
      <c r="R25" s="71"/>
      <c r="S25" s="71"/>
      <c r="T25" s="71"/>
      <c r="U25" s="71"/>
      <c r="V25" s="71"/>
      <c r="W25" s="71"/>
      <c r="X25" s="71"/>
      <c r="Y25" s="71"/>
      <c r="Z25" s="71"/>
      <c r="AA25" s="71"/>
    </row>
    <row r="26" spans="1:27" ht="15">
      <c r="A26" s="71"/>
      <c r="B26" s="71"/>
      <c r="C26" s="80"/>
      <c r="D26" s="80"/>
      <c r="E26" s="80"/>
      <c r="F26" s="80"/>
      <c r="G26" s="80"/>
      <c r="H26" s="71"/>
      <c r="I26" s="71"/>
      <c r="J26" s="71"/>
      <c r="K26" s="71"/>
      <c r="L26" s="71"/>
      <c r="M26" s="71"/>
      <c r="N26" s="71"/>
      <c r="O26" s="71"/>
      <c r="P26" s="71"/>
      <c r="Q26" s="71"/>
      <c r="R26" s="71"/>
      <c r="S26" s="71"/>
      <c r="T26" s="71"/>
      <c r="U26" s="71"/>
      <c r="V26" s="71"/>
      <c r="W26" s="71"/>
      <c r="X26" s="71"/>
      <c r="Y26" s="71"/>
      <c r="Z26" s="71"/>
      <c r="AA26" s="71"/>
    </row>
    <row r="27" spans="1:27" ht="15">
      <c r="A27" s="71"/>
      <c r="B27" s="71"/>
      <c r="C27" s="80"/>
      <c r="D27" s="80"/>
      <c r="E27" s="80"/>
      <c r="F27" s="80"/>
      <c r="G27" s="80"/>
      <c r="H27" s="71"/>
      <c r="I27" s="71"/>
      <c r="J27" s="71"/>
      <c r="K27" s="71"/>
      <c r="L27" s="71"/>
      <c r="M27" s="71"/>
      <c r="N27" s="71"/>
      <c r="O27" s="71"/>
      <c r="P27" s="71"/>
      <c r="Q27" s="71"/>
      <c r="R27" s="71"/>
      <c r="S27" s="71"/>
      <c r="T27" s="71"/>
      <c r="U27" s="71"/>
      <c r="V27" s="71"/>
      <c r="W27" s="71"/>
      <c r="X27" s="71"/>
      <c r="Y27" s="71"/>
      <c r="Z27" s="71"/>
      <c r="AA27" s="71"/>
    </row>
    <row r="28" spans="1:27" ht="15">
      <c r="A28" s="71"/>
      <c r="B28" s="71"/>
      <c r="C28" s="80"/>
      <c r="D28" s="80"/>
      <c r="E28" s="80"/>
      <c r="F28" s="80"/>
      <c r="G28" s="80"/>
      <c r="H28" s="71"/>
      <c r="I28" s="71"/>
      <c r="J28" s="71"/>
      <c r="K28" s="71"/>
      <c r="L28" s="71"/>
      <c r="M28" s="71"/>
      <c r="N28" s="71"/>
      <c r="O28" s="71"/>
      <c r="P28" s="71"/>
      <c r="Q28" s="71"/>
      <c r="R28" s="71"/>
      <c r="S28" s="71"/>
      <c r="T28" s="71"/>
      <c r="U28" s="71"/>
      <c r="V28" s="71"/>
      <c r="W28" s="71"/>
      <c r="X28" s="71"/>
      <c r="Y28" s="71"/>
      <c r="Z28" s="71"/>
      <c r="AA28" s="71"/>
    </row>
    <row r="29" spans="1:27" ht="15">
      <c r="A29" s="71"/>
      <c r="B29" s="71"/>
      <c r="C29" s="80"/>
      <c r="D29" s="80"/>
      <c r="E29" s="80"/>
      <c r="F29" s="80"/>
      <c r="G29" s="80"/>
      <c r="H29" s="71"/>
      <c r="I29" s="71"/>
      <c r="J29" s="71"/>
      <c r="K29" s="71"/>
      <c r="L29" s="71"/>
      <c r="M29" s="71"/>
      <c r="N29" s="71"/>
      <c r="O29" s="71"/>
      <c r="P29" s="71"/>
      <c r="Q29" s="71"/>
      <c r="R29" s="71"/>
      <c r="S29" s="71"/>
      <c r="T29" s="71"/>
      <c r="U29" s="71"/>
      <c r="V29" s="71"/>
      <c r="W29" s="71"/>
      <c r="X29" s="71"/>
      <c r="Y29" s="71"/>
      <c r="Z29" s="71"/>
      <c r="AA29" s="71"/>
    </row>
    <row r="30" spans="1:27" ht="15">
      <c r="A30" s="71"/>
      <c r="B30" s="71"/>
      <c r="C30" s="80"/>
      <c r="D30" s="80"/>
      <c r="E30" s="80"/>
      <c r="F30" s="80"/>
      <c r="G30" s="80"/>
      <c r="H30" s="71"/>
      <c r="I30" s="71"/>
      <c r="J30" s="71"/>
      <c r="K30" s="71"/>
      <c r="L30" s="71"/>
      <c r="M30" s="71"/>
      <c r="N30" s="71"/>
      <c r="O30" s="71"/>
      <c r="P30" s="71"/>
      <c r="Q30" s="71"/>
      <c r="R30" s="71"/>
      <c r="S30" s="71"/>
      <c r="T30" s="71"/>
      <c r="U30" s="71"/>
      <c r="V30" s="71"/>
      <c r="W30" s="71"/>
      <c r="X30" s="71"/>
      <c r="Y30" s="71"/>
      <c r="Z30" s="71"/>
      <c r="AA30" s="71"/>
    </row>
    <row r="31" spans="1:27" ht="15">
      <c r="A31" s="71"/>
      <c r="B31" s="71"/>
      <c r="C31" s="80"/>
      <c r="D31" s="80"/>
      <c r="E31" s="80"/>
      <c r="F31" s="80"/>
      <c r="G31" s="80"/>
      <c r="H31" s="71"/>
      <c r="I31" s="71"/>
      <c r="J31" s="71"/>
      <c r="K31" s="71"/>
      <c r="L31" s="71"/>
      <c r="M31" s="71"/>
      <c r="N31" s="71"/>
      <c r="O31" s="71"/>
      <c r="P31" s="71"/>
      <c r="Q31" s="71"/>
      <c r="R31" s="71"/>
      <c r="S31" s="71"/>
      <c r="T31" s="71"/>
      <c r="U31" s="71"/>
      <c r="V31" s="71"/>
      <c r="W31" s="71"/>
      <c r="X31" s="71"/>
      <c r="Y31" s="71"/>
      <c r="Z31" s="71"/>
      <c r="AA31" s="71"/>
    </row>
    <row r="32" spans="1:27" ht="15">
      <c r="A32" s="71"/>
      <c r="B32" s="71"/>
      <c r="C32" s="80"/>
      <c r="D32" s="80"/>
      <c r="E32" s="80"/>
      <c r="F32" s="80"/>
      <c r="G32" s="80"/>
      <c r="H32" s="71"/>
      <c r="I32" s="71"/>
      <c r="J32" s="71"/>
      <c r="K32" s="71"/>
      <c r="L32" s="71"/>
      <c r="M32" s="71"/>
      <c r="N32" s="71"/>
      <c r="O32" s="71"/>
      <c r="P32" s="71"/>
      <c r="Q32" s="71"/>
      <c r="R32" s="71"/>
      <c r="S32" s="71"/>
      <c r="T32" s="71"/>
      <c r="U32" s="71"/>
      <c r="V32" s="71"/>
      <c r="W32" s="71"/>
      <c r="X32" s="71"/>
      <c r="Y32" s="71"/>
      <c r="Z32" s="71"/>
      <c r="AA32" s="71"/>
    </row>
    <row r="33" spans="1:27" ht="15">
      <c r="A33" s="71"/>
      <c r="B33" s="71"/>
      <c r="C33" s="80"/>
      <c r="D33" s="80"/>
      <c r="E33" s="80"/>
      <c r="F33" s="80"/>
      <c r="G33" s="80"/>
      <c r="H33" s="71"/>
      <c r="I33" s="71"/>
      <c r="J33" s="71"/>
      <c r="K33" s="71"/>
      <c r="L33" s="71"/>
      <c r="M33" s="71"/>
      <c r="N33" s="71"/>
      <c r="O33" s="71"/>
      <c r="P33" s="71"/>
      <c r="Q33" s="71"/>
      <c r="R33" s="71"/>
      <c r="S33" s="71"/>
      <c r="T33" s="71"/>
      <c r="U33" s="71"/>
      <c r="V33" s="71"/>
      <c r="W33" s="71"/>
      <c r="X33" s="71"/>
      <c r="Y33" s="71"/>
      <c r="Z33" s="71"/>
      <c r="AA33" s="71"/>
    </row>
    <row r="34" spans="1:27" ht="15">
      <c r="A34" s="71"/>
      <c r="B34" s="71"/>
      <c r="C34" s="80"/>
      <c r="D34" s="80"/>
      <c r="E34" s="80"/>
      <c r="F34" s="80"/>
      <c r="G34" s="80"/>
      <c r="H34" s="71"/>
      <c r="I34" s="71"/>
      <c r="J34" s="71"/>
      <c r="K34" s="71"/>
      <c r="L34" s="71"/>
      <c r="M34" s="71"/>
      <c r="N34" s="71"/>
      <c r="O34" s="71"/>
      <c r="P34" s="71"/>
      <c r="Q34" s="71"/>
      <c r="R34" s="71"/>
      <c r="S34" s="71"/>
      <c r="T34" s="71"/>
      <c r="U34" s="71"/>
      <c r="V34" s="71"/>
      <c r="W34" s="71"/>
      <c r="X34" s="71"/>
      <c r="Y34" s="71"/>
      <c r="Z34" s="71"/>
      <c r="AA34" s="71"/>
    </row>
    <row r="35" spans="1:27" ht="15">
      <c r="A35" s="71"/>
      <c r="B35" s="71"/>
      <c r="C35" s="80"/>
      <c r="D35" s="80"/>
      <c r="E35" s="80"/>
      <c r="F35" s="80"/>
      <c r="G35" s="80"/>
      <c r="H35" s="71"/>
      <c r="I35" s="71"/>
      <c r="J35" s="71"/>
      <c r="K35" s="71"/>
      <c r="L35" s="71"/>
      <c r="M35" s="71"/>
      <c r="N35" s="71"/>
      <c r="O35" s="71"/>
      <c r="P35" s="71"/>
      <c r="Q35" s="71"/>
      <c r="R35" s="71"/>
      <c r="S35" s="71"/>
      <c r="T35" s="71"/>
      <c r="U35" s="71"/>
      <c r="V35" s="71"/>
      <c r="W35" s="71"/>
      <c r="X35" s="71"/>
      <c r="Y35" s="71"/>
      <c r="Z35" s="71"/>
      <c r="AA35" s="71"/>
    </row>
    <row r="36" spans="1:27" ht="15">
      <c r="A36" s="71"/>
      <c r="B36" s="71"/>
      <c r="C36" s="80"/>
      <c r="D36" s="80"/>
      <c r="E36" s="80"/>
      <c r="F36" s="80"/>
      <c r="G36" s="80"/>
      <c r="H36" s="71"/>
      <c r="I36" s="71"/>
      <c r="J36" s="71"/>
      <c r="K36" s="71"/>
      <c r="L36" s="71"/>
      <c r="M36" s="71"/>
      <c r="N36" s="71"/>
      <c r="O36" s="71"/>
      <c r="P36" s="71"/>
      <c r="Q36" s="71"/>
      <c r="R36" s="71"/>
      <c r="S36" s="71"/>
      <c r="T36" s="71"/>
      <c r="U36" s="71"/>
      <c r="V36" s="71"/>
      <c r="W36" s="71"/>
      <c r="X36" s="71"/>
      <c r="Y36" s="71"/>
      <c r="Z36" s="71"/>
      <c r="AA36" s="71"/>
    </row>
    <row r="37" spans="1:27" ht="15">
      <c r="A37" s="71"/>
      <c r="B37" s="71"/>
      <c r="C37" s="80"/>
      <c r="D37" s="80"/>
      <c r="E37" s="80"/>
      <c r="F37" s="80"/>
      <c r="G37" s="80"/>
      <c r="H37" s="71"/>
      <c r="I37" s="71"/>
      <c r="J37" s="71"/>
      <c r="K37" s="71"/>
      <c r="L37" s="71"/>
      <c r="M37" s="71"/>
      <c r="N37" s="71"/>
      <c r="O37" s="71"/>
      <c r="P37" s="71"/>
      <c r="Q37" s="71"/>
      <c r="R37" s="71"/>
      <c r="S37" s="71"/>
      <c r="T37" s="71"/>
      <c r="U37" s="71"/>
      <c r="V37" s="71"/>
      <c r="W37" s="71"/>
      <c r="X37" s="71"/>
      <c r="Y37" s="71"/>
      <c r="Z37" s="71"/>
      <c r="AA37" s="71"/>
    </row>
    <row r="38" spans="1:27" ht="15">
      <c r="A38" s="71"/>
      <c r="B38" s="71"/>
      <c r="C38" s="80"/>
      <c r="D38" s="80"/>
      <c r="E38" s="80"/>
      <c r="F38" s="80"/>
      <c r="G38" s="80"/>
      <c r="H38" s="71"/>
      <c r="I38" s="71"/>
      <c r="J38" s="71"/>
      <c r="K38" s="71"/>
      <c r="L38" s="71"/>
      <c r="M38" s="71"/>
      <c r="N38" s="71"/>
      <c r="O38" s="71"/>
      <c r="P38" s="71"/>
      <c r="Q38" s="71"/>
      <c r="R38" s="71"/>
      <c r="S38" s="71"/>
      <c r="T38" s="71"/>
      <c r="U38" s="71"/>
      <c r="V38" s="71"/>
      <c r="W38" s="71"/>
      <c r="X38" s="71"/>
      <c r="Y38" s="71"/>
      <c r="Z38" s="71"/>
      <c r="AA38" s="71"/>
    </row>
    <row r="39" spans="1:27" ht="15">
      <c r="A39" s="71"/>
      <c r="B39" s="71"/>
      <c r="C39" s="80"/>
      <c r="D39" s="80"/>
      <c r="E39" s="80"/>
      <c r="F39" s="80"/>
      <c r="G39" s="80"/>
      <c r="H39" s="71"/>
      <c r="I39" s="71"/>
      <c r="J39" s="71"/>
      <c r="K39" s="71"/>
      <c r="L39" s="71"/>
      <c r="M39" s="71"/>
      <c r="N39" s="71"/>
      <c r="O39" s="71"/>
      <c r="P39" s="71"/>
      <c r="Q39" s="71"/>
      <c r="R39" s="71"/>
      <c r="S39" s="71"/>
      <c r="T39" s="71"/>
      <c r="U39" s="71"/>
      <c r="V39" s="71"/>
      <c r="W39" s="71"/>
      <c r="X39" s="71"/>
      <c r="Y39" s="71"/>
      <c r="Z39" s="71"/>
      <c r="AA39" s="71"/>
    </row>
    <row r="40" spans="1:27" ht="15">
      <c r="A40" s="71"/>
      <c r="B40" s="71"/>
      <c r="C40" s="80"/>
      <c r="D40" s="80"/>
      <c r="E40" s="80"/>
      <c r="F40" s="80"/>
      <c r="G40" s="80"/>
      <c r="H40" s="71"/>
      <c r="I40" s="71"/>
      <c r="J40" s="71"/>
      <c r="K40" s="71"/>
      <c r="L40" s="71"/>
      <c r="M40" s="71"/>
      <c r="N40" s="71"/>
      <c r="O40" s="71"/>
      <c r="P40" s="71"/>
      <c r="Q40" s="71"/>
      <c r="R40" s="71"/>
      <c r="S40" s="71"/>
      <c r="T40" s="71"/>
      <c r="U40" s="71"/>
      <c r="V40" s="71"/>
      <c r="W40" s="71"/>
      <c r="X40" s="71"/>
      <c r="Y40" s="71"/>
      <c r="Z40" s="71"/>
      <c r="AA40" s="71"/>
    </row>
    <row r="41" spans="1:27" ht="15">
      <c r="A41" s="71"/>
      <c r="B41" s="71"/>
      <c r="C41" s="80"/>
      <c r="D41" s="80"/>
      <c r="E41" s="80"/>
      <c r="F41" s="80"/>
      <c r="G41" s="80"/>
      <c r="H41" s="71"/>
      <c r="I41" s="71"/>
      <c r="J41" s="71"/>
      <c r="K41" s="71"/>
      <c r="L41" s="71"/>
      <c r="M41" s="71"/>
      <c r="N41" s="71"/>
      <c r="O41" s="71"/>
      <c r="P41" s="71"/>
      <c r="Q41" s="71"/>
      <c r="R41" s="71"/>
      <c r="S41" s="71"/>
      <c r="T41" s="71"/>
      <c r="U41" s="71"/>
      <c r="V41" s="71"/>
      <c r="W41" s="71"/>
      <c r="X41" s="71"/>
      <c r="Y41" s="71"/>
      <c r="Z41" s="71"/>
      <c r="AA41" s="71"/>
    </row>
    <row r="42" spans="1:27" ht="15">
      <c r="A42" s="71"/>
      <c r="B42" s="71"/>
      <c r="C42" s="80"/>
      <c r="D42" s="80"/>
      <c r="E42" s="80"/>
      <c r="F42" s="80"/>
      <c r="G42" s="80"/>
      <c r="H42" s="71"/>
      <c r="I42" s="71"/>
      <c r="J42" s="71"/>
      <c r="K42" s="71"/>
      <c r="L42" s="71"/>
      <c r="M42" s="71"/>
      <c r="N42" s="71"/>
      <c r="O42" s="71"/>
      <c r="P42" s="71"/>
      <c r="Q42" s="71"/>
      <c r="R42" s="71"/>
      <c r="S42" s="71"/>
      <c r="T42" s="71"/>
      <c r="U42" s="71"/>
      <c r="V42" s="71"/>
      <c r="W42" s="71"/>
      <c r="X42" s="71"/>
      <c r="Y42" s="71"/>
      <c r="Z42" s="71"/>
      <c r="AA42" s="71"/>
    </row>
    <row r="43" spans="1:27" ht="15">
      <c r="A43" s="71"/>
      <c r="B43" s="71"/>
      <c r="C43" s="80"/>
      <c r="D43" s="80"/>
      <c r="E43" s="80"/>
      <c r="F43" s="80"/>
      <c r="G43" s="80"/>
      <c r="H43" s="71"/>
      <c r="I43" s="71"/>
      <c r="J43" s="71"/>
      <c r="K43" s="71"/>
      <c r="L43" s="71"/>
      <c r="M43" s="71"/>
      <c r="N43" s="71"/>
      <c r="O43" s="71"/>
      <c r="P43" s="71"/>
      <c r="Q43" s="71"/>
      <c r="R43" s="71"/>
      <c r="S43" s="71"/>
      <c r="T43" s="71"/>
      <c r="U43" s="71"/>
      <c r="V43" s="71"/>
      <c r="W43" s="71"/>
      <c r="X43" s="71"/>
      <c r="Y43" s="71"/>
      <c r="Z43" s="71"/>
      <c r="AA43" s="71"/>
    </row>
    <row r="44" spans="1:27" ht="15">
      <c r="A44" s="71"/>
      <c r="B44" s="71"/>
      <c r="C44" s="80"/>
      <c r="D44" s="80"/>
      <c r="E44" s="80"/>
      <c r="F44" s="80"/>
      <c r="G44" s="80"/>
      <c r="H44" s="71"/>
      <c r="I44" s="71"/>
      <c r="J44" s="71"/>
      <c r="K44" s="71"/>
      <c r="L44" s="71"/>
      <c r="M44" s="71"/>
      <c r="N44" s="71"/>
      <c r="O44" s="71"/>
      <c r="P44" s="71"/>
      <c r="Q44" s="71"/>
      <c r="R44" s="71"/>
      <c r="S44" s="71"/>
      <c r="T44" s="71"/>
      <c r="U44" s="71"/>
      <c r="V44" s="71"/>
      <c r="W44" s="71"/>
      <c r="X44" s="71"/>
      <c r="Y44" s="71"/>
      <c r="Z44" s="71"/>
      <c r="AA44" s="71"/>
    </row>
    <row r="45" spans="1:27" ht="15">
      <c r="A45" s="71"/>
      <c r="B45" s="71"/>
      <c r="C45" s="80"/>
      <c r="D45" s="80"/>
      <c r="E45" s="80"/>
      <c r="F45" s="80"/>
      <c r="G45" s="80"/>
      <c r="H45" s="71"/>
      <c r="I45" s="71"/>
      <c r="J45" s="71"/>
      <c r="K45" s="71"/>
      <c r="L45" s="71"/>
      <c r="M45" s="71"/>
      <c r="N45" s="71"/>
      <c r="O45" s="71"/>
      <c r="P45" s="71"/>
      <c r="Q45" s="71"/>
      <c r="R45" s="71"/>
      <c r="S45" s="71"/>
      <c r="T45" s="71"/>
      <c r="U45" s="71"/>
      <c r="V45" s="71"/>
      <c r="W45" s="71"/>
      <c r="X45" s="71"/>
      <c r="Y45" s="71"/>
      <c r="Z45" s="71"/>
      <c r="AA45" s="71"/>
    </row>
    <row r="46" spans="1:27" ht="15">
      <c r="A46" s="71"/>
      <c r="B46" s="71"/>
      <c r="C46" s="80"/>
      <c r="D46" s="80"/>
      <c r="E46" s="80"/>
      <c r="F46" s="80"/>
      <c r="G46" s="80"/>
      <c r="H46" s="71"/>
      <c r="I46" s="71"/>
      <c r="J46" s="71"/>
      <c r="K46" s="71"/>
      <c r="L46" s="71"/>
      <c r="M46" s="71"/>
      <c r="N46" s="71"/>
      <c r="O46" s="71"/>
      <c r="P46" s="71"/>
      <c r="Q46" s="71"/>
      <c r="R46" s="71"/>
      <c r="S46" s="71"/>
      <c r="T46" s="71"/>
      <c r="U46" s="71"/>
      <c r="V46" s="71"/>
      <c r="W46" s="71"/>
      <c r="X46" s="71"/>
      <c r="Y46" s="71"/>
      <c r="Z46" s="71"/>
      <c r="AA46" s="71"/>
    </row>
    <row r="47" spans="1:27" ht="15">
      <c r="A47" s="71"/>
      <c r="B47" s="71"/>
      <c r="C47" s="80"/>
      <c r="D47" s="80"/>
      <c r="E47" s="80"/>
      <c r="F47" s="80"/>
      <c r="G47" s="80"/>
      <c r="H47" s="71"/>
      <c r="I47" s="71"/>
      <c r="J47" s="71"/>
      <c r="K47" s="71"/>
      <c r="L47" s="71"/>
      <c r="M47" s="71"/>
      <c r="N47" s="71"/>
      <c r="O47" s="71"/>
      <c r="P47" s="71"/>
      <c r="Q47" s="71"/>
      <c r="R47" s="71"/>
      <c r="S47" s="71"/>
      <c r="T47" s="71"/>
      <c r="U47" s="71"/>
      <c r="V47" s="71"/>
      <c r="W47" s="71"/>
      <c r="X47" s="71"/>
      <c r="Y47" s="71"/>
      <c r="Z47" s="71"/>
      <c r="AA47" s="71"/>
    </row>
    <row r="48" spans="1:27" ht="15">
      <c r="A48" s="71"/>
      <c r="B48" s="71"/>
      <c r="C48" s="80"/>
      <c r="D48" s="80"/>
      <c r="E48" s="80"/>
      <c r="F48" s="80"/>
      <c r="G48" s="80"/>
      <c r="H48" s="71"/>
      <c r="I48" s="71"/>
      <c r="J48" s="71"/>
      <c r="K48" s="71"/>
      <c r="L48" s="71"/>
      <c r="M48" s="71"/>
      <c r="N48" s="71"/>
      <c r="O48" s="71"/>
      <c r="P48" s="71"/>
      <c r="Q48" s="71"/>
      <c r="R48" s="71"/>
      <c r="S48" s="71"/>
      <c r="T48" s="71"/>
      <c r="U48" s="71"/>
      <c r="V48" s="71"/>
      <c r="W48" s="71"/>
      <c r="X48" s="71"/>
      <c r="Y48" s="71"/>
      <c r="Z48" s="71"/>
      <c r="AA48" s="71"/>
    </row>
    <row r="49" spans="1:27" ht="15">
      <c r="A49" s="71"/>
      <c r="B49" s="71"/>
      <c r="C49" s="80"/>
      <c r="D49" s="80"/>
      <c r="E49" s="80"/>
      <c r="F49" s="80"/>
      <c r="G49" s="80"/>
      <c r="H49" s="71"/>
      <c r="I49" s="71"/>
      <c r="J49" s="71"/>
      <c r="K49" s="71"/>
      <c r="L49" s="71"/>
      <c r="M49" s="71"/>
      <c r="N49" s="71"/>
      <c r="O49" s="71"/>
      <c r="P49" s="71"/>
      <c r="Q49" s="71"/>
      <c r="R49" s="71"/>
      <c r="S49" s="71"/>
      <c r="T49" s="71"/>
      <c r="U49" s="71"/>
      <c r="V49" s="71"/>
      <c r="W49" s="71"/>
      <c r="X49" s="71"/>
      <c r="Y49" s="71"/>
      <c r="Z49" s="71"/>
      <c r="AA49" s="71"/>
    </row>
    <row r="50" spans="1:27" ht="15">
      <c r="A50" s="71"/>
      <c r="B50" s="71"/>
      <c r="C50" s="80"/>
      <c r="D50" s="80"/>
      <c r="E50" s="80"/>
      <c r="F50" s="80"/>
      <c r="G50" s="80"/>
      <c r="H50" s="71"/>
      <c r="I50" s="71"/>
      <c r="J50" s="71"/>
      <c r="K50" s="71"/>
      <c r="L50" s="71"/>
      <c r="M50" s="71"/>
      <c r="N50" s="71"/>
      <c r="O50" s="71"/>
      <c r="P50" s="71"/>
      <c r="Q50" s="71"/>
      <c r="R50" s="71"/>
      <c r="S50" s="71"/>
      <c r="T50" s="71"/>
      <c r="U50" s="71"/>
      <c r="V50" s="71"/>
      <c r="W50" s="71"/>
      <c r="X50" s="71"/>
      <c r="Y50" s="71"/>
      <c r="Z50" s="71"/>
      <c r="AA50" s="71"/>
    </row>
    <row r="51" spans="1:27" ht="15">
      <c r="A51" s="71"/>
      <c r="B51" s="71"/>
      <c r="C51" s="80"/>
      <c r="D51" s="80"/>
      <c r="E51" s="80"/>
      <c r="F51" s="80"/>
      <c r="G51" s="80"/>
      <c r="H51" s="71"/>
      <c r="I51" s="71"/>
      <c r="J51" s="71"/>
      <c r="K51" s="71"/>
      <c r="L51" s="71"/>
      <c r="M51" s="71"/>
      <c r="N51" s="71"/>
      <c r="O51" s="71"/>
      <c r="P51" s="71"/>
      <c r="Q51" s="71"/>
      <c r="R51" s="71"/>
      <c r="S51" s="71"/>
      <c r="T51" s="71"/>
      <c r="U51" s="71"/>
      <c r="V51" s="71"/>
      <c r="W51" s="71"/>
      <c r="X51" s="71"/>
      <c r="Y51" s="71"/>
      <c r="Z51" s="71"/>
      <c r="AA51" s="71"/>
    </row>
    <row r="52" spans="1:27" ht="15">
      <c r="A52" s="71"/>
      <c r="B52" s="71"/>
      <c r="C52" s="80"/>
      <c r="D52" s="80"/>
      <c r="E52" s="80"/>
      <c r="F52" s="80"/>
      <c r="G52" s="80"/>
      <c r="H52" s="71"/>
      <c r="I52" s="71"/>
      <c r="J52" s="71"/>
      <c r="K52" s="71"/>
      <c r="L52" s="71"/>
      <c r="M52" s="71"/>
      <c r="N52" s="71"/>
      <c r="O52" s="71"/>
      <c r="P52" s="71"/>
      <c r="Q52" s="71"/>
      <c r="R52" s="71"/>
      <c r="S52" s="71"/>
      <c r="T52" s="71"/>
      <c r="U52" s="71"/>
      <c r="V52" s="71"/>
      <c r="W52" s="71"/>
      <c r="X52" s="71"/>
      <c r="Y52" s="71"/>
      <c r="Z52" s="71"/>
      <c r="AA52" s="71"/>
    </row>
    <row r="53" spans="1:27" ht="15">
      <c r="A53" s="71"/>
      <c r="B53" s="71"/>
      <c r="C53" s="80"/>
      <c r="D53" s="80"/>
      <c r="E53" s="80"/>
      <c r="F53" s="80"/>
      <c r="G53" s="80"/>
      <c r="H53" s="71"/>
      <c r="I53" s="71"/>
      <c r="J53" s="71"/>
      <c r="K53" s="71"/>
      <c r="L53" s="71"/>
      <c r="M53" s="71"/>
      <c r="N53" s="71"/>
      <c r="O53" s="71"/>
      <c r="P53" s="71"/>
      <c r="Q53" s="71"/>
      <c r="R53" s="71"/>
      <c r="S53" s="71"/>
      <c r="T53" s="71"/>
      <c r="U53" s="71"/>
      <c r="V53" s="71"/>
      <c r="W53" s="71"/>
      <c r="X53" s="71"/>
      <c r="Y53" s="71"/>
      <c r="Z53" s="71"/>
      <c r="AA53" s="71"/>
    </row>
    <row r="54" spans="1:27" ht="15">
      <c r="A54" s="71"/>
      <c r="B54" s="71"/>
      <c r="C54" s="80"/>
      <c r="D54" s="80"/>
      <c r="E54" s="80"/>
      <c r="F54" s="80"/>
      <c r="G54" s="80"/>
      <c r="H54" s="71"/>
      <c r="I54" s="71"/>
      <c r="J54" s="71"/>
      <c r="K54" s="71"/>
      <c r="L54" s="71"/>
      <c r="M54" s="71"/>
      <c r="N54" s="71"/>
      <c r="O54" s="71"/>
      <c r="P54" s="71"/>
      <c r="Q54" s="71"/>
      <c r="R54" s="71"/>
      <c r="S54" s="71"/>
      <c r="T54" s="71"/>
      <c r="U54" s="71"/>
      <c r="V54" s="71"/>
      <c r="W54" s="71"/>
      <c r="X54" s="71"/>
      <c r="Y54" s="71"/>
      <c r="Z54" s="71"/>
      <c r="AA54" s="71"/>
    </row>
    <row r="55" spans="1:27" ht="15">
      <c r="A55" s="71"/>
      <c r="B55" s="71"/>
      <c r="C55" s="80"/>
      <c r="D55" s="80"/>
      <c r="E55" s="80"/>
      <c r="F55" s="80"/>
      <c r="G55" s="80"/>
      <c r="H55" s="71"/>
      <c r="I55" s="71"/>
      <c r="J55" s="71"/>
      <c r="K55" s="71"/>
      <c r="L55" s="71"/>
      <c r="M55" s="71"/>
      <c r="N55" s="71"/>
      <c r="O55" s="71"/>
      <c r="P55" s="71"/>
      <c r="Q55" s="71"/>
      <c r="R55" s="71"/>
      <c r="S55" s="71"/>
      <c r="T55" s="71"/>
      <c r="U55" s="71"/>
      <c r="V55" s="71"/>
      <c r="W55" s="71"/>
      <c r="X55" s="71"/>
      <c r="Y55" s="71"/>
      <c r="Z55" s="71"/>
      <c r="AA55" s="71"/>
    </row>
    <row r="56" spans="1:27" ht="15">
      <c r="A56" s="71"/>
      <c r="B56" s="71"/>
      <c r="C56" s="80"/>
      <c r="D56" s="80"/>
      <c r="E56" s="80"/>
      <c r="F56" s="80"/>
      <c r="G56" s="80"/>
      <c r="H56" s="71"/>
      <c r="I56" s="71"/>
      <c r="J56" s="71"/>
      <c r="K56" s="71"/>
      <c r="L56" s="71"/>
      <c r="M56" s="71"/>
      <c r="N56" s="71"/>
      <c r="O56" s="71"/>
      <c r="P56" s="71"/>
      <c r="Q56" s="71"/>
      <c r="R56" s="71"/>
      <c r="S56" s="71"/>
      <c r="T56" s="71"/>
      <c r="U56" s="71"/>
      <c r="V56" s="71"/>
      <c r="W56" s="71"/>
      <c r="X56" s="71"/>
      <c r="Y56" s="71"/>
      <c r="Z56" s="71"/>
      <c r="AA56" s="71"/>
    </row>
    <row r="57" spans="1:27" ht="15">
      <c r="A57" s="71"/>
      <c r="B57" s="71"/>
      <c r="C57" s="80"/>
      <c r="D57" s="80"/>
      <c r="E57" s="80"/>
      <c r="F57" s="80"/>
      <c r="G57" s="80"/>
      <c r="H57" s="71"/>
      <c r="I57" s="71"/>
      <c r="J57" s="71"/>
      <c r="K57" s="71"/>
      <c r="L57" s="71"/>
      <c r="M57" s="71"/>
      <c r="N57" s="71"/>
      <c r="O57" s="71"/>
      <c r="P57" s="71"/>
      <c r="Q57" s="71"/>
      <c r="R57" s="71"/>
      <c r="S57" s="71"/>
      <c r="T57" s="71"/>
      <c r="U57" s="71"/>
      <c r="V57" s="71"/>
      <c r="W57" s="71"/>
      <c r="X57" s="71"/>
      <c r="Y57" s="71"/>
      <c r="Z57" s="71"/>
      <c r="AA57" s="71"/>
    </row>
    <row r="58" spans="1:27" ht="15">
      <c r="A58" s="71"/>
      <c r="B58" s="71"/>
      <c r="C58" s="80"/>
      <c r="D58" s="80"/>
      <c r="E58" s="80"/>
      <c r="F58" s="80"/>
      <c r="G58" s="80"/>
      <c r="H58" s="71"/>
      <c r="I58" s="71"/>
      <c r="J58" s="71"/>
      <c r="K58" s="71"/>
      <c r="L58" s="71"/>
      <c r="M58" s="71"/>
      <c r="N58" s="71"/>
      <c r="O58" s="71"/>
      <c r="P58" s="71"/>
      <c r="Q58" s="71"/>
      <c r="R58" s="71"/>
      <c r="S58" s="71"/>
      <c r="T58" s="71"/>
      <c r="U58" s="71"/>
      <c r="V58" s="71"/>
      <c r="W58" s="71"/>
      <c r="X58" s="71"/>
      <c r="Y58" s="71"/>
      <c r="Z58" s="71"/>
      <c r="AA58" s="71"/>
    </row>
    <row r="59" spans="1:27" ht="15">
      <c r="A59" s="71"/>
      <c r="B59" s="71"/>
      <c r="C59" s="80"/>
      <c r="D59" s="80"/>
      <c r="E59" s="80"/>
      <c r="F59" s="80"/>
      <c r="G59" s="80"/>
      <c r="H59" s="71"/>
      <c r="I59" s="71"/>
      <c r="J59" s="71"/>
      <c r="K59" s="71"/>
      <c r="L59" s="71"/>
      <c r="M59" s="71"/>
      <c r="N59" s="71"/>
      <c r="O59" s="71"/>
      <c r="P59" s="71"/>
      <c r="Q59" s="71"/>
      <c r="R59" s="71"/>
      <c r="S59" s="71"/>
      <c r="T59" s="71"/>
      <c r="U59" s="71"/>
      <c r="V59" s="71"/>
      <c r="W59" s="71"/>
      <c r="X59" s="71"/>
      <c r="Y59" s="71"/>
      <c r="Z59" s="71"/>
      <c r="AA59" s="71"/>
    </row>
    <row r="60" spans="1:27" ht="15">
      <c r="A60" s="71"/>
      <c r="B60" s="71"/>
      <c r="C60" s="80"/>
      <c r="D60" s="80"/>
      <c r="E60" s="80"/>
      <c r="F60" s="80"/>
      <c r="G60" s="80"/>
      <c r="H60" s="71"/>
      <c r="I60" s="71"/>
      <c r="J60" s="71"/>
      <c r="K60" s="71"/>
      <c r="L60" s="71"/>
      <c r="M60" s="71"/>
      <c r="N60" s="71"/>
      <c r="O60" s="71"/>
      <c r="P60" s="71"/>
      <c r="Q60" s="71"/>
      <c r="R60" s="71"/>
      <c r="S60" s="71"/>
      <c r="T60" s="71"/>
      <c r="U60" s="71"/>
      <c r="V60" s="71"/>
      <c r="W60" s="71"/>
      <c r="X60" s="71"/>
      <c r="Y60" s="71"/>
      <c r="Z60" s="71"/>
      <c r="AA60" s="71"/>
    </row>
    <row r="61" spans="1:27" ht="15">
      <c r="A61" s="71"/>
      <c r="B61" s="71"/>
      <c r="C61" s="80"/>
      <c r="D61" s="80"/>
      <c r="E61" s="80"/>
      <c r="F61" s="80"/>
      <c r="G61" s="80"/>
      <c r="H61" s="71"/>
      <c r="I61" s="71"/>
      <c r="J61" s="71"/>
      <c r="K61" s="71"/>
      <c r="L61" s="71"/>
      <c r="M61" s="71"/>
      <c r="N61" s="71"/>
      <c r="O61" s="71"/>
      <c r="P61" s="71"/>
      <c r="Q61" s="71"/>
      <c r="R61" s="71"/>
      <c r="S61" s="71"/>
      <c r="T61" s="71"/>
      <c r="U61" s="71"/>
      <c r="V61" s="71"/>
      <c r="W61" s="71"/>
      <c r="X61" s="71"/>
      <c r="Y61" s="71"/>
      <c r="Z61" s="71"/>
      <c r="AA61" s="71"/>
    </row>
    <row r="62" spans="1:27" ht="15">
      <c r="A62" s="71"/>
      <c r="B62" s="71"/>
      <c r="C62" s="80"/>
      <c r="D62" s="80"/>
      <c r="E62" s="80"/>
      <c r="F62" s="80"/>
      <c r="G62" s="80"/>
      <c r="H62" s="71"/>
      <c r="I62" s="71"/>
      <c r="J62" s="71"/>
      <c r="K62" s="71"/>
      <c r="L62" s="71"/>
      <c r="M62" s="71"/>
      <c r="N62" s="71"/>
      <c r="O62" s="71"/>
      <c r="P62" s="71"/>
      <c r="Q62" s="71"/>
      <c r="R62" s="71"/>
      <c r="S62" s="71"/>
      <c r="T62" s="71"/>
      <c r="U62" s="71"/>
      <c r="V62" s="71"/>
      <c r="W62" s="71"/>
      <c r="X62" s="71"/>
      <c r="Y62" s="71"/>
      <c r="Z62" s="71"/>
      <c r="AA62" s="71"/>
    </row>
    <row r="63" spans="1:27" ht="15">
      <c r="A63" s="71"/>
      <c r="B63" s="71"/>
      <c r="C63" s="80"/>
      <c r="D63" s="80"/>
      <c r="E63" s="80"/>
      <c r="F63" s="80"/>
      <c r="G63" s="80"/>
      <c r="H63" s="71"/>
      <c r="I63" s="71"/>
      <c r="J63" s="71"/>
      <c r="K63" s="71"/>
      <c r="L63" s="71"/>
      <c r="M63" s="71"/>
      <c r="N63" s="71"/>
      <c r="O63" s="71"/>
      <c r="P63" s="71"/>
      <c r="Q63" s="71"/>
      <c r="R63" s="71"/>
      <c r="S63" s="71"/>
      <c r="T63" s="71"/>
      <c r="U63" s="71"/>
      <c r="V63" s="71"/>
      <c r="W63" s="71"/>
      <c r="X63" s="71"/>
      <c r="Y63" s="71"/>
      <c r="Z63" s="71"/>
      <c r="AA63" s="71"/>
    </row>
    <row r="64" spans="1:27" ht="15">
      <c r="A64" s="71"/>
      <c r="B64" s="71"/>
      <c r="C64" s="80"/>
      <c r="D64" s="80"/>
      <c r="E64" s="80"/>
      <c r="F64" s="80"/>
      <c r="G64" s="80"/>
      <c r="H64" s="71"/>
      <c r="I64" s="71"/>
      <c r="J64" s="71"/>
      <c r="K64" s="71"/>
      <c r="L64" s="71"/>
      <c r="M64" s="71"/>
      <c r="N64" s="71"/>
      <c r="O64" s="71"/>
      <c r="P64" s="71"/>
      <c r="Q64" s="71"/>
      <c r="R64" s="71"/>
      <c r="S64" s="71"/>
      <c r="T64" s="71"/>
      <c r="U64" s="71"/>
      <c r="V64" s="71"/>
      <c r="W64" s="71"/>
      <c r="X64" s="71"/>
      <c r="Y64" s="71"/>
      <c r="Z64" s="71"/>
      <c r="AA64" s="71"/>
    </row>
    <row r="65" spans="1:27" ht="15">
      <c r="A65" s="71"/>
      <c r="B65" s="71"/>
      <c r="C65" s="80"/>
      <c r="D65" s="80"/>
      <c r="E65" s="80"/>
      <c r="F65" s="80"/>
      <c r="G65" s="80"/>
      <c r="H65" s="71"/>
      <c r="I65" s="71"/>
      <c r="J65" s="71"/>
      <c r="K65" s="71"/>
      <c r="L65" s="71"/>
      <c r="M65" s="71"/>
      <c r="N65" s="71"/>
      <c r="O65" s="71"/>
      <c r="P65" s="71"/>
      <c r="Q65" s="71"/>
      <c r="R65" s="71"/>
      <c r="S65" s="71"/>
      <c r="T65" s="71"/>
      <c r="U65" s="71"/>
      <c r="V65" s="71"/>
      <c r="W65" s="71"/>
      <c r="X65" s="71"/>
      <c r="Y65" s="71"/>
      <c r="Z65" s="71"/>
      <c r="AA65" s="71"/>
    </row>
    <row r="66" spans="1:27" ht="15">
      <c r="A66" s="71"/>
      <c r="B66" s="71"/>
      <c r="C66" s="80"/>
      <c r="D66" s="80"/>
      <c r="E66" s="80"/>
      <c r="F66" s="80"/>
      <c r="G66" s="80"/>
      <c r="H66" s="71"/>
      <c r="I66" s="71"/>
      <c r="J66" s="71"/>
      <c r="K66" s="71"/>
      <c r="L66" s="71"/>
      <c r="M66" s="71"/>
      <c r="N66" s="71"/>
      <c r="O66" s="71"/>
      <c r="P66" s="71"/>
      <c r="Q66" s="71"/>
      <c r="R66" s="71"/>
      <c r="S66" s="71"/>
      <c r="T66" s="71"/>
      <c r="U66" s="71"/>
      <c r="V66" s="71"/>
      <c r="W66" s="71"/>
      <c r="X66" s="71"/>
      <c r="Y66" s="71"/>
      <c r="Z66" s="71"/>
      <c r="AA66" s="71"/>
    </row>
    <row r="67" spans="1:27" ht="15">
      <c r="A67" s="71"/>
      <c r="B67" s="71"/>
      <c r="C67" s="80"/>
      <c r="D67" s="80"/>
      <c r="E67" s="80"/>
      <c r="F67" s="80"/>
      <c r="G67" s="80"/>
      <c r="H67" s="71"/>
      <c r="I67" s="71"/>
      <c r="J67" s="71"/>
      <c r="K67" s="71"/>
      <c r="L67" s="71"/>
      <c r="M67" s="71"/>
      <c r="N67" s="71"/>
      <c r="O67" s="71"/>
      <c r="P67" s="71"/>
      <c r="Q67" s="71"/>
      <c r="R67" s="71"/>
      <c r="S67" s="71"/>
      <c r="T67" s="71"/>
      <c r="U67" s="71"/>
      <c r="V67" s="71"/>
      <c r="W67" s="71"/>
      <c r="X67" s="71"/>
      <c r="Y67" s="71"/>
      <c r="Z67" s="71"/>
      <c r="AA67" s="71"/>
    </row>
    <row r="68" spans="1:27" ht="15">
      <c r="A68" s="71"/>
      <c r="B68" s="71"/>
      <c r="C68" s="80"/>
      <c r="D68" s="80"/>
      <c r="E68" s="80"/>
      <c r="F68" s="80"/>
      <c r="G68" s="80"/>
      <c r="H68" s="71"/>
      <c r="I68" s="71"/>
      <c r="J68" s="71"/>
      <c r="K68" s="71"/>
      <c r="L68" s="71"/>
      <c r="M68" s="71"/>
      <c r="N68" s="71"/>
      <c r="O68" s="71"/>
      <c r="P68" s="71"/>
      <c r="Q68" s="71"/>
      <c r="R68" s="71"/>
      <c r="S68" s="71"/>
      <c r="T68" s="71"/>
      <c r="U68" s="71"/>
      <c r="V68" s="71"/>
      <c r="W68" s="71"/>
      <c r="X68" s="71"/>
      <c r="Y68" s="71"/>
      <c r="Z68" s="71"/>
      <c r="AA68" s="71"/>
    </row>
    <row r="69" spans="1:27" ht="15">
      <c r="A69" s="71"/>
      <c r="B69" s="71"/>
      <c r="C69" s="80"/>
      <c r="D69" s="80"/>
      <c r="E69" s="80"/>
      <c r="F69" s="80"/>
      <c r="G69" s="80"/>
      <c r="H69" s="71"/>
      <c r="I69" s="71"/>
      <c r="J69" s="71"/>
      <c r="K69" s="71"/>
      <c r="L69" s="71"/>
      <c r="M69" s="71"/>
      <c r="N69" s="71"/>
      <c r="O69" s="71"/>
      <c r="P69" s="71"/>
      <c r="Q69" s="71"/>
      <c r="R69" s="71"/>
      <c r="S69" s="71"/>
      <c r="T69" s="71"/>
      <c r="U69" s="71"/>
      <c r="V69" s="71"/>
      <c r="W69" s="71"/>
      <c r="X69" s="71"/>
      <c r="Y69" s="71"/>
      <c r="Z69" s="71"/>
      <c r="AA69" s="71"/>
    </row>
    <row r="70" spans="1:27" ht="15">
      <c r="A70" s="71"/>
      <c r="B70" s="71"/>
      <c r="C70" s="80"/>
      <c r="D70" s="80"/>
      <c r="E70" s="80"/>
      <c r="F70" s="80"/>
      <c r="G70" s="80"/>
      <c r="H70" s="71"/>
      <c r="I70" s="71"/>
      <c r="J70" s="71"/>
      <c r="K70" s="71"/>
      <c r="L70" s="71"/>
      <c r="M70" s="71"/>
      <c r="N70" s="71"/>
      <c r="O70" s="71"/>
      <c r="P70" s="71"/>
      <c r="Q70" s="71"/>
      <c r="R70" s="71"/>
      <c r="S70" s="71"/>
      <c r="T70" s="71"/>
      <c r="U70" s="71"/>
      <c r="V70" s="71"/>
      <c r="W70" s="71"/>
      <c r="X70" s="71"/>
      <c r="Y70" s="71"/>
      <c r="Z70" s="71"/>
      <c r="AA70" s="71"/>
    </row>
    <row r="71" spans="1:27" ht="15">
      <c r="A71" s="71"/>
      <c r="B71" s="71"/>
      <c r="C71" s="80"/>
      <c r="D71" s="80"/>
      <c r="E71" s="80"/>
      <c r="F71" s="80"/>
      <c r="G71" s="80"/>
      <c r="H71" s="71"/>
      <c r="I71" s="71"/>
      <c r="J71" s="71"/>
      <c r="K71" s="71"/>
      <c r="L71" s="71"/>
      <c r="M71" s="71"/>
      <c r="N71" s="71"/>
      <c r="O71" s="71"/>
      <c r="P71" s="71"/>
      <c r="Q71" s="71"/>
      <c r="R71" s="71"/>
      <c r="S71" s="71"/>
      <c r="T71" s="71"/>
      <c r="U71" s="71"/>
      <c r="V71" s="71"/>
      <c r="W71" s="71"/>
      <c r="X71" s="71"/>
      <c r="Y71" s="71"/>
      <c r="Z71" s="71"/>
      <c r="AA71" s="71"/>
    </row>
    <row r="72" spans="1:27" ht="15">
      <c r="A72" s="71"/>
      <c r="B72" s="71"/>
      <c r="C72" s="80"/>
      <c r="D72" s="80"/>
      <c r="E72" s="80"/>
      <c r="F72" s="80"/>
      <c r="G72" s="80"/>
      <c r="H72" s="71"/>
      <c r="I72" s="71"/>
      <c r="J72" s="71"/>
      <c r="K72" s="71"/>
      <c r="L72" s="71"/>
      <c r="M72" s="71"/>
      <c r="N72" s="71"/>
      <c r="O72" s="71"/>
      <c r="P72" s="71"/>
      <c r="Q72" s="71"/>
      <c r="R72" s="71"/>
      <c r="S72" s="71"/>
      <c r="T72" s="71"/>
      <c r="U72" s="71"/>
      <c r="V72" s="71"/>
      <c r="W72" s="71"/>
      <c r="X72" s="71"/>
      <c r="Y72" s="71"/>
      <c r="Z72" s="71"/>
      <c r="AA72" s="71"/>
    </row>
    <row r="73" spans="1:27" ht="15">
      <c r="A73" s="71"/>
      <c r="B73" s="71"/>
      <c r="C73" s="80"/>
      <c r="D73" s="80"/>
      <c r="E73" s="80"/>
      <c r="F73" s="80"/>
      <c r="G73" s="80"/>
      <c r="H73" s="71"/>
      <c r="I73" s="71"/>
      <c r="J73" s="71"/>
      <c r="K73" s="71"/>
      <c r="L73" s="71"/>
      <c r="M73" s="71"/>
      <c r="N73" s="71"/>
      <c r="O73" s="71"/>
      <c r="P73" s="71"/>
      <c r="Q73" s="71"/>
      <c r="R73" s="71"/>
      <c r="S73" s="71"/>
      <c r="T73" s="71"/>
      <c r="U73" s="71"/>
      <c r="V73" s="71"/>
      <c r="W73" s="71"/>
      <c r="X73" s="71"/>
      <c r="Y73" s="71"/>
      <c r="Z73" s="71"/>
      <c r="AA73" s="71"/>
    </row>
    <row r="74" spans="1:27" ht="15">
      <c r="A74" s="71"/>
      <c r="B74" s="71"/>
      <c r="C74" s="80"/>
      <c r="D74" s="80"/>
      <c r="E74" s="80"/>
      <c r="F74" s="80"/>
      <c r="G74" s="80"/>
      <c r="H74" s="71"/>
      <c r="I74" s="71"/>
      <c r="J74" s="71"/>
      <c r="K74" s="71"/>
      <c r="L74" s="71"/>
      <c r="M74" s="71"/>
      <c r="N74" s="71"/>
      <c r="O74" s="71"/>
      <c r="P74" s="71"/>
      <c r="Q74" s="71"/>
      <c r="R74" s="71"/>
      <c r="S74" s="71"/>
      <c r="T74" s="71"/>
      <c r="U74" s="71"/>
      <c r="V74" s="71"/>
      <c r="W74" s="71"/>
      <c r="X74" s="71"/>
      <c r="Y74" s="71"/>
      <c r="Z74" s="71"/>
      <c r="AA74" s="71"/>
    </row>
    <row r="75" spans="1:27" ht="15">
      <c r="A75" s="71"/>
      <c r="B75" s="71"/>
      <c r="C75" s="80"/>
      <c r="D75" s="80"/>
      <c r="E75" s="80"/>
      <c r="F75" s="80"/>
      <c r="G75" s="80"/>
      <c r="H75" s="71"/>
      <c r="I75" s="71"/>
      <c r="J75" s="71"/>
      <c r="K75" s="71"/>
      <c r="L75" s="71"/>
      <c r="M75" s="71"/>
      <c r="N75" s="71"/>
      <c r="O75" s="71"/>
      <c r="P75" s="71"/>
      <c r="Q75" s="71"/>
      <c r="R75" s="71"/>
      <c r="S75" s="71"/>
      <c r="T75" s="71"/>
      <c r="U75" s="71"/>
      <c r="V75" s="71"/>
      <c r="W75" s="71"/>
      <c r="X75" s="71"/>
      <c r="Y75" s="71"/>
      <c r="Z75" s="71"/>
      <c r="AA75" s="71"/>
    </row>
    <row r="76" spans="1:27" ht="15">
      <c r="A76" s="71"/>
      <c r="B76" s="71"/>
      <c r="C76" s="80"/>
      <c r="D76" s="80"/>
      <c r="E76" s="80"/>
      <c r="F76" s="80"/>
      <c r="G76" s="80"/>
      <c r="H76" s="71"/>
      <c r="I76" s="71"/>
      <c r="J76" s="71"/>
      <c r="K76" s="71"/>
      <c r="L76" s="71"/>
      <c r="M76" s="71"/>
      <c r="N76" s="71"/>
      <c r="O76" s="71"/>
      <c r="P76" s="71"/>
      <c r="Q76" s="71"/>
      <c r="R76" s="71"/>
      <c r="S76" s="71"/>
      <c r="T76" s="71"/>
      <c r="U76" s="71"/>
      <c r="V76" s="71"/>
      <c r="W76" s="71"/>
      <c r="X76" s="71"/>
      <c r="Y76" s="71"/>
      <c r="Z76" s="71"/>
      <c r="AA76" s="71"/>
    </row>
    <row r="77" spans="1:27" ht="15">
      <c r="A77" s="71"/>
      <c r="B77" s="71"/>
      <c r="C77" s="80"/>
      <c r="D77" s="80"/>
      <c r="E77" s="80"/>
      <c r="F77" s="80"/>
      <c r="G77" s="80"/>
      <c r="H77" s="71"/>
      <c r="I77" s="71"/>
      <c r="J77" s="71"/>
      <c r="K77" s="71"/>
      <c r="L77" s="71"/>
      <c r="M77" s="71"/>
      <c r="N77" s="71"/>
      <c r="O77" s="71"/>
      <c r="P77" s="71"/>
      <c r="Q77" s="71"/>
      <c r="R77" s="71"/>
      <c r="S77" s="71"/>
      <c r="T77" s="71"/>
      <c r="U77" s="71"/>
      <c r="V77" s="71"/>
      <c r="W77" s="71"/>
      <c r="X77" s="71"/>
      <c r="Y77" s="71"/>
      <c r="Z77" s="71"/>
      <c r="AA77" s="71"/>
    </row>
    <row r="78" spans="1:27" ht="15">
      <c r="A78" s="71"/>
      <c r="B78" s="71"/>
      <c r="C78" s="80"/>
      <c r="D78" s="80"/>
      <c r="E78" s="80"/>
      <c r="F78" s="80"/>
      <c r="G78" s="80"/>
      <c r="H78" s="71"/>
      <c r="I78" s="71"/>
      <c r="J78" s="71"/>
      <c r="K78" s="71"/>
      <c r="L78" s="71"/>
      <c r="M78" s="71"/>
      <c r="N78" s="71"/>
      <c r="O78" s="71"/>
      <c r="P78" s="71"/>
      <c r="Q78" s="71"/>
      <c r="R78" s="71"/>
      <c r="S78" s="71"/>
      <c r="T78" s="71"/>
      <c r="U78" s="71"/>
      <c r="V78" s="71"/>
      <c r="W78" s="71"/>
      <c r="X78" s="71"/>
      <c r="Y78" s="71"/>
      <c r="Z78" s="71"/>
      <c r="AA78" s="71"/>
    </row>
    <row r="79" spans="1:27" ht="15">
      <c r="A79" s="71"/>
      <c r="B79" s="71"/>
      <c r="C79" s="80"/>
      <c r="D79" s="80"/>
      <c r="E79" s="80"/>
      <c r="F79" s="80"/>
      <c r="G79" s="80"/>
      <c r="H79" s="71"/>
      <c r="I79" s="71"/>
      <c r="J79" s="71"/>
      <c r="K79" s="71"/>
      <c r="L79" s="71"/>
      <c r="M79" s="71"/>
      <c r="N79" s="71"/>
      <c r="O79" s="71"/>
      <c r="P79" s="71"/>
      <c r="Q79" s="71"/>
      <c r="R79" s="71"/>
      <c r="S79" s="71"/>
      <c r="T79" s="71"/>
      <c r="U79" s="71"/>
      <c r="V79" s="71"/>
      <c r="W79" s="71"/>
      <c r="X79" s="71"/>
      <c r="Y79" s="71"/>
      <c r="Z79" s="71"/>
      <c r="AA79" s="71"/>
    </row>
    <row r="80" spans="1:27" ht="15">
      <c r="A80" s="71"/>
      <c r="B80" s="71"/>
      <c r="C80" s="80"/>
      <c r="D80" s="80"/>
      <c r="E80" s="80"/>
      <c r="F80" s="80"/>
      <c r="G80" s="80"/>
      <c r="H80" s="71"/>
      <c r="I80" s="71"/>
      <c r="J80" s="71"/>
      <c r="K80" s="71"/>
      <c r="L80" s="71"/>
      <c r="M80" s="71"/>
      <c r="N80" s="71"/>
      <c r="O80" s="71"/>
      <c r="P80" s="71"/>
      <c r="Q80" s="71"/>
      <c r="R80" s="71"/>
      <c r="S80" s="71"/>
      <c r="T80" s="71"/>
      <c r="U80" s="71"/>
      <c r="V80" s="71"/>
      <c r="W80" s="71"/>
      <c r="X80" s="71"/>
      <c r="Y80" s="71"/>
      <c r="Z80" s="71"/>
      <c r="AA80" s="71"/>
    </row>
    <row r="81" spans="1:27" ht="15">
      <c r="A81" s="71"/>
      <c r="B81" s="71"/>
      <c r="C81" s="80"/>
      <c r="D81" s="80"/>
      <c r="E81" s="80"/>
      <c r="F81" s="80"/>
      <c r="G81" s="80"/>
      <c r="H81" s="71"/>
      <c r="I81" s="71"/>
      <c r="J81" s="71"/>
      <c r="K81" s="71"/>
      <c r="L81" s="71"/>
      <c r="M81" s="71"/>
      <c r="N81" s="71"/>
      <c r="O81" s="71"/>
      <c r="P81" s="71"/>
      <c r="Q81" s="71"/>
      <c r="R81" s="71"/>
      <c r="S81" s="71"/>
      <c r="T81" s="71"/>
      <c r="U81" s="71"/>
      <c r="V81" s="71"/>
      <c r="W81" s="71"/>
      <c r="X81" s="71"/>
      <c r="Y81" s="71"/>
      <c r="Z81" s="71"/>
      <c r="AA81" s="71"/>
    </row>
    <row r="82" spans="1:27" ht="15">
      <c r="A82" s="71"/>
      <c r="B82" s="71"/>
      <c r="C82" s="80"/>
      <c r="D82" s="80"/>
      <c r="E82" s="80"/>
      <c r="F82" s="80"/>
      <c r="G82" s="80"/>
      <c r="H82" s="71"/>
      <c r="I82" s="71"/>
      <c r="J82" s="71"/>
      <c r="K82" s="71"/>
      <c r="L82" s="71"/>
      <c r="M82" s="71"/>
      <c r="N82" s="71"/>
      <c r="O82" s="71"/>
      <c r="P82" s="71"/>
      <c r="Q82" s="71"/>
      <c r="R82" s="71"/>
      <c r="S82" s="71"/>
      <c r="T82" s="71"/>
      <c r="U82" s="71"/>
      <c r="V82" s="71"/>
      <c r="W82" s="71"/>
      <c r="X82" s="71"/>
      <c r="Y82" s="71"/>
      <c r="Z82" s="71"/>
      <c r="AA82" s="71"/>
    </row>
    <row r="83" spans="1:27" ht="15">
      <c r="A83" s="71"/>
      <c r="B83" s="71"/>
      <c r="C83" s="80"/>
      <c r="D83" s="80"/>
      <c r="E83" s="80"/>
      <c r="F83" s="80"/>
      <c r="G83" s="80"/>
      <c r="H83" s="71"/>
      <c r="I83" s="71"/>
      <c r="J83" s="71"/>
      <c r="K83" s="71"/>
      <c r="L83" s="71"/>
      <c r="M83" s="71"/>
      <c r="N83" s="71"/>
      <c r="O83" s="71"/>
      <c r="P83" s="71"/>
      <c r="Q83" s="71"/>
      <c r="R83" s="71"/>
      <c r="S83" s="71"/>
      <c r="T83" s="71"/>
      <c r="U83" s="71"/>
      <c r="V83" s="71"/>
      <c r="W83" s="71"/>
      <c r="X83" s="71"/>
      <c r="Y83" s="71"/>
      <c r="Z83" s="71"/>
      <c r="AA83" s="71"/>
    </row>
    <row r="84" spans="1:27" ht="15">
      <c r="A84" s="71"/>
      <c r="B84" s="71"/>
      <c r="C84" s="80"/>
      <c r="D84" s="80"/>
      <c r="E84" s="80"/>
      <c r="F84" s="80"/>
      <c r="G84" s="80"/>
      <c r="H84" s="71"/>
      <c r="I84" s="71"/>
      <c r="J84" s="71"/>
      <c r="K84" s="71"/>
      <c r="L84" s="71"/>
      <c r="M84" s="71"/>
      <c r="N84" s="71"/>
      <c r="O84" s="71"/>
      <c r="P84" s="71"/>
      <c r="Q84" s="71"/>
      <c r="R84" s="71"/>
      <c r="S84" s="71"/>
      <c r="T84" s="71"/>
      <c r="U84" s="71"/>
      <c r="V84" s="71"/>
      <c r="W84" s="71"/>
      <c r="X84" s="71"/>
      <c r="Y84" s="71"/>
      <c r="Z84" s="71"/>
      <c r="AA84" s="71"/>
    </row>
    <row r="85" spans="1:27" ht="15">
      <c r="A85" s="71"/>
      <c r="B85" s="71"/>
      <c r="C85" s="80"/>
      <c r="D85" s="80"/>
      <c r="E85" s="80"/>
      <c r="F85" s="80"/>
      <c r="G85" s="80"/>
      <c r="H85" s="71"/>
      <c r="I85" s="71"/>
      <c r="J85" s="71"/>
      <c r="K85" s="71"/>
      <c r="L85" s="71"/>
      <c r="M85" s="71"/>
      <c r="N85" s="71"/>
      <c r="O85" s="71"/>
      <c r="P85" s="71"/>
      <c r="Q85" s="71"/>
      <c r="R85" s="71"/>
      <c r="S85" s="71"/>
      <c r="T85" s="71"/>
      <c r="U85" s="71"/>
      <c r="V85" s="71"/>
      <c r="W85" s="71"/>
      <c r="X85" s="71"/>
      <c r="Y85" s="71"/>
      <c r="Z85" s="71"/>
      <c r="AA85" s="71"/>
    </row>
    <row r="86" spans="1:27" ht="15">
      <c r="A86" s="71"/>
      <c r="B86" s="71"/>
      <c r="C86" s="80"/>
      <c r="D86" s="80"/>
      <c r="E86" s="80"/>
      <c r="F86" s="80"/>
      <c r="G86" s="80"/>
      <c r="H86" s="71"/>
      <c r="I86" s="71"/>
      <c r="J86" s="71"/>
      <c r="K86" s="71"/>
      <c r="L86" s="71"/>
      <c r="M86" s="71"/>
      <c r="N86" s="71"/>
      <c r="O86" s="71"/>
      <c r="P86" s="71"/>
      <c r="Q86" s="71"/>
      <c r="R86" s="71"/>
      <c r="S86" s="71"/>
      <c r="T86" s="71"/>
      <c r="U86" s="71"/>
      <c r="V86" s="71"/>
      <c r="W86" s="71"/>
      <c r="X86" s="71"/>
      <c r="Y86" s="71"/>
      <c r="Z86" s="71"/>
      <c r="AA86" s="71"/>
    </row>
    <row r="87" spans="1:27" ht="15">
      <c r="A87" s="71"/>
      <c r="B87" s="71"/>
      <c r="C87" s="80"/>
      <c r="D87" s="80"/>
      <c r="E87" s="80"/>
      <c r="F87" s="80"/>
      <c r="G87" s="80"/>
      <c r="H87" s="71"/>
      <c r="I87" s="71"/>
      <c r="J87" s="71"/>
      <c r="K87" s="71"/>
      <c r="L87" s="71"/>
      <c r="M87" s="71"/>
      <c r="N87" s="71"/>
      <c r="O87" s="71"/>
      <c r="P87" s="71"/>
      <c r="Q87" s="71"/>
      <c r="R87" s="71"/>
      <c r="S87" s="71"/>
      <c r="T87" s="71"/>
      <c r="U87" s="71"/>
      <c r="V87" s="71"/>
      <c r="W87" s="71"/>
      <c r="X87" s="71"/>
      <c r="Y87" s="71"/>
      <c r="Z87" s="71"/>
      <c r="AA87" s="71"/>
    </row>
    <row r="88" spans="1:27" ht="15">
      <c r="A88" s="71"/>
      <c r="B88" s="71"/>
      <c r="C88" s="80"/>
      <c r="D88" s="80"/>
      <c r="E88" s="80"/>
      <c r="F88" s="80"/>
      <c r="G88" s="80"/>
      <c r="H88" s="71"/>
      <c r="I88" s="71"/>
      <c r="J88" s="71"/>
      <c r="K88" s="71"/>
      <c r="L88" s="71"/>
      <c r="M88" s="71"/>
      <c r="N88" s="71"/>
      <c r="O88" s="71"/>
      <c r="P88" s="71"/>
      <c r="Q88" s="71"/>
      <c r="R88" s="71"/>
      <c r="S88" s="71"/>
      <c r="T88" s="71"/>
      <c r="U88" s="71"/>
      <c r="V88" s="71"/>
      <c r="W88" s="71"/>
      <c r="X88" s="71"/>
      <c r="Y88" s="71"/>
      <c r="Z88" s="71"/>
      <c r="AA88" s="71"/>
    </row>
    <row r="89" spans="1:27" ht="15">
      <c r="A89" s="71"/>
      <c r="B89" s="71"/>
      <c r="C89" s="80"/>
      <c r="D89" s="80"/>
      <c r="E89" s="80"/>
      <c r="F89" s="80"/>
      <c r="G89" s="80"/>
      <c r="H89" s="71"/>
      <c r="I89" s="71"/>
      <c r="J89" s="71"/>
      <c r="K89" s="71"/>
      <c r="L89" s="71"/>
      <c r="M89" s="71"/>
      <c r="N89" s="71"/>
      <c r="O89" s="71"/>
      <c r="P89" s="71"/>
      <c r="Q89" s="71"/>
      <c r="R89" s="71"/>
      <c r="S89" s="71"/>
      <c r="T89" s="71"/>
      <c r="U89" s="71"/>
      <c r="V89" s="71"/>
      <c r="W89" s="71"/>
      <c r="X89" s="71"/>
      <c r="Y89" s="71"/>
      <c r="Z89" s="71"/>
      <c r="AA89" s="71"/>
    </row>
    <row r="90" spans="1:27" ht="15">
      <c r="A90" s="71"/>
      <c r="B90" s="71"/>
      <c r="C90" s="80"/>
      <c r="D90" s="80"/>
      <c r="E90" s="80"/>
      <c r="F90" s="80"/>
      <c r="G90" s="80"/>
      <c r="H90" s="71"/>
      <c r="I90" s="71"/>
      <c r="J90" s="71"/>
      <c r="K90" s="71"/>
      <c r="L90" s="71"/>
      <c r="M90" s="71"/>
      <c r="N90" s="71"/>
      <c r="O90" s="71"/>
      <c r="P90" s="71"/>
      <c r="Q90" s="71"/>
      <c r="R90" s="71"/>
      <c r="S90" s="71"/>
      <c r="T90" s="71"/>
      <c r="U90" s="71"/>
      <c r="V90" s="71"/>
      <c r="W90" s="71"/>
      <c r="X90" s="71"/>
      <c r="Y90" s="71"/>
      <c r="Z90" s="71"/>
      <c r="AA90" s="71"/>
    </row>
    <row r="91" spans="1:27" ht="15">
      <c r="A91" s="71"/>
      <c r="B91" s="71"/>
      <c r="C91" s="80"/>
      <c r="D91" s="80"/>
      <c r="E91" s="80"/>
      <c r="F91" s="80"/>
      <c r="G91" s="80"/>
      <c r="H91" s="71"/>
      <c r="I91" s="71"/>
      <c r="J91" s="71"/>
      <c r="K91" s="71"/>
      <c r="L91" s="71"/>
      <c r="M91" s="71"/>
      <c r="N91" s="71"/>
      <c r="O91" s="71"/>
      <c r="P91" s="71"/>
      <c r="Q91" s="71"/>
      <c r="R91" s="71"/>
      <c r="S91" s="71"/>
      <c r="T91" s="71"/>
      <c r="U91" s="71"/>
      <c r="V91" s="71"/>
      <c r="W91" s="71"/>
      <c r="X91" s="71"/>
      <c r="Y91" s="71"/>
      <c r="Z91" s="71"/>
      <c r="AA91" s="71"/>
    </row>
    <row r="92" spans="1:27" ht="15">
      <c r="A92" s="71"/>
      <c r="B92" s="71"/>
      <c r="C92" s="80"/>
      <c r="D92" s="80"/>
      <c r="E92" s="80"/>
      <c r="F92" s="80"/>
      <c r="G92" s="80"/>
      <c r="H92" s="71"/>
      <c r="I92" s="71"/>
      <c r="J92" s="71"/>
      <c r="K92" s="71"/>
      <c r="L92" s="71"/>
      <c r="M92" s="71"/>
      <c r="N92" s="71"/>
      <c r="O92" s="71"/>
      <c r="P92" s="71"/>
      <c r="Q92" s="71"/>
      <c r="R92" s="71"/>
      <c r="S92" s="71"/>
      <c r="T92" s="71"/>
      <c r="U92" s="71"/>
      <c r="V92" s="71"/>
      <c r="W92" s="71"/>
      <c r="X92" s="71"/>
      <c r="Y92" s="71"/>
      <c r="Z92" s="71"/>
      <c r="AA92" s="71"/>
    </row>
    <row r="93" spans="1:27" ht="15">
      <c r="A93" s="71"/>
      <c r="B93" s="71"/>
      <c r="C93" s="80"/>
      <c r="D93" s="80"/>
      <c r="E93" s="80"/>
      <c r="F93" s="80"/>
      <c r="G93" s="80"/>
      <c r="H93" s="71"/>
      <c r="I93" s="71"/>
      <c r="J93" s="71"/>
      <c r="K93" s="71"/>
      <c r="L93" s="71"/>
      <c r="M93" s="71"/>
      <c r="N93" s="71"/>
      <c r="O93" s="71"/>
      <c r="P93" s="71"/>
      <c r="Q93" s="71"/>
      <c r="R93" s="71"/>
      <c r="S93" s="71"/>
      <c r="T93" s="71"/>
      <c r="U93" s="71"/>
      <c r="V93" s="71"/>
      <c r="W93" s="71"/>
      <c r="X93" s="71"/>
      <c r="Y93" s="71"/>
      <c r="Z93" s="71"/>
      <c r="AA93" s="71"/>
    </row>
    <row r="94" spans="1:27" ht="15">
      <c r="A94" s="71"/>
      <c r="B94" s="71"/>
      <c r="C94" s="80"/>
      <c r="D94" s="80"/>
      <c r="E94" s="80"/>
      <c r="F94" s="80"/>
      <c r="G94" s="80"/>
      <c r="H94" s="71"/>
      <c r="I94" s="71"/>
      <c r="J94" s="71"/>
      <c r="K94" s="71"/>
      <c r="L94" s="71"/>
      <c r="M94" s="71"/>
      <c r="N94" s="71"/>
      <c r="O94" s="71"/>
      <c r="P94" s="71"/>
      <c r="Q94" s="71"/>
      <c r="R94" s="71"/>
      <c r="S94" s="71"/>
      <c r="T94" s="71"/>
      <c r="U94" s="71"/>
      <c r="V94" s="71"/>
      <c r="W94" s="71"/>
      <c r="X94" s="71"/>
      <c r="Y94" s="71"/>
      <c r="Z94" s="71"/>
      <c r="AA94" s="71"/>
    </row>
    <row r="95" spans="1:27" ht="15">
      <c r="A95" s="71"/>
      <c r="B95" s="71"/>
      <c r="C95" s="80"/>
      <c r="D95" s="80"/>
      <c r="E95" s="80"/>
      <c r="F95" s="80"/>
      <c r="G95" s="80"/>
      <c r="H95" s="71"/>
      <c r="I95" s="71"/>
      <c r="J95" s="71"/>
      <c r="K95" s="71"/>
      <c r="L95" s="71"/>
      <c r="M95" s="71"/>
      <c r="N95" s="71"/>
      <c r="O95" s="71"/>
      <c r="P95" s="71"/>
      <c r="Q95" s="71"/>
      <c r="R95" s="71"/>
      <c r="S95" s="71"/>
      <c r="T95" s="71"/>
      <c r="U95" s="71"/>
      <c r="V95" s="71"/>
      <c r="W95" s="71"/>
      <c r="X95" s="71"/>
      <c r="Y95" s="71"/>
      <c r="Z95" s="71"/>
      <c r="AA95" s="71"/>
    </row>
    <row r="96" spans="1:27" ht="15">
      <c r="A96" s="71"/>
      <c r="B96" s="71"/>
      <c r="C96" s="80"/>
      <c r="D96" s="80"/>
      <c r="E96" s="80"/>
      <c r="F96" s="80"/>
      <c r="G96" s="80"/>
      <c r="H96" s="71"/>
      <c r="I96" s="71"/>
      <c r="J96" s="71"/>
      <c r="K96" s="71"/>
      <c r="L96" s="71"/>
      <c r="M96" s="71"/>
      <c r="N96" s="71"/>
      <c r="O96" s="71"/>
      <c r="P96" s="71"/>
      <c r="Q96" s="71"/>
      <c r="R96" s="71"/>
      <c r="S96" s="71"/>
      <c r="T96" s="71"/>
      <c r="U96" s="71"/>
      <c r="V96" s="71"/>
      <c r="W96" s="71"/>
      <c r="X96" s="71"/>
      <c r="Y96" s="71"/>
      <c r="Z96" s="71"/>
      <c r="AA96" s="71"/>
    </row>
    <row r="97" spans="1:27" ht="15">
      <c r="A97" s="71"/>
      <c r="B97" s="71"/>
      <c r="C97" s="80"/>
      <c r="D97" s="80"/>
      <c r="E97" s="80"/>
      <c r="F97" s="80"/>
      <c r="G97" s="80"/>
      <c r="H97" s="71"/>
      <c r="I97" s="71"/>
      <c r="J97" s="71"/>
      <c r="K97" s="71"/>
      <c r="L97" s="71"/>
      <c r="M97" s="71"/>
      <c r="N97" s="71"/>
      <c r="O97" s="71"/>
      <c r="P97" s="71"/>
      <c r="Q97" s="71"/>
      <c r="R97" s="71"/>
      <c r="S97" s="71"/>
      <c r="T97" s="71"/>
      <c r="U97" s="71"/>
      <c r="V97" s="71"/>
      <c r="W97" s="71"/>
      <c r="X97" s="71"/>
      <c r="Y97" s="71"/>
      <c r="Z97" s="71"/>
      <c r="AA97" s="71"/>
    </row>
    <row r="98" spans="1:27" ht="15">
      <c r="A98" s="71"/>
      <c r="B98" s="71"/>
      <c r="C98" s="80"/>
      <c r="D98" s="80"/>
      <c r="E98" s="80"/>
      <c r="F98" s="80"/>
      <c r="G98" s="80"/>
      <c r="H98" s="71"/>
      <c r="I98" s="71"/>
      <c r="J98" s="71"/>
      <c r="K98" s="71"/>
      <c r="L98" s="71"/>
      <c r="M98" s="71"/>
      <c r="N98" s="71"/>
      <c r="O98" s="71"/>
      <c r="P98" s="71"/>
      <c r="Q98" s="71"/>
      <c r="R98" s="71"/>
      <c r="S98" s="71"/>
      <c r="T98" s="71"/>
      <c r="U98" s="71"/>
      <c r="V98" s="71"/>
      <c r="W98" s="71"/>
      <c r="X98" s="71"/>
      <c r="Y98" s="71"/>
      <c r="Z98" s="71"/>
      <c r="AA98" s="71"/>
    </row>
    <row r="99" spans="1:27" ht="15">
      <c r="A99" s="71"/>
      <c r="B99" s="71"/>
      <c r="C99" s="80"/>
      <c r="D99" s="80"/>
      <c r="E99" s="80"/>
      <c r="F99" s="80"/>
      <c r="G99" s="80"/>
      <c r="H99" s="71"/>
      <c r="I99" s="71"/>
      <c r="J99" s="71"/>
      <c r="K99" s="71"/>
      <c r="L99" s="71"/>
      <c r="M99" s="71"/>
      <c r="N99" s="71"/>
      <c r="O99" s="71"/>
      <c r="P99" s="71"/>
      <c r="Q99" s="71"/>
      <c r="R99" s="71"/>
      <c r="S99" s="71"/>
      <c r="T99" s="71"/>
      <c r="U99" s="71"/>
      <c r="V99" s="71"/>
      <c r="W99" s="71"/>
      <c r="X99" s="71"/>
      <c r="Y99" s="71"/>
      <c r="Z99" s="71"/>
      <c r="AA99" s="71"/>
    </row>
    <row r="100" spans="1:27" ht="15">
      <c r="A100" s="71"/>
      <c r="B100" s="71"/>
      <c r="C100" s="80"/>
      <c r="D100" s="80"/>
      <c r="E100" s="80"/>
      <c r="F100" s="80"/>
      <c r="G100" s="80"/>
      <c r="H100" s="71"/>
      <c r="I100" s="71"/>
      <c r="J100" s="71"/>
      <c r="K100" s="71"/>
      <c r="L100" s="71"/>
      <c r="M100" s="71"/>
      <c r="N100" s="71"/>
      <c r="O100" s="71"/>
      <c r="P100" s="71"/>
      <c r="Q100" s="71"/>
      <c r="R100" s="71"/>
      <c r="S100" s="71"/>
      <c r="T100" s="71"/>
      <c r="U100" s="71"/>
      <c r="V100" s="71"/>
      <c r="W100" s="71"/>
      <c r="X100" s="71"/>
      <c r="Y100" s="71"/>
      <c r="Z100" s="71"/>
      <c r="AA100" s="71"/>
    </row>
    <row r="101" spans="1:27" ht="15">
      <c r="A101" s="71"/>
      <c r="B101" s="71"/>
      <c r="C101" s="80"/>
      <c r="D101" s="80"/>
      <c r="E101" s="80"/>
      <c r="F101" s="80"/>
      <c r="G101" s="80"/>
      <c r="H101" s="71"/>
      <c r="I101" s="71"/>
      <c r="J101" s="71"/>
      <c r="K101" s="71"/>
      <c r="L101" s="71"/>
      <c r="M101" s="71"/>
      <c r="N101" s="71"/>
      <c r="O101" s="71"/>
      <c r="P101" s="71"/>
      <c r="Q101" s="71"/>
      <c r="R101" s="71"/>
      <c r="S101" s="71"/>
      <c r="T101" s="71"/>
      <c r="U101" s="71"/>
      <c r="V101" s="71"/>
      <c r="W101" s="71"/>
      <c r="X101" s="71"/>
      <c r="Y101" s="71"/>
      <c r="Z101" s="71"/>
      <c r="AA101" s="71"/>
    </row>
    <row r="102" spans="1:27" ht="15">
      <c r="A102" s="71"/>
      <c r="B102" s="71"/>
      <c r="C102" s="80"/>
      <c r="D102" s="80"/>
      <c r="E102" s="80"/>
      <c r="F102" s="80"/>
      <c r="G102" s="80"/>
      <c r="H102" s="71"/>
      <c r="I102" s="71"/>
      <c r="J102" s="71"/>
      <c r="K102" s="71"/>
      <c r="L102" s="71"/>
      <c r="M102" s="71"/>
      <c r="N102" s="71"/>
      <c r="O102" s="71"/>
      <c r="P102" s="71"/>
      <c r="Q102" s="71"/>
      <c r="R102" s="71"/>
      <c r="S102" s="71"/>
      <c r="T102" s="71"/>
      <c r="U102" s="71"/>
      <c r="V102" s="71"/>
      <c r="W102" s="71"/>
      <c r="X102" s="71"/>
      <c r="Y102" s="71"/>
      <c r="Z102" s="71"/>
      <c r="AA102" s="71"/>
    </row>
    <row r="103" spans="1:27" ht="15">
      <c r="A103" s="71"/>
      <c r="B103" s="71"/>
      <c r="C103" s="80"/>
      <c r="D103" s="80"/>
      <c r="E103" s="80"/>
      <c r="F103" s="80"/>
      <c r="G103" s="80"/>
      <c r="H103" s="71"/>
      <c r="I103" s="71"/>
      <c r="J103" s="71"/>
      <c r="K103" s="71"/>
      <c r="L103" s="71"/>
      <c r="M103" s="71"/>
      <c r="N103" s="71"/>
      <c r="O103" s="71"/>
      <c r="P103" s="71"/>
      <c r="Q103" s="71"/>
      <c r="R103" s="71"/>
      <c r="S103" s="71"/>
      <c r="T103" s="71"/>
      <c r="U103" s="71"/>
      <c r="V103" s="71"/>
      <c r="W103" s="71"/>
      <c r="X103" s="71"/>
      <c r="Y103" s="71"/>
      <c r="Z103" s="71"/>
      <c r="AA103" s="71"/>
    </row>
    <row r="104" spans="1:27" ht="15">
      <c r="A104" s="71"/>
      <c r="B104" s="71"/>
      <c r="C104" s="80"/>
      <c r="D104" s="80"/>
      <c r="E104" s="80"/>
      <c r="F104" s="80"/>
      <c r="G104" s="80"/>
      <c r="H104" s="71"/>
      <c r="I104" s="71"/>
      <c r="J104" s="71"/>
      <c r="K104" s="71"/>
      <c r="L104" s="71"/>
      <c r="M104" s="71"/>
      <c r="N104" s="71"/>
      <c r="O104" s="71"/>
      <c r="P104" s="71"/>
      <c r="Q104" s="71"/>
      <c r="R104" s="71"/>
      <c r="S104" s="71"/>
      <c r="T104" s="71"/>
      <c r="U104" s="71"/>
      <c r="V104" s="71"/>
      <c r="W104" s="71"/>
      <c r="X104" s="71"/>
      <c r="Y104" s="71"/>
      <c r="Z104" s="71"/>
      <c r="AA104" s="71"/>
    </row>
    <row r="105" spans="1:27" ht="15">
      <c r="A105" s="71"/>
      <c r="B105" s="71"/>
      <c r="C105" s="80"/>
      <c r="D105" s="80"/>
      <c r="E105" s="80"/>
      <c r="F105" s="80"/>
      <c r="G105" s="80"/>
      <c r="H105" s="71"/>
      <c r="I105" s="71"/>
      <c r="J105" s="71"/>
      <c r="K105" s="71"/>
      <c r="L105" s="71"/>
      <c r="M105" s="71"/>
      <c r="N105" s="71"/>
      <c r="O105" s="71"/>
      <c r="P105" s="71"/>
      <c r="Q105" s="71"/>
      <c r="R105" s="71"/>
      <c r="S105" s="71"/>
      <c r="T105" s="71"/>
      <c r="U105" s="71"/>
      <c r="V105" s="71"/>
      <c r="W105" s="71"/>
      <c r="X105" s="71"/>
      <c r="Y105" s="71"/>
      <c r="Z105" s="71"/>
      <c r="AA105" s="71"/>
    </row>
    <row r="106" spans="1:27" ht="15">
      <c r="A106" s="71"/>
      <c r="B106" s="71"/>
      <c r="C106" s="80"/>
      <c r="D106" s="80"/>
      <c r="E106" s="80"/>
      <c r="F106" s="80"/>
      <c r="G106" s="80"/>
      <c r="H106" s="71"/>
      <c r="I106" s="71"/>
      <c r="J106" s="71"/>
      <c r="K106" s="71"/>
      <c r="L106" s="71"/>
      <c r="M106" s="71"/>
      <c r="N106" s="71"/>
      <c r="O106" s="71"/>
      <c r="P106" s="71"/>
      <c r="Q106" s="71"/>
      <c r="R106" s="71"/>
      <c r="S106" s="71"/>
      <c r="T106" s="71"/>
      <c r="U106" s="71"/>
      <c r="V106" s="71"/>
      <c r="W106" s="71"/>
      <c r="X106" s="71"/>
      <c r="Y106" s="71"/>
      <c r="Z106" s="71"/>
      <c r="AA106" s="71"/>
    </row>
    <row r="107" spans="1:27" ht="15">
      <c r="A107" s="71"/>
      <c r="B107" s="71"/>
      <c r="C107" s="80"/>
      <c r="D107" s="80"/>
      <c r="E107" s="80"/>
      <c r="F107" s="80"/>
      <c r="G107" s="80"/>
      <c r="H107" s="71"/>
      <c r="I107" s="71"/>
      <c r="J107" s="71"/>
      <c r="K107" s="71"/>
      <c r="L107" s="71"/>
      <c r="M107" s="71"/>
      <c r="N107" s="71"/>
      <c r="O107" s="71"/>
      <c r="P107" s="71"/>
      <c r="Q107" s="71"/>
      <c r="R107" s="71"/>
      <c r="S107" s="71"/>
      <c r="T107" s="71"/>
      <c r="U107" s="71"/>
      <c r="V107" s="71"/>
      <c r="W107" s="71"/>
      <c r="X107" s="71"/>
      <c r="Y107" s="71"/>
      <c r="Z107" s="71"/>
      <c r="AA107" s="71"/>
    </row>
    <row r="108" spans="1:27" ht="15">
      <c r="A108" s="71"/>
      <c r="B108" s="71"/>
      <c r="C108" s="80"/>
      <c r="D108" s="80"/>
      <c r="E108" s="80"/>
      <c r="F108" s="80"/>
      <c r="G108" s="80"/>
      <c r="H108" s="71"/>
      <c r="I108" s="71"/>
      <c r="J108" s="71"/>
      <c r="K108" s="71"/>
      <c r="L108" s="71"/>
      <c r="M108" s="71"/>
      <c r="N108" s="71"/>
      <c r="O108" s="71"/>
      <c r="P108" s="71"/>
      <c r="Q108" s="71"/>
      <c r="R108" s="71"/>
      <c r="S108" s="71"/>
      <c r="T108" s="71"/>
      <c r="U108" s="71"/>
      <c r="V108" s="71"/>
      <c r="W108" s="71"/>
      <c r="X108" s="71"/>
      <c r="Y108" s="71"/>
      <c r="Z108" s="71"/>
      <c r="AA108" s="71"/>
    </row>
    <row r="109" spans="1:27" ht="15">
      <c r="A109" s="71"/>
      <c r="B109" s="71"/>
      <c r="C109" s="80"/>
      <c r="D109" s="80"/>
      <c r="E109" s="80"/>
      <c r="F109" s="80"/>
      <c r="G109" s="80"/>
      <c r="H109" s="71"/>
      <c r="I109" s="71"/>
      <c r="J109" s="71"/>
      <c r="K109" s="71"/>
      <c r="L109" s="71"/>
      <c r="M109" s="71"/>
      <c r="N109" s="71"/>
      <c r="O109" s="71"/>
      <c r="P109" s="71"/>
      <c r="Q109" s="71"/>
      <c r="R109" s="71"/>
      <c r="S109" s="71"/>
      <c r="T109" s="71"/>
      <c r="U109" s="71"/>
      <c r="V109" s="71"/>
      <c r="W109" s="71"/>
      <c r="X109" s="71"/>
      <c r="Y109" s="71"/>
      <c r="Z109" s="71"/>
      <c r="AA109" s="71"/>
    </row>
    <row r="110" spans="1:27" ht="15">
      <c r="A110" s="71"/>
      <c r="B110" s="71"/>
      <c r="C110" s="80"/>
      <c r="D110" s="80"/>
      <c r="E110" s="80"/>
      <c r="F110" s="80"/>
      <c r="G110" s="80"/>
      <c r="H110" s="71"/>
      <c r="I110" s="71"/>
      <c r="J110" s="71"/>
      <c r="K110" s="71"/>
      <c r="L110" s="71"/>
      <c r="M110" s="71"/>
      <c r="N110" s="71"/>
      <c r="O110" s="71"/>
      <c r="P110" s="71"/>
      <c r="Q110" s="71"/>
      <c r="R110" s="71"/>
      <c r="S110" s="71"/>
      <c r="T110" s="71"/>
      <c r="U110" s="71"/>
      <c r="V110" s="71"/>
      <c r="W110" s="71"/>
      <c r="X110" s="71"/>
      <c r="Y110" s="71"/>
      <c r="Z110" s="71"/>
      <c r="AA110" s="71"/>
    </row>
    <row r="111" spans="1:27" ht="15">
      <c r="A111" s="71"/>
      <c r="B111" s="71"/>
      <c r="C111" s="80"/>
      <c r="D111" s="80"/>
      <c r="E111" s="80"/>
      <c r="F111" s="80"/>
      <c r="G111" s="80"/>
      <c r="H111" s="71"/>
      <c r="I111" s="71"/>
      <c r="J111" s="71"/>
      <c r="K111" s="71"/>
      <c r="L111" s="71"/>
      <c r="M111" s="71"/>
      <c r="N111" s="71"/>
      <c r="O111" s="71"/>
      <c r="P111" s="71"/>
      <c r="Q111" s="71"/>
      <c r="R111" s="71"/>
      <c r="S111" s="71"/>
      <c r="T111" s="71"/>
      <c r="U111" s="71"/>
      <c r="V111" s="71"/>
      <c r="W111" s="71"/>
      <c r="X111" s="71"/>
      <c r="Y111" s="71"/>
      <c r="Z111" s="71"/>
      <c r="AA111" s="71"/>
    </row>
    <row r="112" spans="1:27" ht="15">
      <c r="A112" s="71"/>
      <c r="B112" s="71"/>
      <c r="C112" s="80"/>
      <c r="D112" s="80"/>
      <c r="E112" s="80"/>
      <c r="F112" s="80"/>
      <c r="G112" s="80"/>
      <c r="H112" s="71"/>
      <c r="I112" s="71"/>
      <c r="J112" s="71"/>
      <c r="K112" s="71"/>
      <c r="L112" s="71"/>
      <c r="M112" s="71"/>
      <c r="N112" s="71"/>
      <c r="O112" s="71"/>
      <c r="P112" s="71"/>
      <c r="Q112" s="71"/>
      <c r="R112" s="71"/>
      <c r="S112" s="71"/>
      <c r="T112" s="71"/>
      <c r="U112" s="71"/>
      <c r="V112" s="71"/>
      <c r="W112" s="71"/>
      <c r="X112" s="71"/>
      <c r="Y112" s="71"/>
      <c r="Z112" s="71"/>
      <c r="AA112" s="71"/>
    </row>
    <row r="113" spans="1:27" ht="15">
      <c r="A113" s="71"/>
      <c r="B113" s="71"/>
      <c r="C113" s="80"/>
      <c r="D113" s="80"/>
      <c r="E113" s="80"/>
      <c r="F113" s="80"/>
      <c r="G113" s="80"/>
      <c r="H113" s="71"/>
      <c r="I113" s="71"/>
      <c r="J113" s="71"/>
      <c r="K113" s="71"/>
      <c r="L113" s="71"/>
      <c r="M113" s="71"/>
      <c r="N113" s="71"/>
      <c r="O113" s="71"/>
      <c r="P113" s="71"/>
      <c r="Q113" s="71"/>
      <c r="R113" s="71"/>
      <c r="S113" s="71"/>
      <c r="T113" s="71"/>
      <c r="U113" s="71"/>
      <c r="V113" s="71"/>
      <c r="W113" s="71"/>
      <c r="X113" s="71"/>
      <c r="Y113" s="71"/>
      <c r="Z113" s="71"/>
      <c r="AA113" s="71"/>
    </row>
    <row r="114" spans="1:27" ht="15">
      <c r="A114" s="71"/>
      <c r="B114" s="71"/>
      <c r="C114" s="80"/>
      <c r="D114" s="80"/>
      <c r="E114" s="80"/>
      <c r="F114" s="80"/>
      <c r="G114" s="80"/>
      <c r="H114" s="71"/>
      <c r="I114" s="71"/>
      <c r="J114" s="71"/>
      <c r="K114" s="71"/>
      <c r="L114" s="71"/>
      <c r="M114" s="71"/>
      <c r="N114" s="71"/>
      <c r="O114" s="71"/>
      <c r="P114" s="71"/>
      <c r="Q114" s="71"/>
      <c r="R114" s="71"/>
      <c r="S114" s="71"/>
      <c r="T114" s="71"/>
      <c r="U114" s="71"/>
      <c r="V114" s="71"/>
      <c r="W114" s="71"/>
      <c r="X114" s="71"/>
      <c r="Y114" s="71"/>
      <c r="Z114" s="71"/>
      <c r="AA114" s="71"/>
    </row>
    <row r="115" spans="1:27" ht="15">
      <c r="A115" s="71"/>
      <c r="B115" s="71"/>
      <c r="C115" s="80"/>
      <c r="D115" s="80"/>
      <c r="E115" s="80"/>
      <c r="F115" s="80"/>
      <c r="G115" s="80"/>
      <c r="H115" s="71"/>
      <c r="I115" s="71"/>
      <c r="J115" s="71"/>
      <c r="K115" s="71"/>
      <c r="L115" s="71"/>
      <c r="M115" s="71"/>
      <c r="N115" s="71"/>
      <c r="O115" s="71"/>
      <c r="P115" s="71"/>
      <c r="Q115" s="71"/>
      <c r="R115" s="71"/>
      <c r="S115" s="71"/>
      <c r="T115" s="71"/>
      <c r="U115" s="71"/>
      <c r="V115" s="71"/>
      <c r="W115" s="71"/>
      <c r="X115" s="71"/>
      <c r="Y115" s="71"/>
      <c r="Z115" s="71"/>
      <c r="AA115" s="71"/>
    </row>
    <row r="116" spans="1:27" ht="15">
      <c r="A116" s="71"/>
      <c r="B116" s="71"/>
      <c r="C116" s="80"/>
      <c r="D116" s="80"/>
      <c r="E116" s="80"/>
      <c r="F116" s="80"/>
      <c r="G116" s="80"/>
      <c r="H116" s="71"/>
      <c r="I116" s="71"/>
      <c r="J116" s="71"/>
      <c r="K116" s="71"/>
      <c r="L116" s="71"/>
      <c r="M116" s="71"/>
      <c r="N116" s="71"/>
      <c r="O116" s="71"/>
      <c r="P116" s="71"/>
      <c r="Q116" s="71"/>
      <c r="R116" s="71"/>
      <c r="S116" s="71"/>
      <c r="T116" s="71"/>
      <c r="U116" s="71"/>
      <c r="V116" s="71"/>
      <c r="W116" s="71"/>
      <c r="X116" s="71"/>
      <c r="Y116" s="71"/>
      <c r="Z116" s="71"/>
      <c r="AA116" s="71"/>
    </row>
    <row r="117" spans="1:27" ht="15">
      <c r="A117" s="71"/>
      <c r="B117" s="71"/>
      <c r="C117" s="80"/>
      <c r="D117" s="80"/>
      <c r="E117" s="80"/>
      <c r="F117" s="80"/>
      <c r="G117" s="80"/>
      <c r="H117" s="71"/>
      <c r="I117" s="71"/>
      <c r="J117" s="71"/>
      <c r="K117" s="71"/>
      <c r="L117" s="71"/>
      <c r="M117" s="71"/>
      <c r="N117" s="71"/>
      <c r="O117" s="71"/>
      <c r="P117" s="71"/>
      <c r="Q117" s="71"/>
      <c r="R117" s="71"/>
      <c r="S117" s="71"/>
      <c r="T117" s="71"/>
      <c r="U117" s="71"/>
      <c r="V117" s="71"/>
      <c r="W117" s="71"/>
      <c r="X117" s="71"/>
      <c r="Y117" s="71"/>
      <c r="Z117" s="71"/>
      <c r="AA117" s="71"/>
    </row>
    <row r="118" spans="1:27" ht="15">
      <c r="A118" s="71"/>
      <c r="B118" s="71"/>
      <c r="C118" s="80"/>
      <c r="D118" s="80"/>
      <c r="E118" s="80"/>
      <c r="F118" s="80"/>
      <c r="G118" s="80"/>
      <c r="H118" s="71"/>
      <c r="I118" s="71"/>
      <c r="J118" s="71"/>
      <c r="K118" s="71"/>
      <c r="L118" s="71"/>
      <c r="M118" s="71"/>
      <c r="N118" s="71"/>
      <c r="O118" s="71"/>
      <c r="P118" s="71"/>
      <c r="Q118" s="71"/>
      <c r="R118" s="71"/>
      <c r="S118" s="71"/>
      <c r="T118" s="71"/>
      <c r="U118" s="71"/>
      <c r="V118" s="71"/>
      <c r="W118" s="71"/>
      <c r="X118" s="71"/>
      <c r="Y118" s="71"/>
      <c r="Z118" s="71"/>
      <c r="AA118" s="71"/>
    </row>
    <row r="119" spans="1:27" ht="15">
      <c r="A119" s="71"/>
      <c r="B119" s="71"/>
      <c r="C119" s="80"/>
      <c r="D119" s="80"/>
      <c r="E119" s="80"/>
      <c r="F119" s="80"/>
      <c r="G119" s="80"/>
      <c r="H119" s="71"/>
      <c r="I119" s="71"/>
      <c r="J119" s="71"/>
      <c r="K119" s="71"/>
      <c r="L119" s="71"/>
      <c r="M119" s="71"/>
      <c r="N119" s="71"/>
      <c r="O119" s="71"/>
      <c r="P119" s="71"/>
      <c r="Q119" s="71"/>
      <c r="R119" s="71"/>
      <c r="S119" s="71"/>
      <c r="T119" s="71"/>
      <c r="U119" s="71"/>
      <c r="V119" s="71"/>
      <c r="W119" s="71"/>
      <c r="X119" s="71"/>
      <c r="Y119" s="71"/>
      <c r="Z119" s="71"/>
      <c r="AA119" s="71"/>
    </row>
    <row r="120" spans="1:27" ht="15">
      <c r="A120" s="71"/>
      <c r="B120" s="71"/>
      <c r="C120" s="80"/>
      <c r="D120" s="80"/>
      <c r="E120" s="80"/>
      <c r="F120" s="80"/>
      <c r="G120" s="80"/>
      <c r="H120" s="71"/>
      <c r="I120" s="71"/>
      <c r="J120" s="71"/>
      <c r="K120" s="71"/>
      <c r="L120" s="71"/>
      <c r="M120" s="71"/>
      <c r="N120" s="71"/>
      <c r="O120" s="71"/>
      <c r="P120" s="71"/>
      <c r="Q120" s="71"/>
      <c r="R120" s="71"/>
      <c r="S120" s="71"/>
      <c r="T120" s="71"/>
      <c r="U120" s="71"/>
      <c r="V120" s="71"/>
      <c r="W120" s="71"/>
      <c r="X120" s="71"/>
      <c r="Y120" s="71"/>
      <c r="Z120" s="71"/>
      <c r="AA120" s="71"/>
    </row>
    <row r="121" spans="1:27" ht="15">
      <c r="A121" s="71"/>
      <c r="B121" s="71"/>
      <c r="C121" s="80"/>
      <c r="D121" s="80"/>
      <c r="E121" s="80"/>
      <c r="F121" s="80"/>
      <c r="G121" s="80"/>
      <c r="H121" s="71"/>
      <c r="I121" s="71"/>
      <c r="J121" s="71"/>
      <c r="K121" s="71"/>
      <c r="L121" s="71"/>
      <c r="M121" s="71"/>
      <c r="N121" s="71"/>
      <c r="O121" s="71"/>
      <c r="P121" s="71"/>
      <c r="Q121" s="71"/>
      <c r="R121" s="71"/>
      <c r="S121" s="71"/>
      <c r="T121" s="71"/>
      <c r="U121" s="71"/>
      <c r="V121" s="71"/>
      <c r="W121" s="71"/>
      <c r="X121" s="71"/>
      <c r="Y121" s="71"/>
      <c r="Z121" s="71"/>
      <c r="AA121" s="71"/>
    </row>
    <row r="122" spans="1:27" ht="15">
      <c r="A122" s="71"/>
      <c r="B122" s="71"/>
      <c r="C122" s="80"/>
      <c r="D122" s="80"/>
      <c r="E122" s="80"/>
      <c r="F122" s="80"/>
      <c r="G122" s="80"/>
      <c r="H122" s="71"/>
      <c r="I122" s="71"/>
      <c r="J122" s="71"/>
      <c r="K122" s="71"/>
      <c r="L122" s="71"/>
      <c r="M122" s="71"/>
      <c r="N122" s="71"/>
      <c r="O122" s="71"/>
      <c r="P122" s="71"/>
      <c r="Q122" s="71"/>
      <c r="R122" s="71"/>
      <c r="S122" s="71"/>
      <c r="T122" s="71"/>
      <c r="U122" s="71"/>
      <c r="V122" s="71"/>
      <c r="W122" s="71"/>
      <c r="X122" s="71"/>
      <c r="Y122" s="71"/>
      <c r="Z122" s="71"/>
      <c r="AA122" s="71"/>
    </row>
    <row r="123" spans="1:27" ht="15">
      <c r="A123" s="71"/>
      <c r="B123" s="71"/>
      <c r="C123" s="80"/>
      <c r="D123" s="80"/>
      <c r="E123" s="80"/>
      <c r="F123" s="80"/>
      <c r="G123" s="80"/>
      <c r="H123" s="71"/>
      <c r="I123" s="71"/>
      <c r="J123" s="71"/>
      <c r="K123" s="71"/>
      <c r="L123" s="71"/>
      <c r="M123" s="71"/>
      <c r="N123" s="71"/>
      <c r="O123" s="71"/>
      <c r="P123" s="71"/>
      <c r="Q123" s="71"/>
      <c r="R123" s="71"/>
      <c r="S123" s="71"/>
      <c r="T123" s="71"/>
      <c r="U123" s="71"/>
      <c r="V123" s="71"/>
      <c r="W123" s="71"/>
      <c r="X123" s="71"/>
      <c r="Y123" s="71"/>
      <c r="Z123" s="71"/>
      <c r="AA123" s="71"/>
    </row>
    <row r="124" spans="1:27" ht="15">
      <c r="A124" s="71"/>
      <c r="B124" s="71"/>
      <c r="C124" s="80"/>
      <c r="D124" s="80"/>
      <c r="E124" s="80"/>
      <c r="F124" s="80"/>
      <c r="G124" s="80"/>
      <c r="H124" s="71"/>
      <c r="I124" s="71"/>
      <c r="J124" s="71"/>
      <c r="K124" s="71"/>
      <c r="L124" s="71"/>
      <c r="M124" s="71"/>
      <c r="N124" s="71"/>
      <c r="O124" s="71"/>
      <c r="P124" s="71"/>
      <c r="Q124" s="71"/>
      <c r="R124" s="71"/>
      <c r="S124" s="71"/>
      <c r="T124" s="71"/>
      <c r="U124" s="71"/>
      <c r="V124" s="71"/>
      <c r="W124" s="71"/>
      <c r="X124" s="71"/>
      <c r="Y124" s="71"/>
      <c r="Z124" s="71"/>
      <c r="AA124" s="71"/>
    </row>
    <row r="125" spans="1:27" ht="15">
      <c r="A125" s="71"/>
      <c r="B125" s="71"/>
      <c r="C125" s="80"/>
      <c r="D125" s="80"/>
      <c r="E125" s="80"/>
      <c r="F125" s="80"/>
      <c r="G125" s="80"/>
      <c r="H125" s="71"/>
      <c r="I125" s="71"/>
      <c r="J125" s="71"/>
      <c r="K125" s="71"/>
      <c r="L125" s="71"/>
      <c r="M125" s="71"/>
      <c r="N125" s="71"/>
      <c r="O125" s="71"/>
      <c r="P125" s="71"/>
      <c r="Q125" s="71"/>
      <c r="R125" s="71"/>
      <c r="S125" s="71"/>
      <c r="T125" s="71"/>
      <c r="U125" s="71"/>
      <c r="V125" s="71"/>
      <c r="W125" s="71"/>
      <c r="X125" s="71"/>
      <c r="Y125" s="71"/>
      <c r="Z125" s="71"/>
      <c r="AA125" s="71"/>
    </row>
    <row r="126" spans="1:27" ht="15">
      <c r="A126" s="71"/>
      <c r="B126" s="71"/>
      <c r="C126" s="80"/>
      <c r="D126" s="80"/>
      <c r="E126" s="80"/>
      <c r="F126" s="80"/>
      <c r="G126" s="80"/>
      <c r="H126" s="71"/>
      <c r="I126" s="71"/>
      <c r="J126" s="71"/>
      <c r="K126" s="71"/>
      <c r="L126" s="71"/>
      <c r="M126" s="71"/>
      <c r="N126" s="71"/>
      <c r="O126" s="71"/>
      <c r="P126" s="71"/>
      <c r="Q126" s="71"/>
      <c r="R126" s="71"/>
      <c r="S126" s="71"/>
      <c r="T126" s="71"/>
      <c r="U126" s="71"/>
      <c r="V126" s="71"/>
      <c r="W126" s="71"/>
      <c r="X126" s="71"/>
      <c r="Y126" s="71"/>
      <c r="Z126" s="71"/>
      <c r="AA126" s="71"/>
    </row>
    <row r="127" spans="1:27" ht="15">
      <c r="A127" s="71"/>
      <c r="B127" s="71"/>
      <c r="C127" s="80"/>
      <c r="D127" s="80"/>
      <c r="E127" s="80"/>
      <c r="F127" s="80"/>
      <c r="G127" s="80"/>
      <c r="H127" s="71"/>
      <c r="I127" s="71"/>
      <c r="J127" s="71"/>
      <c r="K127" s="71"/>
      <c r="L127" s="71"/>
      <c r="M127" s="71"/>
      <c r="N127" s="71"/>
      <c r="O127" s="71"/>
      <c r="P127" s="71"/>
      <c r="Q127" s="71"/>
      <c r="R127" s="71"/>
      <c r="S127" s="71"/>
      <c r="T127" s="71"/>
      <c r="U127" s="71"/>
      <c r="V127" s="71"/>
      <c r="W127" s="71"/>
      <c r="X127" s="71"/>
      <c r="Y127" s="71"/>
      <c r="Z127" s="71"/>
      <c r="AA127" s="71"/>
    </row>
    <row r="128" spans="1:27" ht="15">
      <c r="A128" s="71"/>
      <c r="B128" s="71"/>
      <c r="C128" s="80"/>
      <c r="D128" s="80"/>
      <c r="E128" s="80"/>
      <c r="F128" s="80"/>
      <c r="G128" s="80"/>
      <c r="H128" s="71"/>
      <c r="I128" s="71"/>
      <c r="J128" s="71"/>
      <c r="K128" s="71"/>
      <c r="L128" s="71"/>
      <c r="M128" s="71"/>
      <c r="N128" s="71"/>
      <c r="O128" s="71"/>
      <c r="P128" s="71"/>
      <c r="Q128" s="71"/>
      <c r="R128" s="71"/>
      <c r="S128" s="71"/>
      <c r="T128" s="71"/>
      <c r="U128" s="71"/>
      <c r="V128" s="71"/>
      <c r="W128" s="71"/>
      <c r="X128" s="71"/>
      <c r="Y128" s="71"/>
      <c r="Z128" s="71"/>
      <c r="AA128" s="71"/>
    </row>
    <row r="129" spans="1:27" ht="15">
      <c r="A129" s="71"/>
      <c r="B129" s="71"/>
      <c r="C129" s="80"/>
      <c r="D129" s="80"/>
      <c r="E129" s="80"/>
      <c r="F129" s="80"/>
      <c r="G129" s="80"/>
      <c r="H129" s="71"/>
      <c r="I129" s="71"/>
      <c r="J129" s="71"/>
      <c r="K129" s="71"/>
      <c r="L129" s="71"/>
      <c r="M129" s="71"/>
      <c r="N129" s="71"/>
      <c r="O129" s="71"/>
      <c r="P129" s="71"/>
      <c r="Q129" s="71"/>
      <c r="R129" s="71"/>
      <c r="S129" s="71"/>
      <c r="T129" s="71"/>
      <c r="U129" s="71"/>
      <c r="V129" s="71"/>
      <c r="W129" s="71"/>
      <c r="X129" s="71"/>
      <c r="Y129" s="71"/>
      <c r="Z129" s="71"/>
      <c r="AA129" s="71"/>
    </row>
    <row r="130" spans="1:27" ht="15">
      <c r="A130" s="71"/>
      <c r="B130" s="71"/>
      <c r="C130" s="80"/>
      <c r="D130" s="80"/>
      <c r="E130" s="80"/>
      <c r="F130" s="80"/>
      <c r="G130" s="80"/>
      <c r="H130" s="71"/>
      <c r="I130" s="71"/>
      <c r="J130" s="71"/>
      <c r="K130" s="71"/>
      <c r="L130" s="71"/>
      <c r="M130" s="71"/>
      <c r="N130" s="71"/>
      <c r="O130" s="71"/>
      <c r="P130" s="71"/>
      <c r="Q130" s="71"/>
      <c r="R130" s="71"/>
      <c r="S130" s="71"/>
      <c r="T130" s="71"/>
      <c r="U130" s="71"/>
      <c r="V130" s="71"/>
      <c r="W130" s="71"/>
      <c r="X130" s="71"/>
      <c r="Y130" s="71"/>
      <c r="Z130" s="71"/>
      <c r="AA130" s="71"/>
    </row>
    <row r="131" spans="1:27" ht="15">
      <c r="A131" s="71"/>
      <c r="B131" s="71"/>
      <c r="C131" s="80"/>
      <c r="D131" s="80"/>
      <c r="E131" s="80"/>
      <c r="F131" s="80"/>
      <c r="G131" s="80"/>
      <c r="H131" s="71"/>
      <c r="I131" s="71"/>
      <c r="J131" s="71"/>
      <c r="K131" s="71"/>
      <c r="L131" s="71"/>
      <c r="M131" s="71"/>
      <c r="N131" s="71"/>
      <c r="O131" s="71"/>
      <c r="P131" s="71"/>
      <c r="Q131" s="71"/>
      <c r="R131" s="71"/>
      <c r="S131" s="71"/>
      <c r="T131" s="71"/>
      <c r="U131" s="71"/>
      <c r="V131" s="71"/>
      <c r="W131" s="71"/>
      <c r="X131" s="71"/>
      <c r="Y131" s="71"/>
      <c r="Z131" s="71"/>
      <c r="AA131" s="71"/>
    </row>
    <row r="132" spans="1:27" ht="15">
      <c r="A132" s="71"/>
      <c r="B132" s="71"/>
      <c r="C132" s="80"/>
      <c r="D132" s="80"/>
      <c r="E132" s="80"/>
      <c r="F132" s="80"/>
      <c r="G132" s="80"/>
      <c r="H132" s="71"/>
      <c r="I132" s="71"/>
      <c r="J132" s="71"/>
      <c r="K132" s="71"/>
      <c r="L132" s="71"/>
      <c r="M132" s="71"/>
      <c r="N132" s="71"/>
      <c r="O132" s="71"/>
      <c r="P132" s="71"/>
      <c r="Q132" s="71"/>
      <c r="R132" s="71"/>
      <c r="S132" s="71"/>
      <c r="T132" s="71"/>
      <c r="U132" s="71"/>
      <c r="V132" s="71"/>
      <c r="W132" s="71"/>
      <c r="X132" s="71"/>
      <c r="Y132" s="71"/>
      <c r="Z132" s="71"/>
      <c r="AA132" s="71"/>
    </row>
    <row r="133" spans="1:27" ht="15">
      <c r="A133" s="71"/>
      <c r="B133" s="71"/>
      <c r="C133" s="80"/>
      <c r="D133" s="80"/>
      <c r="E133" s="80"/>
      <c r="F133" s="80"/>
      <c r="G133" s="80"/>
      <c r="H133" s="71"/>
      <c r="I133" s="71"/>
      <c r="J133" s="71"/>
      <c r="K133" s="71"/>
      <c r="L133" s="71"/>
      <c r="M133" s="71"/>
      <c r="N133" s="71"/>
      <c r="O133" s="71"/>
      <c r="P133" s="71"/>
      <c r="Q133" s="71"/>
      <c r="R133" s="71"/>
      <c r="S133" s="71"/>
      <c r="T133" s="71"/>
      <c r="U133" s="71"/>
      <c r="V133" s="71"/>
      <c r="W133" s="71"/>
      <c r="X133" s="71"/>
      <c r="Y133" s="71"/>
      <c r="Z133" s="71"/>
      <c r="AA133" s="71"/>
    </row>
    <row r="134" spans="1:27" ht="15">
      <c r="A134" s="71"/>
      <c r="B134" s="71"/>
      <c r="C134" s="80"/>
      <c r="D134" s="80"/>
      <c r="E134" s="80"/>
      <c r="F134" s="80"/>
      <c r="G134" s="80"/>
      <c r="H134" s="71"/>
      <c r="I134" s="71"/>
      <c r="J134" s="71"/>
      <c r="K134" s="71"/>
      <c r="L134" s="71"/>
      <c r="M134" s="71"/>
      <c r="N134" s="71"/>
      <c r="O134" s="71"/>
      <c r="P134" s="71"/>
      <c r="Q134" s="71"/>
      <c r="R134" s="71"/>
      <c r="S134" s="71"/>
      <c r="T134" s="71"/>
      <c r="U134" s="71"/>
      <c r="V134" s="71"/>
      <c r="W134" s="71"/>
      <c r="X134" s="71"/>
      <c r="Y134" s="71"/>
      <c r="Z134" s="71"/>
      <c r="AA134" s="71"/>
    </row>
    <row r="135" spans="1:27" ht="15">
      <c r="A135" s="71"/>
      <c r="B135" s="71"/>
      <c r="C135" s="80"/>
      <c r="D135" s="80"/>
      <c r="E135" s="80"/>
      <c r="F135" s="80"/>
      <c r="G135" s="80"/>
      <c r="H135" s="71"/>
      <c r="I135" s="71"/>
      <c r="J135" s="71"/>
      <c r="K135" s="71"/>
      <c r="L135" s="71"/>
      <c r="M135" s="71"/>
      <c r="N135" s="71"/>
      <c r="O135" s="71"/>
      <c r="P135" s="71"/>
      <c r="Q135" s="71"/>
      <c r="R135" s="71"/>
      <c r="S135" s="71"/>
      <c r="T135" s="71"/>
      <c r="U135" s="71"/>
      <c r="V135" s="71"/>
      <c r="W135" s="71"/>
      <c r="X135" s="71"/>
      <c r="Y135" s="71"/>
      <c r="Z135" s="71"/>
      <c r="AA135" s="71"/>
    </row>
    <row r="136" spans="1:27" ht="15">
      <c r="A136" s="71"/>
      <c r="B136" s="71"/>
      <c r="C136" s="80"/>
      <c r="D136" s="80"/>
      <c r="E136" s="80"/>
      <c r="F136" s="80"/>
      <c r="G136" s="80"/>
      <c r="H136" s="71"/>
      <c r="I136" s="71"/>
      <c r="J136" s="71"/>
      <c r="K136" s="71"/>
      <c r="L136" s="71"/>
      <c r="M136" s="71"/>
      <c r="N136" s="71"/>
      <c r="O136" s="71"/>
      <c r="P136" s="71"/>
      <c r="Q136" s="71"/>
      <c r="R136" s="71"/>
      <c r="S136" s="71"/>
      <c r="T136" s="71"/>
      <c r="U136" s="71"/>
      <c r="V136" s="71"/>
      <c r="W136" s="71"/>
      <c r="X136" s="71"/>
      <c r="Y136" s="71"/>
      <c r="Z136" s="71"/>
      <c r="AA136" s="71"/>
    </row>
    <row r="137" spans="1:27" ht="15">
      <c r="A137" s="71"/>
      <c r="B137" s="71"/>
      <c r="C137" s="80"/>
      <c r="D137" s="80"/>
      <c r="E137" s="80"/>
      <c r="F137" s="80"/>
      <c r="G137" s="80"/>
      <c r="H137" s="71"/>
      <c r="I137" s="71"/>
      <c r="J137" s="71"/>
      <c r="K137" s="71"/>
      <c r="L137" s="71"/>
      <c r="M137" s="71"/>
      <c r="N137" s="71"/>
      <c r="O137" s="71"/>
      <c r="P137" s="71"/>
      <c r="Q137" s="71"/>
      <c r="R137" s="71"/>
      <c r="S137" s="71"/>
      <c r="T137" s="71"/>
      <c r="U137" s="71"/>
      <c r="V137" s="71"/>
      <c r="W137" s="71"/>
      <c r="X137" s="71"/>
      <c r="Y137" s="71"/>
      <c r="Z137" s="71"/>
      <c r="AA137" s="71"/>
    </row>
    <row r="138" spans="1:27" ht="15">
      <c r="A138" s="71"/>
      <c r="B138" s="71"/>
      <c r="C138" s="80"/>
      <c r="D138" s="80"/>
      <c r="E138" s="80"/>
      <c r="F138" s="80"/>
      <c r="G138" s="80"/>
      <c r="H138" s="71"/>
      <c r="I138" s="71"/>
      <c r="J138" s="71"/>
      <c r="K138" s="71"/>
      <c r="L138" s="71"/>
      <c r="M138" s="71"/>
      <c r="N138" s="71"/>
      <c r="O138" s="71"/>
      <c r="P138" s="71"/>
      <c r="Q138" s="71"/>
      <c r="R138" s="71"/>
      <c r="S138" s="71"/>
      <c r="T138" s="71"/>
      <c r="U138" s="71"/>
      <c r="V138" s="71"/>
      <c r="W138" s="71"/>
      <c r="X138" s="71"/>
      <c r="Y138" s="71"/>
      <c r="Z138" s="71"/>
      <c r="AA138" s="71"/>
    </row>
    <row r="139" spans="1:27" ht="15">
      <c r="A139" s="71"/>
      <c r="B139" s="71"/>
      <c r="C139" s="80"/>
      <c r="D139" s="80"/>
      <c r="E139" s="80"/>
      <c r="F139" s="80"/>
      <c r="G139" s="80"/>
      <c r="H139" s="71"/>
      <c r="I139" s="71"/>
      <c r="J139" s="71"/>
      <c r="K139" s="71"/>
      <c r="L139" s="71"/>
      <c r="M139" s="71"/>
      <c r="N139" s="71"/>
      <c r="O139" s="71"/>
      <c r="P139" s="71"/>
      <c r="Q139" s="71"/>
      <c r="R139" s="71"/>
      <c r="S139" s="71"/>
      <c r="T139" s="71"/>
      <c r="U139" s="71"/>
      <c r="V139" s="71"/>
      <c r="W139" s="71"/>
      <c r="X139" s="71"/>
      <c r="Y139" s="71"/>
      <c r="Z139" s="71"/>
      <c r="AA139" s="71"/>
    </row>
    <row r="140" spans="1:27" ht="15">
      <c r="A140" s="71"/>
      <c r="B140" s="71"/>
      <c r="C140" s="80"/>
      <c r="D140" s="80"/>
      <c r="E140" s="80"/>
      <c r="F140" s="80"/>
      <c r="G140" s="80"/>
      <c r="H140" s="71"/>
      <c r="I140" s="71"/>
      <c r="J140" s="71"/>
      <c r="K140" s="71"/>
      <c r="L140" s="71"/>
      <c r="M140" s="71"/>
      <c r="N140" s="71"/>
      <c r="O140" s="71"/>
      <c r="P140" s="71"/>
      <c r="Q140" s="71"/>
      <c r="R140" s="71"/>
      <c r="S140" s="71"/>
      <c r="T140" s="71"/>
      <c r="U140" s="71"/>
      <c r="V140" s="71"/>
      <c r="W140" s="71"/>
      <c r="X140" s="71"/>
      <c r="Y140" s="71"/>
      <c r="Z140" s="71"/>
      <c r="AA140" s="71"/>
    </row>
    <row r="141" spans="1:27" ht="15">
      <c r="A141" s="71"/>
      <c r="B141" s="71"/>
      <c r="C141" s="80"/>
      <c r="D141" s="80"/>
      <c r="E141" s="80"/>
      <c r="F141" s="80"/>
      <c r="G141" s="80"/>
      <c r="H141" s="71"/>
      <c r="I141" s="71"/>
      <c r="J141" s="71"/>
      <c r="K141" s="71"/>
      <c r="L141" s="71"/>
      <c r="M141" s="71"/>
      <c r="N141" s="71"/>
      <c r="O141" s="71"/>
      <c r="P141" s="71"/>
      <c r="Q141" s="71"/>
      <c r="R141" s="71"/>
      <c r="S141" s="71"/>
      <c r="T141" s="71"/>
      <c r="U141" s="71"/>
      <c r="V141" s="71"/>
      <c r="W141" s="71"/>
      <c r="X141" s="71"/>
      <c r="Y141" s="71"/>
      <c r="Z141" s="71"/>
      <c r="AA141" s="71"/>
    </row>
    <row r="142" spans="1:27" ht="15">
      <c r="A142" s="71"/>
      <c r="B142" s="71"/>
      <c r="C142" s="80"/>
      <c r="D142" s="80"/>
      <c r="E142" s="80"/>
      <c r="F142" s="80"/>
      <c r="G142" s="80"/>
      <c r="H142" s="71"/>
      <c r="I142" s="71"/>
      <c r="J142" s="71"/>
      <c r="K142" s="71"/>
      <c r="L142" s="71"/>
      <c r="M142" s="71"/>
      <c r="N142" s="71"/>
      <c r="O142" s="71"/>
      <c r="P142" s="71"/>
      <c r="Q142" s="71"/>
      <c r="R142" s="71"/>
      <c r="S142" s="71"/>
      <c r="T142" s="71"/>
      <c r="U142" s="71"/>
      <c r="V142" s="71"/>
      <c r="W142" s="71"/>
      <c r="X142" s="71"/>
      <c r="Y142" s="71"/>
      <c r="Z142" s="71"/>
      <c r="AA142" s="71"/>
    </row>
    <row r="143" spans="1:27" ht="15">
      <c r="A143" s="71"/>
      <c r="B143" s="71"/>
      <c r="C143" s="80"/>
      <c r="D143" s="80"/>
      <c r="E143" s="80"/>
      <c r="F143" s="80"/>
      <c r="G143" s="80"/>
      <c r="H143" s="71"/>
      <c r="I143" s="71"/>
      <c r="J143" s="71"/>
      <c r="K143" s="71"/>
      <c r="L143" s="71"/>
      <c r="M143" s="71"/>
      <c r="N143" s="71"/>
      <c r="O143" s="71"/>
      <c r="P143" s="71"/>
      <c r="Q143" s="71"/>
      <c r="R143" s="71"/>
      <c r="S143" s="71"/>
      <c r="T143" s="71"/>
      <c r="U143" s="71"/>
      <c r="V143" s="71"/>
      <c r="W143" s="71"/>
      <c r="X143" s="71"/>
      <c r="Y143" s="71"/>
      <c r="Z143" s="71"/>
      <c r="AA143" s="71"/>
    </row>
    <row r="144" spans="1:27" ht="15">
      <c r="A144" s="71"/>
      <c r="B144" s="71"/>
      <c r="C144" s="80"/>
      <c r="D144" s="80"/>
      <c r="E144" s="80"/>
      <c r="F144" s="80"/>
      <c r="G144" s="80"/>
      <c r="H144" s="71"/>
      <c r="I144" s="71"/>
      <c r="J144" s="71"/>
      <c r="K144" s="71"/>
      <c r="L144" s="71"/>
      <c r="M144" s="71"/>
      <c r="N144" s="71"/>
      <c r="O144" s="71"/>
      <c r="P144" s="71"/>
      <c r="Q144" s="71"/>
      <c r="R144" s="71"/>
      <c r="S144" s="71"/>
      <c r="T144" s="71"/>
      <c r="U144" s="71"/>
      <c r="V144" s="71"/>
      <c r="W144" s="71"/>
      <c r="X144" s="71"/>
      <c r="Y144" s="71"/>
      <c r="Z144" s="71"/>
      <c r="AA144" s="71"/>
    </row>
    <row r="145" spans="1:27" ht="15">
      <c r="A145" s="71"/>
      <c r="B145" s="71"/>
      <c r="C145" s="80"/>
      <c r="D145" s="80"/>
      <c r="E145" s="80"/>
      <c r="F145" s="80"/>
      <c r="G145" s="80"/>
      <c r="H145" s="71"/>
      <c r="I145" s="71"/>
      <c r="J145" s="71"/>
      <c r="K145" s="71"/>
      <c r="L145" s="71"/>
      <c r="M145" s="71"/>
      <c r="N145" s="71"/>
      <c r="O145" s="71"/>
      <c r="P145" s="71"/>
      <c r="Q145" s="71"/>
      <c r="R145" s="71"/>
      <c r="S145" s="71"/>
      <c r="T145" s="71"/>
      <c r="U145" s="71"/>
      <c r="V145" s="71"/>
      <c r="W145" s="71"/>
      <c r="X145" s="71"/>
      <c r="Y145" s="71"/>
      <c r="Z145" s="71"/>
      <c r="AA145" s="71"/>
    </row>
    <row r="146" spans="1:27" ht="15">
      <c r="A146" s="71"/>
      <c r="B146" s="71"/>
      <c r="C146" s="80"/>
      <c r="D146" s="80"/>
      <c r="E146" s="80"/>
      <c r="F146" s="80"/>
      <c r="G146" s="80"/>
      <c r="H146" s="71"/>
      <c r="I146" s="71"/>
      <c r="J146" s="71"/>
      <c r="K146" s="71"/>
      <c r="L146" s="71"/>
      <c r="M146" s="71"/>
      <c r="N146" s="71"/>
      <c r="O146" s="71"/>
      <c r="P146" s="71"/>
      <c r="Q146" s="71"/>
      <c r="R146" s="71"/>
      <c r="S146" s="71"/>
      <c r="T146" s="71"/>
      <c r="U146" s="71"/>
      <c r="V146" s="71"/>
      <c r="W146" s="71"/>
      <c r="X146" s="71"/>
      <c r="Y146" s="71"/>
      <c r="Z146" s="71"/>
      <c r="AA146" s="71"/>
    </row>
    <row r="147" spans="1:27" ht="15">
      <c r="A147" s="71"/>
      <c r="B147" s="71"/>
      <c r="C147" s="80"/>
      <c r="D147" s="80"/>
      <c r="E147" s="80"/>
      <c r="F147" s="80"/>
      <c r="G147" s="80"/>
      <c r="H147" s="71"/>
      <c r="I147" s="71"/>
      <c r="J147" s="71"/>
      <c r="K147" s="71"/>
      <c r="L147" s="71"/>
      <c r="M147" s="71"/>
      <c r="N147" s="71"/>
      <c r="O147" s="71"/>
      <c r="P147" s="71"/>
      <c r="Q147" s="71"/>
      <c r="R147" s="71"/>
      <c r="S147" s="71"/>
      <c r="T147" s="71"/>
      <c r="U147" s="71"/>
      <c r="V147" s="71"/>
      <c r="W147" s="71"/>
      <c r="X147" s="71"/>
      <c r="Y147" s="71"/>
      <c r="Z147" s="71"/>
      <c r="AA147" s="71"/>
    </row>
    <row r="148" spans="1:27" ht="15">
      <c r="A148" s="71"/>
      <c r="B148" s="71"/>
      <c r="C148" s="80"/>
      <c r="D148" s="80"/>
      <c r="E148" s="80"/>
      <c r="F148" s="80"/>
      <c r="G148" s="80"/>
      <c r="H148" s="71"/>
      <c r="I148" s="71"/>
      <c r="J148" s="71"/>
      <c r="K148" s="71"/>
      <c r="L148" s="71"/>
      <c r="M148" s="71"/>
      <c r="N148" s="71"/>
      <c r="O148" s="71"/>
      <c r="P148" s="71"/>
      <c r="Q148" s="71"/>
      <c r="R148" s="71"/>
      <c r="S148" s="71"/>
      <c r="T148" s="71"/>
      <c r="U148" s="71"/>
      <c r="V148" s="71"/>
      <c r="W148" s="71"/>
      <c r="X148" s="71"/>
      <c r="Y148" s="71"/>
      <c r="Z148" s="71"/>
      <c r="AA148" s="71"/>
    </row>
    <row r="149" spans="1:27" ht="15">
      <c r="A149" s="71"/>
      <c r="B149" s="71"/>
      <c r="C149" s="80"/>
      <c r="D149" s="80"/>
      <c r="E149" s="80"/>
      <c r="F149" s="80"/>
      <c r="G149" s="80"/>
      <c r="H149" s="71"/>
      <c r="I149" s="71"/>
      <c r="J149" s="71"/>
      <c r="K149" s="71"/>
      <c r="L149" s="71"/>
      <c r="M149" s="71"/>
      <c r="N149" s="71"/>
      <c r="O149" s="71"/>
      <c r="P149" s="71"/>
      <c r="Q149" s="71"/>
      <c r="R149" s="71"/>
      <c r="S149" s="71"/>
      <c r="T149" s="71"/>
      <c r="U149" s="71"/>
      <c r="V149" s="71"/>
      <c r="W149" s="71"/>
      <c r="X149" s="71"/>
      <c r="Y149" s="71"/>
      <c r="Z149" s="71"/>
      <c r="AA149" s="71"/>
    </row>
    <row r="150" spans="1:27" ht="15">
      <c r="A150" s="71"/>
      <c r="B150" s="71"/>
      <c r="C150" s="80"/>
      <c r="D150" s="80"/>
      <c r="E150" s="80"/>
      <c r="F150" s="80"/>
      <c r="G150" s="80"/>
      <c r="H150" s="71"/>
      <c r="I150" s="71"/>
      <c r="J150" s="71"/>
      <c r="K150" s="71"/>
      <c r="L150" s="71"/>
      <c r="M150" s="71"/>
      <c r="N150" s="71"/>
      <c r="O150" s="71"/>
      <c r="P150" s="71"/>
      <c r="Q150" s="71"/>
      <c r="R150" s="71"/>
      <c r="S150" s="71"/>
      <c r="T150" s="71"/>
      <c r="U150" s="71"/>
      <c r="V150" s="71"/>
      <c r="W150" s="71"/>
      <c r="X150" s="71"/>
      <c r="Y150" s="71"/>
      <c r="Z150" s="71"/>
      <c r="AA150" s="71"/>
    </row>
    <row r="151" spans="1:27" ht="15">
      <c r="A151" s="71"/>
      <c r="B151" s="71"/>
      <c r="C151" s="80"/>
      <c r="D151" s="80"/>
      <c r="E151" s="80"/>
      <c r="F151" s="80"/>
      <c r="G151" s="80"/>
      <c r="H151" s="71"/>
      <c r="I151" s="71"/>
      <c r="J151" s="71"/>
      <c r="K151" s="71"/>
      <c r="L151" s="71"/>
      <c r="M151" s="71"/>
      <c r="N151" s="71"/>
      <c r="O151" s="71"/>
      <c r="P151" s="71"/>
      <c r="Q151" s="71"/>
      <c r="R151" s="71"/>
      <c r="S151" s="71"/>
      <c r="T151" s="71"/>
      <c r="U151" s="71"/>
      <c r="V151" s="71"/>
      <c r="W151" s="71"/>
      <c r="X151" s="71"/>
      <c r="Y151" s="71"/>
      <c r="Z151" s="71"/>
      <c r="AA151" s="71"/>
    </row>
    <row r="152" spans="1:27" ht="15">
      <c r="A152" s="71"/>
      <c r="B152" s="71"/>
      <c r="C152" s="80"/>
      <c r="D152" s="80"/>
      <c r="E152" s="80"/>
      <c r="F152" s="80"/>
      <c r="G152" s="80"/>
      <c r="H152" s="71"/>
      <c r="I152" s="71"/>
      <c r="J152" s="71"/>
      <c r="K152" s="71"/>
      <c r="L152" s="71"/>
      <c r="M152" s="71"/>
      <c r="N152" s="71"/>
      <c r="O152" s="71"/>
      <c r="P152" s="71"/>
      <c r="Q152" s="71"/>
      <c r="R152" s="71"/>
      <c r="S152" s="71"/>
      <c r="T152" s="71"/>
      <c r="U152" s="71"/>
      <c r="V152" s="71"/>
      <c r="W152" s="71"/>
      <c r="X152" s="71"/>
      <c r="Y152" s="71"/>
      <c r="Z152" s="71"/>
      <c r="AA152" s="71"/>
    </row>
    <row r="153" spans="1:27" ht="15">
      <c r="A153" s="71"/>
      <c r="B153" s="71"/>
      <c r="C153" s="80"/>
      <c r="D153" s="80"/>
      <c r="E153" s="80"/>
      <c r="F153" s="80"/>
      <c r="G153" s="80"/>
      <c r="H153" s="71"/>
      <c r="I153" s="71"/>
      <c r="J153" s="71"/>
      <c r="K153" s="71"/>
      <c r="L153" s="71"/>
      <c r="M153" s="71"/>
      <c r="N153" s="71"/>
      <c r="O153" s="71"/>
      <c r="P153" s="71"/>
      <c r="Q153" s="71"/>
      <c r="R153" s="71"/>
      <c r="S153" s="71"/>
      <c r="T153" s="71"/>
      <c r="U153" s="71"/>
      <c r="V153" s="71"/>
      <c r="W153" s="71"/>
      <c r="X153" s="71"/>
      <c r="Y153" s="71"/>
      <c r="Z153" s="71"/>
      <c r="AA153" s="71"/>
    </row>
    <row r="154" spans="1:27" ht="15">
      <c r="A154" s="71"/>
      <c r="B154" s="71"/>
      <c r="C154" s="80"/>
      <c r="D154" s="80"/>
      <c r="E154" s="80"/>
      <c r="F154" s="80"/>
      <c r="G154" s="80"/>
      <c r="H154" s="71"/>
      <c r="I154" s="71"/>
      <c r="J154" s="71"/>
      <c r="K154" s="71"/>
      <c r="L154" s="71"/>
      <c r="M154" s="71"/>
      <c r="N154" s="71"/>
      <c r="O154" s="71"/>
      <c r="P154" s="71"/>
      <c r="Q154" s="71"/>
      <c r="R154" s="71"/>
      <c r="S154" s="71"/>
      <c r="T154" s="71"/>
      <c r="U154" s="71"/>
      <c r="V154" s="71"/>
      <c r="W154" s="71"/>
      <c r="X154" s="71"/>
      <c r="Y154" s="71"/>
      <c r="Z154" s="71"/>
      <c r="AA154" s="71"/>
    </row>
    <row r="155" spans="1:27" ht="15">
      <c r="A155" s="71"/>
      <c r="B155" s="71"/>
      <c r="C155" s="80"/>
      <c r="D155" s="80"/>
      <c r="E155" s="80"/>
      <c r="F155" s="80"/>
      <c r="G155" s="80"/>
      <c r="H155" s="71"/>
      <c r="I155" s="71"/>
      <c r="J155" s="71"/>
      <c r="K155" s="71"/>
      <c r="L155" s="71"/>
      <c r="M155" s="71"/>
      <c r="N155" s="71"/>
      <c r="O155" s="71"/>
      <c r="P155" s="71"/>
      <c r="Q155" s="71"/>
      <c r="R155" s="71"/>
      <c r="S155" s="71"/>
      <c r="T155" s="71"/>
      <c r="U155" s="71"/>
      <c r="V155" s="71"/>
      <c r="W155" s="71"/>
      <c r="X155" s="71"/>
      <c r="Y155" s="71"/>
      <c r="Z155" s="71"/>
      <c r="AA155" s="71"/>
    </row>
    <row r="156" spans="1:27" ht="15">
      <c r="A156" s="71"/>
      <c r="B156" s="71"/>
      <c r="C156" s="80"/>
      <c r="D156" s="80"/>
      <c r="E156" s="80"/>
      <c r="F156" s="80"/>
      <c r="G156" s="80"/>
      <c r="H156" s="71"/>
      <c r="I156" s="71"/>
      <c r="J156" s="71"/>
      <c r="K156" s="71"/>
      <c r="L156" s="71"/>
      <c r="M156" s="71"/>
      <c r="N156" s="71"/>
      <c r="O156" s="71"/>
      <c r="P156" s="71"/>
      <c r="Q156" s="71"/>
      <c r="R156" s="71"/>
      <c r="S156" s="71"/>
      <c r="T156" s="71"/>
      <c r="U156" s="71"/>
      <c r="V156" s="71"/>
      <c r="W156" s="71"/>
      <c r="X156" s="71"/>
      <c r="Y156" s="71"/>
      <c r="Z156" s="71"/>
      <c r="AA156" s="71"/>
    </row>
    <row r="157" spans="1:27" ht="15">
      <c r="A157" s="71"/>
      <c r="B157" s="71"/>
      <c r="C157" s="80"/>
      <c r="D157" s="80"/>
      <c r="E157" s="80"/>
      <c r="F157" s="80"/>
      <c r="G157" s="80"/>
      <c r="H157" s="71"/>
      <c r="I157" s="71"/>
      <c r="J157" s="71"/>
      <c r="K157" s="71"/>
      <c r="L157" s="71"/>
      <c r="M157" s="71"/>
      <c r="N157" s="71"/>
      <c r="O157" s="71"/>
      <c r="P157" s="71"/>
      <c r="Q157" s="71"/>
      <c r="R157" s="71"/>
      <c r="S157" s="71"/>
      <c r="T157" s="71"/>
      <c r="U157" s="71"/>
      <c r="V157" s="71"/>
      <c r="W157" s="71"/>
      <c r="X157" s="71"/>
      <c r="Y157" s="71"/>
      <c r="Z157" s="71"/>
      <c r="AA157" s="71"/>
    </row>
    <row r="158" spans="1:27" ht="15">
      <c r="A158" s="71"/>
      <c r="B158" s="71"/>
      <c r="C158" s="80"/>
      <c r="D158" s="80"/>
      <c r="E158" s="80"/>
      <c r="F158" s="80"/>
      <c r="G158" s="80"/>
      <c r="H158" s="71"/>
      <c r="I158" s="71"/>
      <c r="J158" s="71"/>
      <c r="K158" s="71"/>
      <c r="L158" s="71"/>
      <c r="M158" s="71"/>
      <c r="N158" s="71"/>
      <c r="O158" s="71"/>
      <c r="P158" s="71"/>
      <c r="Q158" s="71"/>
      <c r="R158" s="71"/>
      <c r="S158" s="71"/>
      <c r="T158" s="71"/>
      <c r="U158" s="71"/>
      <c r="V158" s="71"/>
      <c r="W158" s="71"/>
      <c r="X158" s="71"/>
      <c r="Y158" s="71"/>
      <c r="Z158" s="71"/>
      <c r="AA158" s="71"/>
    </row>
    <row r="159" spans="1:27" ht="15">
      <c r="A159" s="71"/>
      <c r="B159" s="71"/>
      <c r="C159" s="80"/>
      <c r="D159" s="80"/>
      <c r="E159" s="80"/>
      <c r="F159" s="80"/>
      <c r="G159" s="80"/>
      <c r="H159" s="71"/>
      <c r="I159" s="71"/>
      <c r="J159" s="71"/>
      <c r="K159" s="71"/>
      <c r="L159" s="71"/>
      <c r="M159" s="71"/>
      <c r="N159" s="71"/>
      <c r="O159" s="71"/>
      <c r="P159" s="71"/>
      <c r="Q159" s="71"/>
      <c r="R159" s="71"/>
      <c r="S159" s="71"/>
      <c r="T159" s="71"/>
      <c r="U159" s="71"/>
      <c r="V159" s="71"/>
      <c r="W159" s="71"/>
      <c r="X159" s="71"/>
      <c r="Y159" s="71"/>
      <c r="Z159" s="71"/>
      <c r="AA159" s="71"/>
    </row>
    <row r="160" spans="1:27" ht="15">
      <c r="A160" s="71"/>
      <c r="B160" s="71"/>
      <c r="C160" s="80"/>
      <c r="D160" s="80"/>
      <c r="E160" s="80"/>
      <c r="F160" s="80"/>
      <c r="G160" s="80"/>
      <c r="H160" s="71"/>
      <c r="I160" s="71"/>
      <c r="J160" s="71"/>
      <c r="K160" s="71"/>
      <c r="L160" s="71"/>
      <c r="M160" s="71"/>
      <c r="N160" s="71"/>
      <c r="O160" s="71"/>
      <c r="P160" s="71"/>
      <c r="Q160" s="71"/>
      <c r="R160" s="71"/>
      <c r="S160" s="71"/>
      <c r="T160" s="71"/>
      <c r="U160" s="71"/>
      <c r="V160" s="71"/>
      <c r="W160" s="71"/>
      <c r="X160" s="71"/>
      <c r="Y160" s="71"/>
      <c r="Z160" s="71"/>
      <c r="AA160" s="71"/>
    </row>
    <row r="161" spans="1:27" ht="15">
      <c r="A161" s="71"/>
      <c r="B161" s="71"/>
      <c r="C161" s="80"/>
      <c r="D161" s="80"/>
      <c r="E161" s="80"/>
      <c r="F161" s="80"/>
      <c r="G161" s="80"/>
      <c r="H161" s="71"/>
      <c r="I161" s="71"/>
      <c r="J161" s="71"/>
      <c r="K161" s="71"/>
      <c r="L161" s="71"/>
      <c r="M161" s="71"/>
      <c r="N161" s="71"/>
      <c r="O161" s="71"/>
      <c r="P161" s="71"/>
      <c r="Q161" s="71"/>
      <c r="R161" s="71"/>
      <c r="S161" s="71"/>
      <c r="T161" s="71"/>
      <c r="U161" s="71"/>
      <c r="V161" s="71"/>
      <c r="W161" s="71"/>
      <c r="X161" s="71"/>
      <c r="Y161" s="71"/>
      <c r="Z161" s="71"/>
      <c r="AA161" s="71"/>
    </row>
    <row r="162" spans="1:27" ht="15">
      <c r="A162" s="71"/>
      <c r="B162" s="71"/>
      <c r="C162" s="80"/>
      <c r="D162" s="80"/>
      <c r="E162" s="80"/>
      <c r="F162" s="80"/>
      <c r="G162" s="80"/>
      <c r="H162" s="71"/>
      <c r="I162" s="71"/>
      <c r="J162" s="71"/>
      <c r="K162" s="71"/>
      <c r="L162" s="71"/>
      <c r="M162" s="71"/>
      <c r="N162" s="71"/>
      <c r="O162" s="71"/>
      <c r="P162" s="71"/>
      <c r="Q162" s="71"/>
      <c r="R162" s="71"/>
      <c r="S162" s="71"/>
      <c r="T162" s="71"/>
      <c r="U162" s="71"/>
      <c r="V162" s="71"/>
      <c r="W162" s="71"/>
      <c r="X162" s="71"/>
      <c r="Y162" s="71"/>
      <c r="Z162" s="71"/>
      <c r="AA162" s="71"/>
    </row>
    <row r="163" spans="1:27" ht="15">
      <c r="A163" s="71"/>
      <c r="B163" s="71"/>
      <c r="C163" s="80"/>
      <c r="D163" s="80"/>
      <c r="E163" s="80"/>
      <c r="F163" s="80"/>
      <c r="G163" s="80"/>
      <c r="H163" s="71"/>
      <c r="I163" s="71"/>
      <c r="J163" s="71"/>
      <c r="K163" s="71"/>
      <c r="L163" s="71"/>
      <c r="M163" s="71"/>
      <c r="N163" s="71"/>
      <c r="O163" s="71"/>
      <c r="P163" s="71"/>
      <c r="Q163" s="71"/>
      <c r="R163" s="71"/>
      <c r="S163" s="71"/>
      <c r="T163" s="71"/>
      <c r="U163" s="71"/>
      <c r="V163" s="71"/>
      <c r="W163" s="71"/>
      <c r="X163" s="71"/>
      <c r="Y163" s="71"/>
      <c r="Z163" s="71"/>
      <c r="AA163" s="71"/>
    </row>
    <row r="164" spans="1:27" ht="15">
      <c r="A164" s="71"/>
      <c r="B164" s="71"/>
      <c r="C164" s="80"/>
      <c r="D164" s="80"/>
      <c r="E164" s="80"/>
      <c r="F164" s="80"/>
      <c r="G164" s="80"/>
      <c r="H164" s="71"/>
      <c r="I164" s="71"/>
      <c r="J164" s="71"/>
      <c r="K164" s="71"/>
      <c r="L164" s="71"/>
      <c r="M164" s="71"/>
      <c r="N164" s="71"/>
      <c r="O164" s="71"/>
      <c r="P164" s="71"/>
      <c r="Q164" s="71"/>
      <c r="R164" s="71"/>
      <c r="S164" s="71"/>
      <c r="T164" s="71"/>
      <c r="U164" s="71"/>
      <c r="V164" s="71"/>
      <c r="W164" s="71"/>
      <c r="X164" s="71"/>
      <c r="Y164" s="71"/>
      <c r="Z164" s="71"/>
      <c r="AA164" s="71"/>
    </row>
    <row r="165" spans="1:27" ht="15">
      <c r="A165" s="71"/>
      <c r="B165" s="71"/>
      <c r="C165" s="80"/>
      <c r="D165" s="80"/>
      <c r="E165" s="80"/>
      <c r="F165" s="80"/>
      <c r="G165" s="80"/>
      <c r="H165" s="71"/>
      <c r="I165" s="71"/>
      <c r="J165" s="71"/>
      <c r="K165" s="71"/>
      <c r="L165" s="71"/>
      <c r="M165" s="71"/>
      <c r="N165" s="71"/>
      <c r="O165" s="71"/>
      <c r="P165" s="71"/>
      <c r="Q165" s="71"/>
      <c r="R165" s="71"/>
      <c r="S165" s="71"/>
      <c r="T165" s="71"/>
      <c r="U165" s="71"/>
      <c r="V165" s="71"/>
      <c r="W165" s="71"/>
      <c r="X165" s="71"/>
      <c r="Y165" s="71"/>
      <c r="Z165" s="71"/>
      <c r="AA165" s="71"/>
    </row>
    <row r="166" spans="1:27" ht="15">
      <c r="A166" s="71"/>
      <c r="B166" s="71"/>
      <c r="C166" s="80"/>
      <c r="D166" s="80"/>
      <c r="E166" s="80"/>
      <c r="F166" s="80"/>
      <c r="G166" s="80"/>
      <c r="H166" s="71"/>
      <c r="I166" s="71"/>
      <c r="J166" s="71"/>
      <c r="K166" s="71"/>
      <c r="L166" s="71"/>
      <c r="M166" s="71"/>
      <c r="N166" s="71"/>
      <c r="O166" s="71"/>
      <c r="P166" s="71"/>
      <c r="Q166" s="71"/>
      <c r="R166" s="71"/>
      <c r="S166" s="71"/>
      <c r="T166" s="71"/>
      <c r="U166" s="71"/>
      <c r="V166" s="71"/>
      <c r="W166" s="71"/>
      <c r="X166" s="71"/>
      <c r="Y166" s="71"/>
      <c r="Z166" s="71"/>
      <c r="AA166" s="71"/>
    </row>
    <row r="167" spans="1:27" ht="15">
      <c r="A167" s="71"/>
      <c r="B167" s="71"/>
      <c r="C167" s="80"/>
      <c r="D167" s="80"/>
      <c r="E167" s="80"/>
      <c r="F167" s="80"/>
      <c r="G167" s="80"/>
      <c r="H167" s="71"/>
      <c r="I167" s="71"/>
      <c r="J167" s="71"/>
      <c r="K167" s="71"/>
      <c r="L167" s="71"/>
      <c r="M167" s="71"/>
      <c r="N167" s="71"/>
      <c r="O167" s="71"/>
      <c r="P167" s="71"/>
      <c r="Q167" s="71"/>
      <c r="R167" s="71"/>
      <c r="S167" s="71"/>
      <c r="T167" s="71"/>
      <c r="U167" s="71"/>
      <c r="V167" s="71"/>
      <c r="W167" s="71"/>
      <c r="X167" s="71"/>
      <c r="Y167" s="71"/>
      <c r="Z167" s="71"/>
      <c r="AA167" s="71"/>
    </row>
    <row r="168" spans="1:27" ht="15">
      <c r="A168" s="71"/>
      <c r="B168" s="71"/>
      <c r="C168" s="80"/>
      <c r="D168" s="80"/>
      <c r="E168" s="80"/>
      <c r="F168" s="80"/>
      <c r="G168" s="80"/>
      <c r="H168" s="71"/>
      <c r="I168" s="71"/>
      <c r="J168" s="71"/>
      <c r="K168" s="71"/>
      <c r="L168" s="71"/>
      <c r="M168" s="71"/>
      <c r="N168" s="71"/>
      <c r="O168" s="71"/>
      <c r="P168" s="71"/>
      <c r="Q168" s="71"/>
      <c r="R168" s="71"/>
      <c r="S168" s="71"/>
      <c r="T168" s="71"/>
      <c r="U168" s="71"/>
      <c r="V168" s="71"/>
      <c r="W168" s="71"/>
      <c r="X168" s="71"/>
      <c r="Y168" s="71"/>
      <c r="Z168" s="71"/>
      <c r="AA168" s="71"/>
    </row>
    <row r="169" spans="1:27" ht="15">
      <c r="A169" s="71"/>
      <c r="B169" s="71"/>
      <c r="C169" s="80"/>
      <c r="D169" s="80"/>
      <c r="E169" s="80"/>
      <c r="F169" s="80"/>
      <c r="G169" s="80"/>
      <c r="H169" s="71"/>
      <c r="I169" s="71"/>
      <c r="J169" s="71"/>
      <c r="K169" s="71"/>
      <c r="L169" s="71"/>
      <c r="M169" s="71"/>
      <c r="N169" s="71"/>
      <c r="O169" s="71"/>
      <c r="P169" s="71"/>
      <c r="Q169" s="71"/>
      <c r="R169" s="71"/>
      <c r="S169" s="71"/>
      <c r="T169" s="71"/>
      <c r="U169" s="71"/>
      <c r="V169" s="71"/>
      <c r="W169" s="71"/>
      <c r="X169" s="71"/>
      <c r="Y169" s="71"/>
      <c r="Z169" s="71"/>
      <c r="AA169" s="71"/>
    </row>
    <row r="170" spans="1:27" ht="15">
      <c r="A170" s="71"/>
      <c r="B170" s="71"/>
      <c r="C170" s="80"/>
      <c r="D170" s="80"/>
      <c r="E170" s="80"/>
      <c r="F170" s="80"/>
      <c r="G170" s="80"/>
      <c r="H170" s="71"/>
      <c r="I170" s="71"/>
      <c r="J170" s="71"/>
      <c r="K170" s="71"/>
      <c r="L170" s="71"/>
      <c r="M170" s="71"/>
      <c r="N170" s="71"/>
      <c r="O170" s="71"/>
      <c r="P170" s="71"/>
      <c r="Q170" s="71"/>
      <c r="R170" s="71"/>
      <c r="S170" s="71"/>
      <c r="T170" s="71"/>
      <c r="U170" s="71"/>
      <c r="V170" s="71"/>
      <c r="W170" s="71"/>
      <c r="X170" s="71"/>
      <c r="Y170" s="71"/>
      <c r="Z170" s="71"/>
      <c r="AA170" s="71"/>
    </row>
    <row r="171" spans="1:27" ht="15">
      <c r="A171" s="71"/>
      <c r="B171" s="71"/>
      <c r="C171" s="80"/>
      <c r="D171" s="80"/>
      <c r="E171" s="80"/>
      <c r="F171" s="80"/>
      <c r="G171" s="80"/>
      <c r="H171" s="71"/>
      <c r="I171" s="71"/>
      <c r="J171" s="71"/>
      <c r="K171" s="71"/>
      <c r="L171" s="71"/>
      <c r="M171" s="71"/>
      <c r="N171" s="71"/>
      <c r="O171" s="71"/>
      <c r="P171" s="71"/>
      <c r="Q171" s="71"/>
      <c r="R171" s="71"/>
      <c r="S171" s="71"/>
      <c r="T171" s="71"/>
      <c r="U171" s="71"/>
      <c r="V171" s="71"/>
      <c r="W171" s="71"/>
      <c r="X171" s="71"/>
      <c r="Y171" s="71"/>
      <c r="Z171" s="71"/>
      <c r="AA171" s="71"/>
    </row>
    <row r="172" spans="1:27" ht="15">
      <c r="A172" s="71"/>
      <c r="B172" s="71"/>
      <c r="C172" s="80"/>
      <c r="D172" s="80"/>
      <c r="E172" s="80"/>
      <c r="F172" s="80"/>
      <c r="G172" s="80"/>
      <c r="H172" s="71"/>
      <c r="I172" s="71"/>
      <c r="J172" s="71"/>
      <c r="K172" s="71"/>
      <c r="L172" s="71"/>
      <c r="M172" s="71"/>
      <c r="N172" s="71"/>
      <c r="O172" s="71"/>
      <c r="P172" s="71"/>
      <c r="Q172" s="71"/>
      <c r="R172" s="71"/>
      <c r="S172" s="71"/>
      <c r="T172" s="71"/>
      <c r="U172" s="71"/>
      <c r="V172" s="71"/>
      <c r="W172" s="71"/>
      <c r="X172" s="71"/>
      <c r="Y172" s="71"/>
      <c r="Z172" s="71"/>
      <c r="AA172" s="71"/>
    </row>
    <row r="173" spans="1:27" ht="15">
      <c r="A173" s="71"/>
      <c r="B173" s="71"/>
      <c r="C173" s="80"/>
      <c r="D173" s="80"/>
      <c r="E173" s="80"/>
      <c r="F173" s="80"/>
      <c r="G173" s="80"/>
      <c r="H173" s="71"/>
      <c r="I173" s="71"/>
      <c r="J173" s="71"/>
      <c r="K173" s="71"/>
      <c r="L173" s="71"/>
      <c r="M173" s="71"/>
      <c r="N173" s="71"/>
      <c r="O173" s="71"/>
      <c r="P173" s="71"/>
      <c r="Q173" s="71"/>
      <c r="R173" s="71"/>
      <c r="S173" s="71"/>
      <c r="T173" s="71"/>
      <c r="U173" s="71"/>
      <c r="V173" s="71"/>
      <c r="W173" s="71"/>
      <c r="X173" s="71"/>
      <c r="Y173" s="71"/>
      <c r="Z173" s="71"/>
      <c r="AA173" s="71"/>
    </row>
    <row r="174" spans="1:27" ht="15">
      <c r="A174" s="71"/>
      <c r="B174" s="71"/>
      <c r="C174" s="80"/>
      <c r="D174" s="80"/>
      <c r="E174" s="80"/>
      <c r="F174" s="80"/>
      <c r="G174" s="80"/>
      <c r="H174" s="71"/>
      <c r="I174" s="71"/>
      <c r="J174" s="71"/>
      <c r="K174" s="71"/>
      <c r="L174" s="71"/>
      <c r="M174" s="71"/>
      <c r="N174" s="71"/>
      <c r="O174" s="71"/>
      <c r="P174" s="71"/>
      <c r="Q174" s="71"/>
      <c r="R174" s="71"/>
      <c r="S174" s="71"/>
      <c r="T174" s="71"/>
      <c r="U174" s="71"/>
      <c r="V174" s="71"/>
      <c r="W174" s="71"/>
      <c r="X174" s="71"/>
      <c r="Y174" s="71"/>
      <c r="Z174" s="71"/>
      <c r="AA174" s="71"/>
    </row>
    <row r="175" spans="1:27" ht="15">
      <c r="A175" s="71"/>
      <c r="B175" s="71"/>
      <c r="C175" s="80"/>
      <c r="D175" s="80"/>
      <c r="E175" s="80"/>
      <c r="F175" s="80"/>
      <c r="G175" s="80"/>
      <c r="H175" s="71"/>
      <c r="I175" s="71"/>
      <c r="J175" s="71"/>
      <c r="K175" s="71"/>
      <c r="L175" s="71"/>
      <c r="M175" s="71"/>
      <c r="N175" s="71"/>
      <c r="O175" s="71"/>
      <c r="P175" s="71"/>
      <c r="Q175" s="71"/>
      <c r="R175" s="71"/>
      <c r="S175" s="71"/>
      <c r="T175" s="71"/>
      <c r="U175" s="71"/>
      <c r="V175" s="71"/>
      <c r="W175" s="71"/>
      <c r="X175" s="71"/>
      <c r="Y175" s="71"/>
      <c r="Z175" s="71"/>
      <c r="AA175" s="71"/>
    </row>
    <row r="176" spans="1:27" ht="15">
      <c r="A176" s="71"/>
      <c r="B176" s="71"/>
      <c r="C176" s="80"/>
      <c r="D176" s="80"/>
      <c r="E176" s="80"/>
      <c r="F176" s="80"/>
      <c r="G176" s="80"/>
      <c r="H176" s="71"/>
      <c r="I176" s="71"/>
      <c r="J176" s="71"/>
      <c r="K176" s="71"/>
      <c r="L176" s="71"/>
      <c r="M176" s="71"/>
      <c r="N176" s="71"/>
      <c r="O176" s="71"/>
      <c r="P176" s="71"/>
      <c r="Q176" s="71"/>
      <c r="R176" s="71"/>
      <c r="S176" s="71"/>
      <c r="T176" s="71"/>
      <c r="U176" s="71"/>
      <c r="V176" s="71"/>
      <c r="W176" s="71"/>
      <c r="X176" s="71"/>
      <c r="Y176" s="71"/>
      <c r="Z176" s="71"/>
      <c r="AA176" s="71"/>
    </row>
    <row r="177" spans="1:27" ht="15">
      <c r="A177" s="71"/>
      <c r="B177" s="71"/>
      <c r="C177" s="80"/>
      <c r="D177" s="80"/>
      <c r="E177" s="80"/>
      <c r="F177" s="80"/>
      <c r="G177" s="80"/>
      <c r="H177" s="71"/>
      <c r="I177" s="71"/>
      <c r="J177" s="71"/>
      <c r="K177" s="71"/>
      <c r="L177" s="71"/>
      <c r="M177" s="71"/>
      <c r="N177" s="71"/>
      <c r="O177" s="71"/>
      <c r="P177" s="71"/>
      <c r="Q177" s="71"/>
      <c r="R177" s="71"/>
      <c r="S177" s="71"/>
      <c r="T177" s="71"/>
      <c r="U177" s="71"/>
      <c r="V177" s="71"/>
      <c r="W177" s="71"/>
      <c r="X177" s="71"/>
      <c r="Y177" s="71"/>
      <c r="Z177" s="71"/>
      <c r="AA177" s="71"/>
    </row>
    <row r="178" spans="1:27" ht="15">
      <c r="A178" s="71"/>
      <c r="B178" s="71"/>
      <c r="C178" s="80"/>
      <c r="D178" s="80"/>
      <c r="E178" s="80"/>
      <c r="F178" s="80"/>
      <c r="G178" s="80"/>
      <c r="H178" s="71"/>
      <c r="I178" s="71"/>
      <c r="J178" s="71"/>
      <c r="K178" s="71"/>
      <c r="L178" s="71"/>
      <c r="M178" s="71"/>
      <c r="N178" s="71"/>
      <c r="O178" s="71"/>
      <c r="P178" s="71"/>
      <c r="Q178" s="71"/>
      <c r="R178" s="71"/>
      <c r="S178" s="71"/>
      <c r="T178" s="71"/>
      <c r="U178" s="71"/>
      <c r="V178" s="71"/>
      <c r="W178" s="71"/>
      <c r="X178" s="71"/>
      <c r="Y178" s="71"/>
      <c r="Z178" s="71"/>
      <c r="AA178" s="71"/>
    </row>
    <row r="179" spans="1:27" ht="15">
      <c r="A179" s="71"/>
      <c r="B179" s="71"/>
      <c r="C179" s="80"/>
      <c r="D179" s="80"/>
      <c r="E179" s="80"/>
      <c r="F179" s="80"/>
      <c r="G179" s="80"/>
      <c r="H179" s="71"/>
      <c r="I179" s="71"/>
      <c r="J179" s="71"/>
      <c r="K179" s="71"/>
      <c r="L179" s="71"/>
      <c r="M179" s="71"/>
      <c r="N179" s="71"/>
      <c r="O179" s="71"/>
      <c r="P179" s="71"/>
      <c r="Q179" s="71"/>
      <c r="R179" s="71"/>
      <c r="S179" s="71"/>
      <c r="T179" s="71"/>
      <c r="U179" s="71"/>
      <c r="V179" s="71"/>
      <c r="W179" s="71"/>
      <c r="X179" s="71"/>
      <c r="Y179" s="71"/>
      <c r="Z179" s="71"/>
      <c r="AA179" s="71"/>
    </row>
    <row r="180" spans="1:27" ht="15">
      <c r="A180" s="71"/>
      <c r="B180" s="71"/>
      <c r="C180" s="80"/>
      <c r="D180" s="80"/>
      <c r="E180" s="80"/>
      <c r="F180" s="80"/>
      <c r="G180" s="80"/>
      <c r="H180" s="71"/>
      <c r="I180" s="71"/>
      <c r="J180" s="71"/>
      <c r="K180" s="71"/>
      <c r="L180" s="71"/>
      <c r="M180" s="71"/>
      <c r="N180" s="71"/>
      <c r="O180" s="71"/>
      <c r="P180" s="71"/>
      <c r="Q180" s="71"/>
      <c r="R180" s="71"/>
      <c r="S180" s="71"/>
      <c r="T180" s="71"/>
      <c r="U180" s="71"/>
      <c r="V180" s="71"/>
      <c r="W180" s="71"/>
      <c r="X180" s="71"/>
      <c r="Y180" s="71"/>
      <c r="Z180" s="71"/>
      <c r="AA180" s="71"/>
    </row>
    <row r="181" spans="1:27" ht="15">
      <c r="A181" s="71"/>
      <c r="B181" s="71"/>
      <c r="C181" s="80"/>
      <c r="D181" s="80"/>
      <c r="E181" s="80"/>
      <c r="F181" s="80"/>
      <c r="G181" s="80"/>
      <c r="H181" s="71"/>
      <c r="I181" s="71"/>
      <c r="J181" s="71"/>
      <c r="K181" s="71"/>
      <c r="L181" s="71"/>
      <c r="M181" s="71"/>
      <c r="N181" s="71"/>
      <c r="O181" s="71"/>
      <c r="P181" s="71"/>
      <c r="Q181" s="71"/>
      <c r="R181" s="71"/>
      <c r="S181" s="71"/>
      <c r="T181" s="71"/>
      <c r="U181" s="71"/>
      <c r="V181" s="71"/>
      <c r="W181" s="71"/>
      <c r="X181" s="71"/>
      <c r="Y181" s="71"/>
      <c r="Z181" s="71"/>
      <c r="AA181" s="71"/>
    </row>
    <row r="182" spans="1:27" ht="15">
      <c r="A182" s="71"/>
      <c r="B182" s="71"/>
      <c r="C182" s="80"/>
      <c r="D182" s="80"/>
      <c r="E182" s="80"/>
      <c r="F182" s="80"/>
      <c r="G182" s="80"/>
      <c r="H182" s="71"/>
      <c r="I182" s="71"/>
      <c r="J182" s="71"/>
      <c r="K182" s="71"/>
      <c r="L182" s="71"/>
      <c r="M182" s="71"/>
      <c r="N182" s="71"/>
      <c r="O182" s="71"/>
      <c r="P182" s="71"/>
      <c r="Q182" s="71"/>
      <c r="R182" s="71"/>
      <c r="S182" s="71"/>
      <c r="T182" s="71"/>
      <c r="U182" s="71"/>
      <c r="V182" s="71"/>
      <c r="W182" s="71"/>
      <c r="X182" s="71"/>
      <c r="Y182" s="71"/>
      <c r="Z182" s="71"/>
      <c r="AA182" s="71"/>
    </row>
    <row r="183" spans="1:27" ht="15">
      <c r="A183" s="71"/>
      <c r="B183" s="71"/>
      <c r="C183" s="80"/>
      <c r="D183" s="80"/>
      <c r="E183" s="80"/>
      <c r="F183" s="80"/>
      <c r="G183" s="80"/>
      <c r="H183" s="71"/>
      <c r="I183" s="71"/>
      <c r="J183" s="71"/>
      <c r="K183" s="71"/>
      <c r="L183" s="71"/>
      <c r="M183" s="71"/>
      <c r="N183" s="71"/>
      <c r="O183" s="71"/>
      <c r="P183" s="71"/>
      <c r="Q183" s="71"/>
      <c r="R183" s="71"/>
      <c r="S183" s="71"/>
      <c r="T183" s="71"/>
      <c r="U183" s="71"/>
      <c r="V183" s="71"/>
      <c r="W183" s="71"/>
      <c r="X183" s="71"/>
      <c r="Y183" s="71"/>
      <c r="Z183" s="71"/>
      <c r="AA183" s="71"/>
    </row>
    <row r="184" spans="1:27" ht="15">
      <c r="A184" s="71"/>
      <c r="B184" s="71"/>
      <c r="C184" s="80"/>
      <c r="D184" s="80"/>
      <c r="E184" s="80"/>
      <c r="F184" s="80"/>
      <c r="G184" s="80"/>
      <c r="H184" s="71"/>
      <c r="I184" s="71"/>
      <c r="J184" s="71"/>
      <c r="K184" s="71"/>
      <c r="L184" s="71"/>
      <c r="M184" s="71"/>
      <c r="N184" s="71"/>
      <c r="O184" s="71"/>
      <c r="P184" s="71"/>
      <c r="Q184" s="71"/>
      <c r="R184" s="71"/>
      <c r="S184" s="71"/>
      <c r="T184" s="71"/>
      <c r="U184" s="71"/>
      <c r="V184" s="71"/>
      <c r="W184" s="71"/>
      <c r="X184" s="71"/>
      <c r="Y184" s="71"/>
      <c r="Z184" s="71"/>
      <c r="AA184" s="71"/>
    </row>
    <row r="185" spans="1:27" ht="15">
      <c r="A185" s="71"/>
      <c r="B185" s="71"/>
      <c r="C185" s="80"/>
      <c r="D185" s="80"/>
      <c r="E185" s="80"/>
      <c r="F185" s="80"/>
      <c r="G185" s="80"/>
      <c r="H185" s="71"/>
      <c r="I185" s="71"/>
      <c r="J185" s="71"/>
      <c r="K185" s="71"/>
      <c r="L185" s="71"/>
      <c r="M185" s="71"/>
      <c r="N185" s="71"/>
      <c r="O185" s="71"/>
      <c r="P185" s="71"/>
      <c r="Q185" s="71"/>
      <c r="R185" s="71"/>
      <c r="S185" s="71"/>
      <c r="T185" s="71"/>
      <c r="U185" s="71"/>
      <c r="V185" s="71"/>
      <c r="W185" s="71"/>
      <c r="X185" s="71"/>
      <c r="Y185" s="71"/>
      <c r="Z185" s="71"/>
      <c r="AA185" s="71"/>
    </row>
    <row r="186" spans="1:27" ht="15">
      <c r="A186" s="71"/>
      <c r="B186" s="71"/>
      <c r="C186" s="80"/>
      <c r="D186" s="80"/>
      <c r="E186" s="80"/>
      <c r="F186" s="80"/>
      <c r="G186" s="80"/>
      <c r="H186" s="71"/>
      <c r="I186" s="71"/>
      <c r="J186" s="71"/>
      <c r="K186" s="71"/>
      <c r="L186" s="71"/>
      <c r="M186" s="71"/>
      <c r="N186" s="71"/>
      <c r="O186" s="71"/>
      <c r="P186" s="71"/>
      <c r="Q186" s="71"/>
      <c r="R186" s="71"/>
      <c r="S186" s="71"/>
      <c r="T186" s="71"/>
      <c r="U186" s="71"/>
      <c r="V186" s="71"/>
      <c r="W186" s="71"/>
      <c r="X186" s="71"/>
      <c r="Y186" s="71"/>
      <c r="Z186" s="71"/>
      <c r="AA186" s="71"/>
    </row>
    <row r="187" spans="1:27" ht="15">
      <c r="A187" s="71"/>
      <c r="B187" s="71"/>
      <c r="C187" s="80"/>
      <c r="D187" s="80"/>
      <c r="E187" s="80"/>
      <c r="F187" s="80"/>
      <c r="G187" s="80"/>
      <c r="H187" s="71"/>
      <c r="I187" s="71"/>
      <c r="J187" s="71"/>
      <c r="K187" s="71"/>
      <c r="L187" s="71"/>
      <c r="M187" s="71"/>
      <c r="N187" s="71"/>
      <c r="O187" s="71"/>
      <c r="P187" s="71"/>
      <c r="Q187" s="71"/>
      <c r="R187" s="71"/>
      <c r="S187" s="71"/>
      <c r="T187" s="71"/>
      <c r="U187" s="71"/>
      <c r="V187" s="71"/>
      <c r="W187" s="71"/>
      <c r="X187" s="71"/>
      <c r="Y187" s="71"/>
      <c r="Z187" s="71"/>
      <c r="AA187" s="71"/>
    </row>
    <row r="188" spans="1:27" ht="15">
      <c r="A188" s="71"/>
      <c r="B188" s="71"/>
      <c r="C188" s="80"/>
      <c r="D188" s="80"/>
      <c r="E188" s="80"/>
      <c r="F188" s="80"/>
      <c r="G188" s="80"/>
      <c r="H188" s="71"/>
      <c r="I188" s="71"/>
      <c r="J188" s="71"/>
      <c r="K188" s="71"/>
      <c r="L188" s="71"/>
      <c r="M188" s="71"/>
      <c r="N188" s="71"/>
      <c r="O188" s="71"/>
      <c r="P188" s="71"/>
      <c r="Q188" s="71"/>
      <c r="R188" s="71"/>
      <c r="S188" s="71"/>
      <c r="T188" s="71"/>
      <c r="U188" s="71"/>
      <c r="V188" s="71"/>
      <c r="W188" s="71"/>
      <c r="X188" s="71"/>
      <c r="Y188" s="71"/>
      <c r="Z188" s="71"/>
      <c r="AA188" s="71"/>
    </row>
    <row r="189" spans="1:27" ht="15">
      <c r="A189" s="71"/>
      <c r="B189" s="71"/>
      <c r="C189" s="80"/>
      <c r="D189" s="80"/>
      <c r="E189" s="80"/>
      <c r="F189" s="80"/>
      <c r="G189" s="80"/>
      <c r="H189" s="71"/>
      <c r="I189" s="71"/>
      <c r="J189" s="71"/>
      <c r="K189" s="71"/>
      <c r="L189" s="71"/>
      <c r="M189" s="71"/>
      <c r="N189" s="71"/>
      <c r="O189" s="71"/>
      <c r="P189" s="71"/>
      <c r="Q189" s="71"/>
      <c r="R189" s="71"/>
      <c r="S189" s="71"/>
      <c r="T189" s="71"/>
      <c r="U189" s="71"/>
      <c r="V189" s="71"/>
      <c r="W189" s="71"/>
      <c r="X189" s="71"/>
      <c r="Y189" s="71"/>
      <c r="Z189" s="71"/>
      <c r="AA189" s="71"/>
    </row>
    <row r="190" spans="1:27" ht="15">
      <c r="A190" s="71"/>
      <c r="B190" s="71"/>
      <c r="C190" s="80"/>
      <c r="D190" s="80"/>
      <c r="E190" s="80"/>
      <c r="F190" s="80"/>
      <c r="G190" s="80"/>
      <c r="H190" s="71"/>
      <c r="I190" s="71"/>
      <c r="J190" s="71"/>
      <c r="K190" s="71"/>
      <c r="L190" s="71"/>
      <c r="M190" s="71"/>
      <c r="N190" s="71"/>
      <c r="O190" s="71"/>
      <c r="P190" s="71"/>
      <c r="Q190" s="71"/>
      <c r="R190" s="71"/>
      <c r="S190" s="71"/>
      <c r="T190" s="71"/>
      <c r="U190" s="71"/>
      <c r="V190" s="71"/>
      <c r="W190" s="71"/>
      <c r="X190" s="71"/>
      <c r="Y190" s="71"/>
      <c r="Z190" s="71"/>
      <c r="AA190" s="71"/>
    </row>
    <row r="191" spans="1:27" ht="15">
      <c r="A191" s="71"/>
      <c r="B191" s="71"/>
      <c r="C191" s="80"/>
      <c r="D191" s="80"/>
      <c r="E191" s="80"/>
      <c r="F191" s="80"/>
      <c r="G191" s="80"/>
      <c r="H191" s="71"/>
      <c r="I191" s="71"/>
      <c r="J191" s="71"/>
      <c r="K191" s="71"/>
      <c r="L191" s="71"/>
      <c r="M191" s="71"/>
      <c r="N191" s="71"/>
      <c r="O191" s="71"/>
      <c r="P191" s="71"/>
      <c r="Q191" s="71"/>
      <c r="R191" s="71"/>
      <c r="S191" s="71"/>
      <c r="T191" s="71"/>
      <c r="U191" s="71"/>
      <c r="V191" s="71"/>
      <c r="W191" s="71"/>
      <c r="X191" s="71"/>
      <c r="Y191" s="71"/>
      <c r="Z191" s="71"/>
      <c r="AA191" s="71"/>
    </row>
    <row r="192" spans="1:27" ht="15">
      <c r="A192" s="71"/>
      <c r="B192" s="71"/>
      <c r="C192" s="80"/>
      <c r="D192" s="80"/>
      <c r="E192" s="80"/>
      <c r="F192" s="80"/>
      <c r="G192" s="80"/>
      <c r="H192" s="71"/>
      <c r="I192" s="71"/>
      <c r="J192" s="71"/>
      <c r="K192" s="71"/>
      <c r="L192" s="71"/>
      <c r="M192" s="71"/>
      <c r="N192" s="71"/>
      <c r="O192" s="71"/>
      <c r="P192" s="71"/>
      <c r="Q192" s="71"/>
      <c r="R192" s="71"/>
      <c r="S192" s="71"/>
      <c r="T192" s="71"/>
      <c r="U192" s="71"/>
      <c r="V192" s="71"/>
      <c r="W192" s="71"/>
      <c r="X192" s="71"/>
      <c r="Y192" s="71"/>
      <c r="Z192" s="71"/>
      <c r="AA192" s="71"/>
    </row>
    <row r="193" spans="1:27" ht="15">
      <c r="A193" s="71"/>
      <c r="B193" s="71"/>
      <c r="C193" s="80"/>
      <c r="D193" s="80"/>
      <c r="E193" s="80"/>
      <c r="F193" s="80"/>
      <c r="G193" s="80"/>
      <c r="H193" s="71"/>
      <c r="I193" s="71"/>
      <c r="J193" s="71"/>
      <c r="K193" s="71"/>
      <c r="L193" s="71"/>
      <c r="M193" s="71"/>
      <c r="N193" s="71"/>
      <c r="O193" s="71"/>
      <c r="P193" s="71"/>
      <c r="Q193" s="71"/>
      <c r="R193" s="71"/>
      <c r="S193" s="71"/>
      <c r="T193" s="71"/>
      <c r="U193" s="71"/>
      <c r="V193" s="71"/>
      <c r="W193" s="71"/>
      <c r="X193" s="71"/>
      <c r="Y193" s="71"/>
      <c r="Z193" s="71"/>
      <c r="AA193" s="71"/>
    </row>
    <row r="194" spans="1:27" ht="15">
      <c r="A194" s="71"/>
      <c r="B194" s="71"/>
      <c r="C194" s="80"/>
      <c r="D194" s="80"/>
      <c r="E194" s="80"/>
      <c r="F194" s="80"/>
      <c r="G194" s="80"/>
      <c r="H194" s="71"/>
      <c r="I194" s="71"/>
      <c r="J194" s="71"/>
      <c r="K194" s="71"/>
      <c r="L194" s="71"/>
      <c r="M194" s="71"/>
      <c r="N194" s="71"/>
      <c r="O194" s="71"/>
      <c r="P194" s="71"/>
      <c r="Q194" s="71"/>
      <c r="R194" s="71"/>
      <c r="S194" s="71"/>
      <c r="T194" s="71"/>
      <c r="U194" s="71"/>
      <c r="V194" s="71"/>
      <c r="W194" s="71"/>
      <c r="X194" s="71"/>
      <c r="Y194" s="71"/>
      <c r="Z194" s="71"/>
      <c r="AA194" s="71"/>
    </row>
    <row r="195" spans="1:27" ht="15">
      <c r="A195" s="71"/>
      <c r="B195" s="71"/>
      <c r="C195" s="80"/>
      <c r="D195" s="80"/>
      <c r="E195" s="80"/>
      <c r="F195" s="80"/>
      <c r="G195" s="80"/>
      <c r="H195" s="71"/>
      <c r="I195" s="71"/>
      <c r="J195" s="71"/>
      <c r="K195" s="71"/>
      <c r="L195" s="71"/>
      <c r="M195" s="71"/>
      <c r="N195" s="71"/>
      <c r="O195" s="71"/>
      <c r="P195" s="71"/>
      <c r="Q195" s="71"/>
      <c r="R195" s="71"/>
      <c r="S195" s="71"/>
      <c r="T195" s="71"/>
      <c r="U195" s="71"/>
      <c r="V195" s="71"/>
      <c r="W195" s="71"/>
      <c r="X195" s="71"/>
      <c r="Y195" s="71"/>
      <c r="Z195" s="71"/>
      <c r="AA195" s="71"/>
    </row>
    <row r="196" spans="1:27" ht="15">
      <c r="A196" s="71"/>
      <c r="B196" s="71"/>
      <c r="C196" s="80"/>
      <c r="D196" s="80"/>
      <c r="E196" s="80"/>
      <c r="F196" s="80"/>
      <c r="G196" s="80"/>
      <c r="H196" s="71"/>
      <c r="I196" s="71"/>
      <c r="J196" s="71"/>
      <c r="K196" s="71"/>
      <c r="L196" s="71"/>
      <c r="M196" s="71"/>
      <c r="N196" s="71"/>
      <c r="O196" s="71"/>
      <c r="P196" s="71"/>
      <c r="Q196" s="71"/>
      <c r="R196" s="71"/>
      <c r="S196" s="71"/>
      <c r="T196" s="71"/>
      <c r="U196" s="71"/>
      <c r="V196" s="71"/>
      <c r="W196" s="71"/>
      <c r="X196" s="71"/>
      <c r="Y196" s="71"/>
      <c r="Z196" s="71"/>
      <c r="AA196" s="71"/>
    </row>
    <row r="197" spans="1:27" ht="15">
      <c r="A197" s="71"/>
      <c r="B197" s="71"/>
      <c r="C197" s="80"/>
      <c r="D197" s="80"/>
      <c r="E197" s="80"/>
      <c r="F197" s="80"/>
      <c r="G197" s="80"/>
      <c r="H197" s="71"/>
      <c r="I197" s="71"/>
      <c r="J197" s="71"/>
      <c r="K197" s="71"/>
      <c r="L197" s="71"/>
      <c r="M197" s="71"/>
      <c r="N197" s="71"/>
      <c r="O197" s="71"/>
      <c r="P197" s="71"/>
      <c r="Q197" s="71"/>
      <c r="R197" s="71"/>
      <c r="S197" s="71"/>
      <c r="T197" s="71"/>
      <c r="U197" s="71"/>
      <c r="V197" s="71"/>
      <c r="W197" s="71"/>
      <c r="X197" s="71"/>
      <c r="Y197" s="71"/>
      <c r="Z197" s="71"/>
      <c r="AA197" s="71"/>
    </row>
    <row r="198" spans="1:27" ht="15">
      <c r="A198" s="71"/>
      <c r="B198" s="71"/>
      <c r="C198" s="80"/>
      <c r="D198" s="80"/>
      <c r="E198" s="80"/>
      <c r="F198" s="80"/>
      <c r="G198" s="80"/>
      <c r="H198" s="71"/>
      <c r="I198" s="71"/>
      <c r="J198" s="71"/>
      <c r="K198" s="71"/>
      <c r="L198" s="71"/>
      <c r="M198" s="71"/>
      <c r="N198" s="71"/>
      <c r="O198" s="71"/>
      <c r="P198" s="71"/>
      <c r="Q198" s="71"/>
      <c r="R198" s="71"/>
      <c r="S198" s="71"/>
      <c r="T198" s="71"/>
      <c r="U198" s="71"/>
      <c r="V198" s="71"/>
      <c r="W198" s="71"/>
      <c r="X198" s="71"/>
      <c r="Y198" s="71"/>
      <c r="Z198" s="71"/>
      <c r="AA198" s="71"/>
    </row>
  </sheetData>
  <mergeCells count="2">
    <mergeCell ref="A2:G2"/>
    <mergeCell ref="A7:B7"/>
  </mergeCells>
  <phoneticPr fontId="80" type="noConversion"/>
  <pageMargins left="0.75" right="0.75" top="1" bottom="1" header="0.5" footer="0.5"/>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15</vt:i4>
      </vt:variant>
    </vt:vector>
  </HeadingPairs>
  <TitlesOfParts>
    <vt:vector size="31" baseType="lpstr">
      <vt:lpstr>水运本级基础数据</vt:lpstr>
      <vt:lpstr>基础数据表汇（依据报告分类项目支出）</vt:lpstr>
      <vt:lpstr>部门整体自评表</vt:lpstr>
      <vt:lpstr>业务工作专项自评表</vt:lpstr>
      <vt:lpstr>运行维护专项自评表 </vt:lpstr>
      <vt:lpstr>交通运输发展专项自评表</vt:lpstr>
      <vt:lpstr>交通运输事业发展专项自评表</vt:lpstr>
      <vt:lpstr>交通运输事业发展专项评分表</vt:lpstr>
      <vt:lpstr>政府性基金</vt:lpstr>
      <vt:lpstr>常德航道基础数据</vt:lpstr>
      <vt:lpstr>长沙航道基础数据</vt:lpstr>
      <vt:lpstr>益阳航道基础数据</vt:lpstr>
      <vt:lpstr>衡阳航道基础数据</vt:lpstr>
      <vt:lpstr>监控中心基础数据</vt:lpstr>
      <vt:lpstr>信息中心基础数据</vt:lpstr>
      <vt:lpstr>质安基础数据</vt:lpstr>
      <vt:lpstr>部门整体自评表!Print_Area</vt:lpstr>
      <vt:lpstr>'基础数据表汇（依据报告分类项目支出）'!Print_Area</vt:lpstr>
      <vt:lpstr>交通运输发展专项自评表!Print_Area</vt:lpstr>
      <vt:lpstr>信息中心基础数据!Print_Area</vt:lpstr>
      <vt:lpstr>业务工作专项自评表!Print_Area</vt:lpstr>
      <vt:lpstr>益阳航道基础数据!Print_Area</vt:lpstr>
      <vt:lpstr>'运行维护专项自评表 '!Print_Area</vt:lpstr>
      <vt:lpstr>政府性基金!Print_Area</vt:lpstr>
      <vt:lpstr>质安基础数据!Print_Area</vt:lpstr>
      <vt:lpstr>部门整体自评表!Print_Titles</vt:lpstr>
      <vt:lpstr>交通运输发展专项自评表!Print_Titles</vt:lpstr>
      <vt:lpstr>交通运输事业发展专项自评表!Print_Titles</vt:lpstr>
      <vt:lpstr>信息中心基础数据!Print_Titles</vt:lpstr>
      <vt:lpstr>业务工作专项自评表!Print_Titles</vt:lpstr>
      <vt:lpstr>'运行维护专项自评表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WFY</dc:creator>
  <cp:lastModifiedBy>漆子群</cp:lastModifiedBy>
  <cp:lastPrinted>2021-06-10T02:49:00Z</cp:lastPrinted>
  <dcterms:created xsi:type="dcterms:W3CDTF">2021-05-03T00:59:00Z</dcterms:created>
  <dcterms:modified xsi:type="dcterms:W3CDTF">2021-06-28T03:37:45Z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B0F322AB4AF941D8BDE45D254724B3C0</vt:lpwstr>
  </property>
  <property fmtid="{D5CDD505-2E9C-101B-9397-08002B2CF9AE}" pid="3" name="KSOProductBuildVer">
    <vt:lpwstr>2052-11.1.0.10495</vt:lpwstr>
  </property>
  <property fmtid="{D5CDD505-2E9C-101B-9397-08002B2CF9AE}" pid="4" name="KSOReadingLayout">
    <vt:bool>true</vt:bool>
  </property>
</Properties>
</file>