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20" firstSheet="2" activeTab="3"/>
  </bookViews>
  <sheets>
    <sheet name="初审通过项目明细表" sheetId="2" state="hidden" r:id="rId1"/>
    <sheet name="初审通过" sheetId="6" state="hidden" r:id="rId2"/>
    <sheet name="汇总表" sheetId="9" r:id="rId3"/>
    <sheet name="2022.1.15" sheetId="8" r:id="rId4"/>
  </sheets>
  <definedNames>
    <definedName name="_xlnm._FilterDatabase" localSheetId="3" hidden="1">'2022.1.15'!$A$6:$P$89</definedName>
    <definedName name="_xlnm._FilterDatabase" localSheetId="1" hidden="1">初审通过!$A$6:$BD$121</definedName>
    <definedName name="_xlnm._FilterDatabase" localSheetId="0" hidden="1">初审通过项目明细表!$A$8:$BI$8</definedName>
    <definedName name="_xlnm.Print_Area" localSheetId="3">'2022.1.15'!$D$1:$P$89</definedName>
    <definedName name="_xlnm.Print_Area" localSheetId="1">初审通过!$A$1:$BC$121</definedName>
    <definedName name="_xlnm.Print_Area" localSheetId="0">初审通过项目明细表!$B$1:$BD$67</definedName>
    <definedName name="_xlnm.Print_Titles" localSheetId="3">'2022.1.15'!$2:$5</definedName>
    <definedName name="_xlnm.Print_Titles" localSheetId="1">初审通过!$3:$5</definedName>
    <definedName name="_xlnm.Print_Titles" localSheetId="0">初审通过项目明细表!$3:$5</definedName>
  </definedNames>
  <calcPr calcId="145621"/>
</workbook>
</file>

<file path=xl/calcChain.xml><?xml version="1.0" encoding="utf-8"?>
<calcChain xmlns="http://schemas.openxmlformats.org/spreadsheetml/2006/main">
  <c r="C4" i="9" l="1"/>
  <c r="D4" i="9"/>
  <c r="C6" i="9"/>
  <c r="C7" i="9"/>
  <c r="C8" i="9"/>
  <c r="C9" i="9"/>
  <c r="C10" i="9"/>
  <c r="C11" i="9"/>
  <c r="C12" i="9"/>
  <c r="C13" i="9"/>
  <c r="C14" i="9"/>
  <c r="C15" i="9"/>
  <c r="C16" i="9"/>
  <c r="C17" i="9"/>
  <c r="C18" i="9"/>
  <c r="C5" i="9"/>
  <c r="M89" i="8" l="1"/>
  <c r="L89" i="8"/>
  <c r="K89" i="8"/>
  <c r="M88" i="8"/>
  <c r="E18" i="9" s="1"/>
  <c r="M87" i="8"/>
  <c r="M86" i="8"/>
  <c r="M85" i="8"/>
  <c r="M84" i="8"/>
  <c r="M83" i="8"/>
  <c r="M82" i="8"/>
  <c r="M81" i="8"/>
  <c r="L81" i="8"/>
  <c r="K81" i="8"/>
  <c r="M80" i="8"/>
  <c r="M79" i="8" s="1"/>
  <c r="E16" i="9" s="1"/>
  <c r="M78" i="8"/>
  <c r="M77" i="8"/>
  <c r="L77" i="8"/>
  <c r="M76" i="8"/>
  <c r="K76" i="8"/>
  <c r="M75" i="8"/>
  <c r="M74" i="8"/>
  <c r="M73" i="8"/>
  <c r="E15" i="9" s="1"/>
  <c r="M72" i="8"/>
  <c r="M68" i="8" s="1"/>
  <c r="E14" i="9" s="1"/>
  <c r="M71" i="8"/>
  <c r="M70" i="8"/>
  <c r="M69" i="8"/>
  <c r="M67" i="8"/>
  <c r="M66" i="8"/>
  <c r="M65" i="8"/>
  <c r="M64" i="8"/>
  <c r="M63" i="8"/>
  <c r="M62" i="8"/>
  <c r="M61" i="8"/>
  <c r="E13" i="9" s="1"/>
  <c r="M60" i="8"/>
  <c r="M57" i="8" s="1"/>
  <c r="E12" i="9" s="1"/>
  <c r="M59" i="8"/>
  <c r="M58" i="8"/>
  <c r="M56" i="8"/>
  <c r="M55" i="8"/>
  <c r="M54" i="8"/>
  <c r="M53" i="8"/>
  <c r="M52" i="8"/>
  <c r="M51" i="8"/>
  <c r="M50" i="8"/>
  <c r="M49" i="8"/>
  <c r="E11" i="9" s="1"/>
  <c r="M48" i="8"/>
  <c r="M47" i="8"/>
  <c r="M46" i="8"/>
  <c r="M45" i="8"/>
  <c r="M44" i="8"/>
  <c r="M39" i="8" s="1"/>
  <c r="E10" i="9" s="1"/>
  <c r="M43" i="8"/>
  <c r="M42" i="8"/>
  <c r="M41" i="8"/>
  <c r="M40" i="8"/>
  <c r="M38" i="8"/>
  <c r="M37" i="8"/>
  <c r="M36" i="8"/>
  <c r="M35" i="8"/>
  <c r="M34" i="8"/>
  <c r="M33" i="8"/>
  <c r="M32" i="8"/>
  <c r="M31" i="8" s="1"/>
  <c r="E9" i="9" s="1"/>
  <c r="M30" i="8"/>
  <c r="M29" i="8"/>
  <c r="M28" i="8"/>
  <c r="M27" i="8"/>
  <c r="M26" i="8"/>
  <c r="M25" i="8"/>
  <c r="M24" i="8"/>
  <c r="M23" i="8"/>
  <c r="M22" i="8"/>
  <c r="M21" i="8"/>
  <c r="M20" i="8"/>
  <c r="M16" i="8" s="1"/>
  <c r="E6" i="9" s="1"/>
  <c r="M19" i="8"/>
  <c r="M18" i="8"/>
  <c r="M17" i="8"/>
  <c r="M15" i="8"/>
  <c r="M14" i="8"/>
  <c r="M13" i="8"/>
  <c r="M12" i="8"/>
  <c r="M11" i="8"/>
  <c r="M10" i="8"/>
  <c r="M9" i="8"/>
  <c r="M8" i="8"/>
  <c r="M7" i="8" s="1"/>
  <c r="E5" i="9" s="1"/>
  <c r="E17" i="9"/>
  <c r="M121" i="6"/>
  <c r="AC121" i="6" s="1"/>
  <c r="AD121" i="6" s="1"/>
  <c r="AD120" i="6"/>
  <c r="AC120" i="6"/>
  <c r="M120" i="6"/>
  <c r="M119" i="6"/>
  <c r="AC119" i="6" s="1"/>
  <c r="AD119" i="6" s="1"/>
  <c r="AC118" i="6"/>
  <c r="AD118" i="6" s="1"/>
  <c r="M118" i="6"/>
  <c r="M117" i="6"/>
  <c r="M116" i="6" s="1"/>
  <c r="M115" i="6"/>
  <c r="AC115" i="6" s="1"/>
  <c r="AD115" i="6" s="1"/>
  <c r="AC114" i="6"/>
  <c r="AD114" i="6" s="1"/>
  <c r="M114" i="6"/>
  <c r="M113" i="6"/>
  <c r="M112" i="6" s="1"/>
  <c r="M111" i="6"/>
  <c r="AC111" i="6" s="1"/>
  <c r="AD111" i="6" s="1"/>
  <c r="AC110" i="6"/>
  <c r="AD110" i="6" s="1"/>
  <c r="M110" i="6"/>
  <c r="M109" i="6"/>
  <c r="M107" i="6" s="1"/>
  <c r="AD108" i="6"/>
  <c r="AC108" i="6"/>
  <c r="M108" i="6"/>
  <c r="L108" i="6"/>
  <c r="K108" i="6"/>
  <c r="AC106" i="6"/>
  <c r="AD106" i="6" s="1"/>
  <c r="M106" i="6"/>
  <c r="AC105" i="6"/>
  <c r="AD105" i="6" s="1"/>
  <c r="M105" i="6"/>
  <c r="M104" i="6"/>
  <c r="AC104" i="6" s="1"/>
  <c r="M102" i="6"/>
  <c r="AC102" i="6" s="1"/>
  <c r="AD102" i="6" s="1"/>
  <c r="AC101" i="6"/>
  <c r="AD101" i="6" s="1"/>
  <c r="M101" i="6"/>
  <c r="M100" i="6"/>
  <c r="AC100" i="6" s="1"/>
  <c r="AD100" i="6" s="1"/>
  <c r="M99" i="6"/>
  <c r="AC99" i="6" s="1"/>
  <c r="M98" i="6"/>
  <c r="AC97" i="6"/>
  <c r="AC96" i="6" s="1"/>
  <c r="M97" i="6"/>
  <c r="M96" i="6" s="1"/>
  <c r="M95" i="6"/>
  <c r="AC95" i="6" s="1"/>
  <c r="AD95" i="6" s="1"/>
  <c r="M94" i="6"/>
  <c r="AC94" i="6" s="1"/>
  <c r="AD94" i="6" s="1"/>
  <c r="AC93" i="6"/>
  <c r="AD93" i="6" s="1"/>
  <c r="M93" i="6"/>
  <c r="M92" i="6"/>
  <c r="AC92" i="6" s="1"/>
  <c r="M90" i="6"/>
  <c r="AC90" i="6" s="1"/>
  <c r="AD90" i="6" s="1"/>
  <c r="AC89" i="6"/>
  <c r="AD89" i="6" s="1"/>
  <c r="M89" i="6"/>
  <c r="AC88" i="6"/>
  <c r="AD88" i="6" s="1"/>
  <c r="M88" i="6"/>
  <c r="M87" i="6"/>
  <c r="AC87" i="6" s="1"/>
  <c r="AD87" i="6" s="1"/>
  <c r="M86" i="6"/>
  <c r="AC86" i="6" s="1"/>
  <c r="AD86" i="6" s="1"/>
  <c r="AC85" i="6"/>
  <c r="M85" i="6"/>
  <c r="M84" i="6" s="1"/>
  <c r="M83" i="6"/>
  <c r="AC83" i="6" s="1"/>
  <c r="AD83" i="6" s="1"/>
  <c r="M82" i="6"/>
  <c r="AC82" i="6" s="1"/>
  <c r="AD82" i="6" s="1"/>
  <c r="AC81" i="6"/>
  <c r="AD81" i="6" s="1"/>
  <c r="M81" i="6"/>
  <c r="M80" i="6"/>
  <c r="AC80" i="6" s="1"/>
  <c r="M78" i="6"/>
  <c r="AC78" i="6" s="1"/>
  <c r="AD78" i="6" s="1"/>
  <c r="AC77" i="6"/>
  <c r="AD77" i="6" s="1"/>
  <c r="M77" i="6"/>
  <c r="M76" i="6"/>
  <c r="AC76" i="6" s="1"/>
  <c r="AD76" i="6" s="1"/>
  <c r="M75" i="6"/>
  <c r="AC75" i="6" s="1"/>
  <c r="AD75" i="6" s="1"/>
  <c r="M74" i="6"/>
  <c r="AC74" i="6" s="1"/>
  <c r="AD74" i="6" s="1"/>
  <c r="AC73" i="6"/>
  <c r="AD73" i="6" s="1"/>
  <c r="M73" i="6"/>
  <c r="M72" i="6"/>
  <c r="AC72" i="6" s="1"/>
  <c r="AD72" i="6" s="1"/>
  <c r="M71" i="6"/>
  <c r="AC71" i="6" s="1"/>
  <c r="AD71" i="6" s="1"/>
  <c r="M70" i="6"/>
  <c r="AC70" i="6" s="1"/>
  <c r="M68" i="6"/>
  <c r="AC68" i="6" s="1"/>
  <c r="AD68" i="6" s="1"/>
  <c r="M67" i="6"/>
  <c r="AC67" i="6" s="1"/>
  <c r="AD67" i="6" s="1"/>
  <c r="M66" i="6"/>
  <c r="AC66" i="6" s="1"/>
  <c r="AD66" i="6" s="1"/>
  <c r="AC65" i="6"/>
  <c r="AD65" i="6" s="1"/>
  <c r="M65" i="6"/>
  <c r="M64" i="6"/>
  <c r="AC64" i="6" s="1"/>
  <c r="AD64" i="6" s="1"/>
  <c r="M63" i="6"/>
  <c r="AC63" i="6" s="1"/>
  <c r="AD63" i="6" s="1"/>
  <c r="M62" i="6"/>
  <c r="AC62" i="6" s="1"/>
  <c r="M59" i="6"/>
  <c r="AC59" i="6" s="1"/>
  <c r="AD59" i="6" s="1"/>
  <c r="M58" i="6"/>
  <c r="AC58" i="6" s="1"/>
  <c r="AD58" i="6" s="1"/>
  <c r="M57" i="6"/>
  <c r="AC57" i="6" s="1"/>
  <c r="AD57" i="6" s="1"/>
  <c r="AC56" i="6"/>
  <c r="AD56" i="6" s="1"/>
  <c r="M56" i="6"/>
  <c r="M55" i="6"/>
  <c r="AC55" i="6" s="1"/>
  <c r="M53" i="6"/>
  <c r="AC53" i="6" s="1"/>
  <c r="AD53" i="6" s="1"/>
  <c r="AC52" i="6"/>
  <c r="AD52" i="6" s="1"/>
  <c r="M52" i="6"/>
  <c r="M51" i="6"/>
  <c r="AC51" i="6" s="1"/>
  <c r="AD51" i="6" s="1"/>
  <c r="M50" i="6"/>
  <c r="AC50" i="6" s="1"/>
  <c r="M49" i="6"/>
  <c r="AC48" i="6"/>
  <c r="AD48" i="6" s="1"/>
  <c r="M48" i="6"/>
  <c r="M47" i="6"/>
  <c r="AC47" i="6" s="1"/>
  <c r="AD47" i="6" s="1"/>
  <c r="M46" i="6"/>
  <c r="AC46" i="6" s="1"/>
  <c r="AD46" i="6" s="1"/>
  <c r="M45" i="6"/>
  <c r="AC45" i="6" s="1"/>
  <c r="AD45" i="6" s="1"/>
  <c r="AC44" i="6"/>
  <c r="AD44" i="6" s="1"/>
  <c r="M44" i="6"/>
  <c r="M43" i="6"/>
  <c r="AC43" i="6" s="1"/>
  <c r="AD43" i="6" s="1"/>
  <c r="M42" i="6"/>
  <c r="AC42" i="6" s="1"/>
  <c r="M41" i="6"/>
  <c r="AC40" i="6"/>
  <c r="AD40" i="6" s="1"/>
  <c r="M40" i="6"/>
  <c r="M39" i="6"/>
  <c r="AC39" i="6" s="1"/>
  <c r="AD39" i="6" s="1"/>
  <c r="M38" i="6"/>
  <c r="AC38" i="6" s="1"/>
  <c r="AD38" i="6" s="1"/>
  <c r="M37" i="6"/>
  <c r="M35" i="6" s="1"/>
  <c r="AC36" i="6"/>
  <c r="M36" i="6"/>
  <c r="M32" i="6"/>
  <c r="AC32" i="6" s="1"/>
  <c r="M31" i="6"/>
  <c r="AC30" i="6"/>
  <c r="AD30" i="6" s="1"/>
  <c r="M30" i="6"/>
  <c r="M29" i="6"/>
  <c r="AC29" i="6" s="1"/>
  <c r="AD29" i="6" s="1"/>
  <c r="M28" i="6"/>
  <c r="AC28" i="6" s="1"/>
  <c r="M27" i="6"/>
  <c r="AC26" i="6"/>
  <c r="AD26" i="6" s="1"/>
  <c r="M26" i="6"/>
  <c r="M25" i="6"/>
  <c r="AC25" i="6" s="1"/>
  <c r="M23" i="6"/>
  <c r="M21" i="6" s="1"/>
  <c r="AC22" i="6"/>
  <c r="M22" i="6"/>
  <c r="M20" i="6"/>
  <c r="AC20" i="6" s="1"/>
  <c r="AD20" i="6" s="1"/>
  <c r="M19" i="6"/>
  <c r="AC19" i="6" s="1"/>
  <c r="M17" i="6"/>
  <c r="AC17" i="6" s="1"/>
  <c r="AD17" i="6" s="1"/>
  <c r="M16" i="6"/>
  <c r="AC16" i="6" s="1"/>
  <c r="AD16" i="6" s="1"/>
  <c r="M15" i="6"/>
  <c r="AC15" i="6" s="1"/>
  <c r="M12" i="6"/>
  <c r="AC12" i="6" s="1"/>
  <c r="L12" i="6"/>
  <c r="K12" i="6"/>
  <c r="M11" i="6"/>
  <c r="M10" i="6"/>
  <c r="M9" i="6" s="1"/>
  <c r="AE67" i="2"/>
  <c r="AD67" i="2"/>
  <c r="N67" i="2"/>
  <c r="N66" i="2"/>
  <c r="AD66" i="2" s="1"/>
  <c r="AE66" i="2" s="1"/>
  <c r="N65" i="2"/>
  <c r="N64" i="2" s="1"/>
  <c r="AE63" i="2"/>
  <c r="AD63" i="2"/>
  <c r="AD62" i="2" s="1"/>
  <c r="N63" i="2"/>
  <c r="AE62" i="2"/>
  <c r="N62" i="2"/>
  <c r="N61" i="2"/>
  <c r="AD61" i="2" s="1"/>
  <c r="AE61" i="2" s="1"/>
  <c r="N60" i="2"/>
  <c r="AD60" i="2" s="1"/>
  <c r="AE60" i="2" s="1"/>
  <c r="AD59" i="2"/>
  <c r="AE59" i="2" s="1"/>
  <c r="N59" i="2"/>
  <c r="N58" i="2"/>
  <c r="AD58" i="2" s="1"/>
  <c r="AE58" i="2" s="1"/>
  <c r="N57" i="2"/>
  <c r="AD57" i="2" s="1"/>
  <c r="AE57" i="2" s="1"/>
  <c r="N56" i="2"/>
  <c r="AD56" i="2" s="1"/>
  <c r="AE56" i="2" s="1"/>
  <c r="AD55" i="2"/>
  <c r="AE55" i="2" s="1"/>
  <c r="N55" i="2"/>
  <c r="N54" i="2"/>
  <c r="AD54" i="2" s="1"/>
  <c r="AE54" i="2" s="1"/>
  <c r="N53" i="2"/>
  <c r="AD53" i="2" s="1"/>
  <c r="AE53" i="2" s="1"/>
  <c r="N52" i="2"/>
  <c r="AD52" i="2" s="1"/>
  <c r="N50" i="2"/>
  <c r="AD50" i="2" s="1"/>
  <c r="AE50" i="2" s="1"/>
  <c r="N49" i="2"/>
  <c r="AD49" i="2" s="1"/>
  <c r="AE49" i="2" s="1"/>
  <c r="N48" i="2"/>
  <c r="AD48" i="2" s="1"/>
  <c r="AE48" i="2" s="1"/>
  <c r="AD47" i="2"/>
  <c r="AE47" i="2" s="1"/>
  <c r="N47" i="2"/>
  <c r="N46" i="2"/>
  <c r="AD46" i="2" s="1"/>
  <c r="AE46" i="2" s="1"/>
  <c r="N45" i="2"/>
  <c r="N44" i="2" s="1"/>
  <c r="AD43" i="2"/>
  <c r="AE43" i="2" s="1"/>
  <c r="N43" i="2"/>
  <c r="N42" i="2"/>
  <c r="AD42" i="2" s="1"/>
  <c r="AE42" i="2" s="1"/>
  <c r="N41" i="2"/>
  <c r="AD41" i="2" s="1"/>
  <c r="AE41" i="2" s="1"/>
  <c r="N40" i="2"/>
  <c r="AD40" i="2" s="1"/>
  <c r="AE40" i="2" s="1"/>
  <c r="AD39" i="2"/>
  <c r="AE39" i="2" s="1"/>
  <c r="N39" i="2"/>
  <c r="N38" i="2"/>
  <c r="AD38" i="2" s="1"/>
  <c r="AE38" i="2" s="1"/>
  <c r="N37" i="2"/>
  <c r="N36" i="2" s="1"/>
  <c r="AD35" i="2"/>
  <c r="AE35" i="2" s="1"/>
  <c r="N35" i="2"/>
  <c r="N34" i="2"/>
  <c r="AD34" i="2" s="1"/>
  <c r="AE34" i="2" s="1"/>
  <c r="N33" i="2"/>
  <c r="AD33" i="2" s="1"/>
  <c r="AE33" i="2" s="1"/>
  <c r="N32" i="2"/>
  <c r="AD32" i="2" s="1"/>
  <c r="AE32" i="2" s="1"/>
  <c r="AD31" i="2"/>
  <c r="AE31" i="2" s="1"/>
  <c r="N31" i="2"/>
  <c r="N30" i="2"/>
  <c r="AD30" i="2" s="1"/>
  <c r="AE30" i="2" s="1"/>
  <c r="N29" i="2"/>
  <c r="AD29" i="2" s="1"/>
  <c r="AE29" i="2" s="1"/>
  <c r="N28" i="2"/>
  <c r="AD28" i="2" s="1"/>
  <c r="AE28" i="2" s="1"/>
  <c r="AD27" i="2"/>
  <c r="AE27" i="2" s="1"/>
  <c r="N27" i="2"/>
  <c r="N26" i="2"/>
  <c r="AD26" i="2" s="1"/>
  <c r="AE26" i="2" s="1"/>
  <c r="N25" i="2"/>
  <c r="AD25" i="2" s="1"/>
  <c r="AE25" i="2" s="1"/>
  <c r="N24" i="2"/>
  <c r="AD24" i="2" s="1"/>
  <c r="AE24" i="2" s="1"/>
  <c r="AD23" i="2"/>
  <c r="AE23" i="2" s="1"/>
  <c r="N23" i="2"/>
  <c r="N22" i="2"/>
  <c r="AD22" i="2" s="1"/>
  <c r="AE22" i="2" s="1"/>
  <c r="N21" i="2"/>
  <c r="AD21" i="2" s="1"/>
  <c r="AE21" i="2" s="1"/>
  <c r="N20" i="2"/>
  <c r="AD20" i="2" s="1"/>
  <c r="AE20" i="2" s="1"/>
  <c r="AD19" i="2"/>
  <c r="AE19" i="2" s="1"/>
  <c r="N19" i="2"/>
  <c r="N16" i="2"/>
  <c r="AD16" i="2" s="1"/>
  <c r="M16" i="2"/>
  <c r="L16" i="2"/>
  <c r="N14" i="2"/>
  <c r="N13" i="2" s="1"/>
  <c r="N12" i="2"/>
  <c r="AD12" i="2" s="1"/>
  <c r="N10" i="2"/>
  <c r="N9" i="2" s="1"/>
  <c r="AD12" i="6" l="1"/>
  <c r="AD11" i="6" s="1"/>
  <c r="AC11" i="6"/>
  <c r="AD62" i="6"/>
  <c r="AD61" i="6" s="1"/>
  <c r="AC61" i="6"/>
  <c r="AD15" i="6"/>
  <c r="AD14" i="6" s="1"/>
  <c r="AC14" i="6"/>
  <c r="AD28" i="6"/>
  <c r="AD27" i="6" s="1"/>
  <c r="AC27" i="6"/>
  <c r="AD50" i="6"/>
  <c r="AD49" i="6" s="1"/>
  <c r="AC49" i="6"/>
  <c r="AC84" i="6"/>
  <c r="E4" i="9"/>
  <c r="AE12" i="2"/>
  <c r="AE11" i="2" s="1"/>
  <c r="AD11" i="2"/>
  <c r="AD42" i="6"/>
  <c r="AD41" i="6" s="1"/>
  <c r="AC41" i="6"/>
  <c r="AD19" i="6"/>
  <c r="AD18" i="6" s="1"/>
  <c r="AC18" i="6"/>
  <c r="AD99" i="6"/>
  <c r="AD98" i="6" s="1"/>
  <c r="AC98" i="6"/>
  <c r="AD32" i="6"/>
  <c r="AD31" i="6" s="1"/>
  <c r="AC31" i="6"/>
  <c r="AD55" i="6"/>
  <c r="AD54" i="6" s="1"/>
  <c r="AC54" i="6"/>
  <c r="AD15" i="2"/>
  <c r="AE16" i="2"/>
  <c r="AE15" i="2" s="1"/>
  <c r="AD80" i="6"/>
  <c r="AD79" i="6" s="1"/>
  <c r="AC79" i="6"/>
  <c r="AD70" i="6"/>
  <c r="AD69" i="6" s="1"/>
  <c r="AC69" i="6"/>
  <c r="AE18" i="2"/>
  <c r="AD25" i="6"/>
  <c r="AD24" i="6" s="1"/>
  <c r="AC24" i="6"/>
  <c r="AD92" i="6"/>
  <c r="AD91" i="6" s="1"/>
  <c r="AC91" i="6"/>
  <c r="AD51" i="2"/>
  <c r="AE52" i="2"/>
  <c r="AE51" i="2" s="1"/>
  <c r="AD104" i="6"/>
  <c r="AD103" i="6" s="1"/>
  <c r="AC103" i="6"/>
  <c r="M14" i="6"/>
  <c r="M18" i="6"/>
  <c r="M61" i="6"/>
  <c r="M69" i="6"/>
  <c r="AD37" i="2"/>
  <c r="AD45" i="2"/>
  <c r="AD65" i="2"/>
  <c r="AC10" i="6"/>
  <c r="AD22" i="6"/>
  <c r="AD21" i="6" s="1"/>
  <c r="AD36" i="6"/>
  <c r="AD85" i="6"/>
  <c r="AD84" i="6" s="1"/>
  <c r="AD97" i="6"/>
  <c r="AD96" i="6" s="1"/>
  <c r="AD10" i="2"/>
  <c r="AD14" i="2"/>
  <c r="AC109" i="6"/>
  <c r="AD109" i="6" s="1"/>
  <c r="AD107" i="6" s="1"/>
  <c r="AC113" i="6"/>
  <c r="AC117" i="6"/>
  <c r="N18" i="2"/>
  <c r="AC23" i="6"/>
  <c r="AD23" i="6" s="1"/>
  <c r="AC37" i="6"/>
  <c r="AD37" i="6" s="1"/>
  <c r="N11" i="2"/>
  <c r="N8" i="2" s="1"/>
  <c r="N15" i="2"/>
  <c r="AD18" i="2"/>
  <c r="M24" i="6"/>
  <c r="M54" i="6"/>
  <c r="M79" i="6"/>
  <c r="M91" i="6"/>
  <c r="M103" i="6"/>
  <c r="M6" i="8"/>
  <c r="N51" i="2"/>
  <c r="N17" i="2" s="1"/>
  <c r="N7" i="2" s="1"/>
  <c r="AC35" i="6" l="1"/>
  <c r="AD35" i="6"/>
  <c r="AC9" i="6"/>
  <c r="AD10" i="6"/>
  <c r="AD9" i="6" s="1"/>
  <c r="AD64" i="2"/>
  <c r="AE65" i="2"/>
  <c r="AE64" i="2" s="1"/>
  <c r="AC21" i="6"/>
  <c r="AD44" i="2"/>
  <c r="AE45" i="2"/>
  <c r="AE44" i="2" s="1"/>
  <c r="AD117" i="6"/>
  <c r="AD116" i="6" s="1"/>
  <c r="AC116" i="6"/>
  <c r="AD36" i="2"/>
  <c r="AD17" i="2" s="1"/>
  <c r="AE37" i="2"/>
  <c r="AE36" i="2" s="1"/>
  <c r="AD113" i="6"/>
  <c r="AD112" i="6" s="1"/>
  <c r="AC112" i="6"/>
  <c r="AC107" i="6"/>
  <c r="AE14" i="2"/>
  <c r="AE13" i="2" s="1"/>
  <c r="AD13" i="2"/>
  <c r="AE10" i="2"/>
  <c r="AE9" i="2" s="1"/>
  <c r="AD9" i="2"/>
  <c r="AD8" i="2" l="1"/>
  <c r="AD7" i="2"/>
  <c r="AE8" i="2"/>
  <c r="AE17" i="2"/>
  <c r="AE7" i="2" s="1"/>
</calcChain>
</file>

<file path=xl/sharedStrings.xml><?xml version="1.0" encoding="utf-8"?>
<sst xmlns="http://schemas.openxmlformats.org/spreadsheetml/2006/main" count="3772" uniqueCount="315">
  <si>
    <t>附件3-1</t>
  </si>
  <si>
    <t>2022年湖南省普通国省道路面改善工程上报项目前期工作资料初审通过项目情况明细表</t>
  </si>
  <si>
    <t>审核情况</t>
  </si>
  <si>
    <t>优先顺序序号</t>
  </si>
  <si>
    <t>市州</t>
  </si>
  <si>
    <t>县（市、区）</t>
  </si>
  <si>
    <t>实地埋设桩号</t>
  </si>
  <si>
    <t>2019年年报线路情况</t>
  </si>
  <si>
    <t>12505km线路情况</t>
  </si>
  <si>
    <t>实施里程/换板面积（km/m2）</t>
  </si>
  <si>
    <t>路况检测情况</t>
  </si>
  <si>
    <t>批复情况</t>
  </si>
  <si>
    <t>技术等级</t>
  </si>
  <si>
    <t>原路面宽度    (m)</t>
  </si>
  <si>
    <t>原路面结构</t>
  </si>
  <si>
    <t>实施路面情况</t>
  </si>
  <si>
    <t>折前部省补助资金资金（万元）</t>
  </si>
  <si>
    <t>部省补助资金资金（万元）</t>
  </si>
  <si>
    <t>大修或建成年度</t>
  </si>
  <si>
    <t>大修折算系数</t>
  </si>
  <si>
    <t>中修年度</t>
  </si>
  <si>
    <t>中修折算系数</t>
  </si>
  <si>
    <t>初审情况</t>
  </si>
  <si>
    <t>初审备注</t>
  </si>
  <si>
    <t>初审情况
(中心）</t>
  </si>
  <si>
    <t>年报路面宽度（米）</t>
  </si>
  <si>
    <t>基本情况</t>
  </si>
  <si>
    <t>施工图设计</t>
  </si>
  <si>
    <t>批复文件</t>
  </si>
  <si>
    <t>资金承诺函</t>
  </si>
  <si>
    <t>备注</t>
  </si>
  <si>
    <t>路况信息</t>
  </si>
  <si>
    <t>线路编号</t>
  </si>
  <si>
    <t>起点桩号</t>
  </si>
  <si>
    <t>终点桩号</t>
  </si>
  <si>
    <t>路面宽度（m）</t>
  </si>
  <si>
    <t>路面结构最低要求</t>
  </si>
  <si>
    <t>标准单价(元/m2)</t>
  </si>
  <si>
    <t>是否为按干线公路管养</t>
  </si>
  <si>
    <t>是否为收费路段</t>
  </si>
  <si>
    <t>是否为城管路段</t>
  </si>
  <si>
    <t>是否纳入路面改善项目库</t>
  </si>
  <si>
    <t>是否四级改三级</t>
  </si>
  <si>
    <t>是否纳入十四五建设规划</t>
  </si>
  <si>
    <t>是否为连接线</t>
  </si>
  <si>
    <t>不连续实施的优良等路</t>
  </si>
  <si>
    <t>连续实施的优良等路</t>
  </si>
  <si>
    <t>中等路</t>
  </si>
  <si>
    <t>次差等路</t>
  </si>
  <si>
    <t>批复文号</t>
  </si>
  <si>
    <t>总投资（万元）</t>
  </si>
  <si>
    <t>建安费（万元）</t>
  </si>
  <si>
    <r>
      <rPr>
        <b/>
        <sz val="10"/>
        <rFont val="宋体"/>
        <family val="3"/>
        <charset val="134"/>
      </rPr>
      <t>实施就地冷再生层厚度（</t>
    </r>
    <r>
      <rPr>
        <b/>
        <sz val="10"/>
        <rFont val="Times New Roman"/>
        <family val="1"/>
      </rPr>
      <t>cm</t>
    </r>
    <r>
      <rPr>
        <b/>
        <sz val="10"/>
        <rFont val="宋体"/>
        <family val="3"/>
        <charset val="134"/>
      </rPr>
      <t>）</t>
    </r>
  </si>
  <si>
    <t>旧水泥路面处治方案</t>
  </si>
  <si>
    <t>基层结构</t>
  </si>
  <si>
    <t>基层厚度(cm)</t>
  </si>
  <si>
    <t>面层
结构</t>
  </si>
  <si>
    <t>面层厚度    (cm)</t>
  </si>
  <si>
    <t>优</t>
  </si>
  <si>
    <t>良</t>
  </si>
  <si>
    <t>中</t>
  </si>
  <si>
    <t>次</t>
  </si>
  <si>
    <t>差</t>
  </si>
  <si>
    <t>项目</t>
  </si>
  <si>
    <t>2市州</t>
  </si>
  <si>
    <t>3县区</t>
  </si>
  <si>
    <t>13里程</t>
  </si>
  <si>
    <t>29资金</t>
  </si>
  <si>
    <t>30资金</t>
  </si>
  <si>
    <t>总计</t>
  </si>
  <si>
    <t>一、可下达资金计划项目</t>
  </si>
  <si>
    <t>岳阳市 小计</t>
  </si>
  <si>
    <t>岳阳云溪区S501</t>
  </si>
  <si>
    <t>岳阳市</t>
  </si>
  <si>
    <t>云溪区</t>
  </si>
  <si>
    <t>S501</t>
  </si>
  <si>
    <t>S313</t>
  </si>
  <si>
    <t>三级</t>
  </si>
  <si>
    <t>水泥砼</t>
  </si>
  <si>
    <t>多锤头碎石化后加铺（220）</t>
  </si>
  <si>
    <t>水稳</t>
  </si>
  <si>
    <t>改性沥青砼</t>
  </si>
  <si>
    <t>通过</t>
  </si>
  <si>
    <t>通过（部分资料不全、小部分需修改）</t>
  </si>
  <si>
    <t>是</t>
  </si>
  <si>
    <t>否</t>
  </si>
  <si>
    <t>（纳入33.963-34.336）</t>
  </si>
  <si>
    <t>有</t>
  </si>
  <si>
    <t>有（无预算审核表）</t>
  </si>
  <si>
    <t>有（为县交通运输局出具）</t>
  </si>
  <si>
    <t>永州市小计</t>
  </si>
  <si>
    <t>祁阳县S339</t>
  </si>
  <si>
    <t>永州市</t>
  </si>
  <si>
    <t>祁阳县</t>
  </si>
  <si>
    <t>S339</t>
  </si>
  <si>
    <t>永交批〔2021〕19号</t>
  </si>
  <si>
    <t>通过（待定）</t>
  </si>
  <si>
    <t>十四五干线规划项目，市州反馈取消规划申报路面改善；S339（78.34-87.367）项目（2021年路面改善上报未通过项目）</t>
  </si>
  <si>
    <t>有审查意见（罗）</t>
  </si>
  <si>
    <t>无检测数据</t>
  </si>
  <si>
    <t>怀化市 小计</t>
  </si>
  <si>
    <t>新晃县S335</t>
  </si>
  <si>
    <t>怀化市</t>
  </si>
  <si>
    <t>新晃县</t>
  </si>
  <si>
    <t>S335</t>
  </si>
  <si>
    <t>S341</t>
  </si>
  <si>
    <t>沥青砼</t>
  </si>
  <si>
    <t>有（纸质版）</t>
  </si>
  <si>
    <t>湘西州 小计</t>
  </si>
  <si>
    <t>保靖县S318</t>
  </si>
  <si>
    <t>湘西州</t>
  </si>
  <si>
    <t>保靖县</t>
  </si>
  <si>
    <t>S318</t>
  </si>
  <si>
    <t>S317</t>
  </si>
  <si>
    <t>州交基建[2021]401</t>
  </si>
  <si>
    <t>二、可下达计划任务，先建后补项目</t>
  </si>
  <si>
    <t>株洲市 小计</t>
  </si>
  <si>
    <t>攸县S204</t>
  </si>
  <si>
    <t>株洲市</t>
  </si>
  <si>
    <t>攸县</t>
  </si>
  <si>
    <t>S204</t>
  </si>
  <si>
    <t>四级</t>
  </si>
  <si>
    <t>有（1.项目概况中对原路面情况概述与年报中不一致，）审查意见（设计文件时间为2020年）</t>
  </si>
  <si>
    <t>有（批复文件时间为2020年，无路面宽度、荷载等级、无完工期限、审核预算表）</t>
  </si>
  <si>
    <t>无</t>
  </si>
  <si>
    <t>攸县高枧至界头</t>
  </si>
  <si>
    <t>高枧至界头</t>
  </si>
  <si>
    <t>拟实施四级标准双车道项目</t>
  </si>
  <si>
    <t>无（不需要）</t>
  </si>
  <si>
    <t>为已完成项目需补充材料即可</t>
  </si>
  <si>
    <t>攸县老漕至莲花</t>
  </si>
  <si>
    <t>老漕至莲花</t>
  </si>
  <si>
    <t>有（设计文件时间为2020年）</t>
  </si>
  <si>
    <t>炎陵县S205</t>
  </si>
  <si>
    <t>炎陵县</t>
  </si>
  <si>
    <t>S205</t>
  </si>
  <si>
    <t>X064</t>
  </si>
  <si>
    <t>2021年路面改善上报未通过项目</t>
  </si>
  <si>
    <t>沥青表面处治</t>
  </si>
  <si>
    <t>旧路病害处治后加铺</t>
  </si>
  <si>
    <t>醴陵S534</t>
  </si>
  <si>
    <t>醴陵市</t>
  </si>
  <si>
    <t>S534</t>
  </si>
  <si>
    <t>有（县交通局批复）</t>
  </si>
  <si>
    <t>邵阳市 小计</t>
  </si>
  <si>
    <t>新邵县S326</t>
  </si>
  <si>
    <t>邵阳市</t>
  </si>
  <si>
    <t>新邵县</t>
  </si>
  <si>
    <t>S326</t>
  </si>
  <si>
    <t>临湘S203</t>
  </si>
  <si>
    <t>临湘市</t>
  </si>
  <si>
    <t>S203</t>
  </si>
  <si>
    <t>X018</t>
  </si>
  <si>
    <t>中次</t>
  </si>
  <si>
    <t>岳交规划〔2021〕205 号</t>
  </si>
  <si>
    <t>沥青
表处</t>
  </si>
  <si>
    <t>临湘S203(20.856-30.861)项目</t>
  </si>
  <si>
    <t>平江县S313</t>
  </si>
  <si>
    <t>平江县</t>
  </si>
  <si>
    <t>有（（20km/h,6.5米）</t>
  </si>
  <si>
    <t>有（批复金额与设计文件总金额不太一致，无核减明细）
（20km/h,6.5米）</t>
  </si>
  <si>
    <t>基层为水泥砼
（拟实施四级标准双车道项目）</t>
  </si>
  <si>
    <t>汨罗市S508</t>
  </si>
  <si>
    <t>汨罗市</t>
  </si>
  <si>
    <t>S508</t>
  </si>
  <si>
    <t>有（：路面结构不满足要求，占全线89%，新铺路面结构层厚度应大于等于30+9）</t>
  </si>
  <si>
    <t>益阳市 小计</t>
  </si>
  <si>
    <t>资阳区S223</t>
  </si>
  <si>
    <t>益阳市</t>
  </si>
  <si>
    <t>资阳区</t>
  </si>
  <si>
    <t>S223</t>
  </si>
  <si>
    <t>益交发〔2021〕243号</t>
  </si>
  <si>
    <t>碎石化</t>
  </si>
  <si>
    <t>ATB</t>
  </si>
  <si>
    <t>有（2.批复文件中设计时速与施工图设计不一致）</t>
  </si>
  <si>
    <t>有审查意见（罗）1210最新版未发审核</t>
  </si>
  <si>
    <t>桃江县S225、S541</t>
  </si>
  <si>
    <t>桃江县</t>
  </si>
  <si>
    <t>S225</t>
  </si>
  <si>
    <t>益交发〔2021〕242号</t>
  </si>
  <si>
    <t>S541</t>
  </si>
  <si>
    <t>永州市 小计</t>
  </si>
  <si>
    <t>娄底市 小计</t>
  </si>
  <si>
    <t>新化县S323</t>
  </si>
  <si>
    <t>娄底市</t>
  </si>
  <si>
    <t>新化县</t>
  </si>
  <si>
    <t>S323</t>
  </si>
  <si>
    <r>
      <rPr>
        <sz val="10"/>
        <rFont val="宋体"/>
        <family val="3"/>
        <charset val="134"/>
        <scheme val="minor"/>
      </rPr>
      <t>娄交公函</t>
    </r>
    <r>
      <rPr>
        <sz val="10"/>
        <rFont val="宋体"/>
        <family val="3"/>
        <charset val="134"/>
      </rPr>
      <t>[2021]48号</t>
    </r>
  </si>
  <si>
    <t>2021年路面改善上报未通过项目（（资料需修改）</t>
  </si>
  <si>
    <t>附件3-2</t>
  </si>
  <si>
    <t>2022年湖南省普通国省道路面改善工程上报项目前期工作资料初审通过项目明细表</t>
  </si>
  <si>
    <t>初审情况
(中心）备注</t>
  </si>
  <si>
    <t>序号</t>
  </si>
  <si>
    <t>（1）初审通过项目（资料齐全）</t>
  </si>
  <si>
    <t>资料齐全</t>
  </si>
  <si>
    <t>（2）先下目标任务项目</t>
  </si>
  <si>
    <t>长沙市 小计</t>
  </si>
  <si>
    <t>长沙市</t>
  </si>
  <si>
    <t>浏阳市</t>
  </si>
  <si>
    <t>S202</t>
  </si>
  <si>
    <t>中次差</t>
  </si>
  <si>
    <t>通过（先下目标任务）</t>
  </si>
  <si>
    <t>无任何资料</t>
  </si>
  <si>
    <t>资料需修改</t>
  </si>
  <si>
    <t>经开区</t>
  </si>
  <si>
    <t>S209</t>
  </si>
  <si>
    <t>常德市 小计</t>
  </si>
  <si>
    <t>常德市</t>
  </si>
  <si>
    <t>安乡县</t>
  </si>
  <si>
    <t>S512</t>
  </si>
  <si>
    <t>二级</t>
  </si>
  <si>
    <t>2004/2011</t>
  </si>
  <si>
    <t>安化县</t>
  </si>
  <si>
    <t>G354</t>
  </si>
  <si>
    <t>S227</t>
  </si>
  <si>
    <t>S227祁阳县龚家坪-长虹公路</t>
  </si>
  <si>
    <t>有（需修改完善）</t>
  </si>
  <si>
    <t>十四五干线规划项目，市州反馈取消规划申报路面改善；</t>
  </si>
  <si>
    <t>2020年第一批大修，十三五巡查未开工，大修核减</t>
  </si>
  <si>
    <t>资料齐全（无路线编码）</t>
  </si>
  <si>
    <r>
      <rPr>
        <sz val="10"/>
        <rFont val="宋体"/>
        <family val="3"/>
        <charset val="134"/>
      </rPr>
      <t>X03</t>
    </r>
    <r>
      <rPr>
        <sz val="9"/>
        <rFont val="宋体"/>
        <family val="3"/>
        <charset val="134"/>
      </rPr>
      <t>1</t>
    </r>
  </si>
  <si>
    <r>
      <rPr>
        <b/>
        <sz val="10"/>
        <rFont val="宋体"/>
        <family val="3"/>
        <charset val="134"/>
      </rPr>
      <t>X03</t>
    </r>
    <r>
      <rPr>
        <b/>
        <sz val="9"/>
        <rFont val="宋体"/>
        <family val="3"/>
        <charset val="134"/>
      </rPr>
      <t>1</t>
    </r>
  </si>
  <si>
    <t>S528</t>
  </si>
  <si>
    <t>有（未明确总投资）</t>
  </si>
  <si>
    <t>资料需修改（无路线编码）</t>
  </si>
  <si>
    <t>芦淞区</t>
  </si>
  <si>
    <t>S532</t>
  </si>
  <si>
    <t>G320醴陵市国瓷街道至芦淞区白关公路</t>
  </si>
  <si>
    <t>S533</t>
  </si>
  <si>
    <t>3.5-4.5</t>
  </si>
  <si>
    <t>2006/2008</t>
  </si>
  <si>
    <t>有（：路面结构不满足要求，占全线89%，新铺路面结构层厚度应大于等于30+9、设计文件中需添加实地桩号）</t>
  </si>
  <si>
    <t>S508汨罗市川山坪-弼时旅游干线公路</t>
  </si>
  <si>
    <t>2020年年报中与G353共线段，G353改线后不在共线</t>
  </si>
  <si>
    <t>澧县</t>
  </si>
  <si>
    <t>S514</t>
  </si>
  <si>
    <r>
      <rPr>
        <b/>
        <sz val="10"/>
        <rFont val="宋体"/>
        <family val="3"/>
        <charset val="134"/>
      </rPr>
      <t>S514澧县安合至李家岗公路</t>
    </r>
    <r>
      <rPr>
        <b/>
        <sz val="10"/>
        <color rgb="FFFF0000"/>
        <rFont val="宋体"/>
        <family val="3"/>
        <charset val="134"/>
      </rPr>
      <t>（市州反馈做路面改善，本周行文至厅）</t>
    </r>
  </si>
  <si>
    <t>津市</t>
  </si>
  <si>
    <t>S305</t>
  </si>
  <si>
    <r>
      <rPr>
        <b/>
        <sz val="10"/>
        <rFont val="宋体"/>
        <family val="3"/>
        <charset val="134"/>
      </rPr>
      <t>S305津市市渡口镇至药山村公路</t>
    </r>
    <r>
      <rPr>
        <b/>
        <sz val="10"/>
        <color rgb="FFFF0000"/>
        <rFont val="宋体"/>
        <family val="3"/>
        <charset val="134"/>
      </rPr>
      <t>（市州反馈做路面改善，已行文至厅）</t>
    </r>
  </si>
  <si>
    <t>汉寿县</t>
  </si>
  <si>
    <t>2006/2007/2008</t>
  </si>
  <si>
    <t>S224</t>
  </si>
  <si>
    <r>
      <rPr>
        <sz val="10"/>
        <rFont val="宋体"/>
        <family val="3"/>
        <charset val="134"/>
      </rPr>
      <t>S224澧县郑家楼子至裴家铺公路</t>
    </r>
    <r>
      <rPr>
        <sz val="10"/>
        <color rgb="FFFF0000"/>
        <rFont val="宋体"/>
        <family val="3"/>
        <charset val="134"/>
      </rPr>
      <t>（市州反馈，做规划）</t>
    </r>
  </si>
  <si>
    <t>张家界市 小计</t>
  </si>
  <si>
    <t>张家界市</t>
  </si>
  <si>
    <t>桑植县</t>
  </si>
  <si>
    <t>S303</t>
  </si>
  <si>
    <t>桑交字[2021]39号</t>
  </si>
  <si>
    <t>有（设计文件过于简陋，需完善）</t>
  </si>
  <si>
    <t>有（待修改）</t>
  </si>
  <si>
    <t>S3030桑植汨湖至武陵源泗南峪</t>
  </si>
  <si>
    <t>永定区</t>
  </si>
  <si>
    <t>S241</t>
  </si>
  <si>
    <t>S241沅陵县七甲坪镇至五强溪公路</t>
  </si>
  <si>
    <t>S246</t>
  </si>
  <si>
    <t>S315</t>
  </si>
  <si>
    <t>永定王家坪-张家界城区</t>
  </si>
  <si>
    <t>郴州市 小计</t>
  </si>
  <si>
    <t>郴州市</t>
  </si>
  <si>
    <t>嘉禾县</t>
  </si>
  <si>
    <t>G234</t>
  </si>
  <si>
    <t>1956/2009</t>
  </si>
  <si>
    <t>资料不全</t>
  </si>
  <si>
    <t>无（在设计中）</t>
  </si>
  <si>
    <t>有（按三级30KM/h,6.5米宽）</t>
  </si>
  <si>
    <t>（市州反馈不共线）
G234嘉禾汉石-梓木圩</t>
  </si>
  <si>
    <t>汝城县</t>
  </si>
  <si>
    <t>X020</t>
  </si>
  <si>
    <t>次、差</t>
  </si>
  <si>
    <t>S339祁阳县泉南高速潘市互通-羊角塘公路</t>
  </si>
  <si>
    <t>双牌县</t>
  </si>
  <si>
    <t>S343</t>
  </si>
  <si>
    <t>X034</t>
  </si>
  <si>
    <t>（330.382-331.382）双牌县漯屋至何家洞</t>
  </si>
  <si>
    <t>东安县</t>
  </si>
  <si>
    <t>S242</t>
  </si>
  <si>
    <t>鹤城区</t>
  </si>
  <si>
    <t>S332</t>
  </si>
  <si>
    <t>S322</t>
  </si>
  <si>
    <t>辰溪县</t>
  </si>
  <si>
    <t>S320</t>
  </si>
  <si>
    <t>X019</t>
  </si>
  <si>
    <t>差次</t>
  </si>
  <si>
    <t>辰溪县伍家湾-辰溪</t>
  </si>
  <si>
    <t>Y613</t>
  </si>
  <si>
    <t>（166.285-176.858）泸溪-辰溪公路辰溪段</t>
  </si>
  <si>
    <t>洪江市</t>
  </si>
  <si>
    <t>S334</t>
  </si>
  <si>
    <t>S257</t>
  </si>
  <si>
    <t>2006/2009/2012</t>
  </si>
  <si>
    <t>龙山县</t>
  </si>
  <si>
    <t>S309</t>
  </si>
  <si>
    <t>S309龙山县茅坪至火岩公路</t>
  </si>
  <si>
    <t>无任何资料（14年改建，暂不打折）</t>
  </si>
  <si>
    <r>
      <rPr>
        <sz val="11"/>
        <color theme="1"/>
        <rFont val="宋体"/>
        <family val="3"/>
        <charset val="134"/>
        <scheme val="minor"/>
      </rPr>
      <t>附件4</t>
    </r>
    <r>
      <rPr>
        <sz val="11"/>
        <color theme="1"/>
        <rFont val="宋体"/>
        <family val="3"/>
        <charset val="134"/>
        <scheme val="minor"/>
      </rPr>
      <t>-</t>
    </r>
    <r>
      <rPr>
        <sz val="11"/>
        <color theme="1"/>
        <rFont val="宋体"/>
        <family val="3"/>
        <charset val="134"/>
        <scheme val="minor"/>
      </rPr>
      <t>1：</t>
    </r>
  </si>
  <si>
    <t>全省汇总</t>
  </si>
  <si>
    <t>附件4-2</t>
  </si>
  <si>
    <t>上报时间</t>
  </si>
  <si>
    <t>是否在项目库</t>
  </si>
  <si>
    <t>十四五规划共线</t>
  </si>
  <si>
    <t>实施里程（公里）</t>
  </si>
  <si>
    <t>1214之后</t>
  </si>
  <si>
    <t>X005</t>
  </si>
  <si>
    <t>1214之前</t>
  </si>
  <si>
    <t>S514澧县安合至李家岗公路</t>
  </si>
  <si>
    <t>S305津市市渡口镇至药山村公路</t>
  </si>
  <si>
    <t>S224澧县郑家楼子至裴家铺公路</t>
  </si>
  <si>
    <t>2022年目标任务</t>
    <phoneticPr fontId="32" type="noConversion"/>
  </si>
  <si>
    <t>湘潭市</t>
    <phoneticPr fontId="32" type="noConversion"/>
  </si>
  <si>
    <t>衡阳市</t>
    <phoneticPr fontId="32" type="noConversion"/>
  </si>
  <si>
    <t>其中已明确到明细项目任务里程（公里）</t>
    <phoneticPr fontId="32" type="noConversion"/>
  </si>
  <si>
    <t xml:space="preserve">2022年普通国省道路面改善工程任务计划汇总表
</t>
    <phoneticPr fontId="32" type="noConversion"/>
  </si>
  <si>
    <t>2022年普通国省道路面改善工程任务计划明细表</t>
    <phoneticPr fontId="32" type="noConversion"/>
  </si>
  <si>
    <t>135.331-141.436改为106.38-112.485</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</si>
</sst>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Red]\(0.000\)"/>
    <numFmt numFmtId="177" formatCode="0_);\(0\)"/>
    <numFmt numFmtId="178" formatCode="0.000_ "/>
    <numFmt numFmtId="179" formatCode="0.0_ "/>
    <numFmt numFmtId="180" formatCode="0_ "/>
    <numFmt numFmtId="181" formatCode="0.00_ "/>
    <numFmt numFmtId="182" formatCode="0.0_);[Red]\(0.0\)"/>
    <numFmt numFmtId="183" formatCode="0.00_);\(0.00\)"/>
  </numFmts>
  <fonts count="34" x14ac:knownFonts="1">
    <font>
      <sz val="11"/>
      <color theme="1"/>
      <name val="宋体"/>
      <charset val="134"/>
      <scheme val="minor"/>
    </font>
    <font>
      <sz val="11"/>
      <name val="宋体"/>
      <family val="3"/>
      <charset val="134"/>
      <scheme val="minor"/>
    </font>
    <font>
      <sz val="18"/>
      <name val="宋体"/>
      <family val="3"/>
      <charset val="134"/>
      <scheme val="minor"/>
    </font>
    <font>
      <b/>
      <sz val="11"/>
      <name val="宋体"/>
      <family val="3"/>
      <charset val="134"/>
      <scheme val="minor"/>
    </font>
    <font>
      <b/>
      <sz val="10"/>
      <name val="宋体"/>
      <family val="3"/>
      <charset val="134"/>
      <scheme val="minor"/>
    </font>
    <font>
      <sz val="10"/>
      <name val="宋体"/>
      <family val="3"/>
      <charset val="134"/>
      <scheme val="minor"/>
    </font>
    <font>
      <sz val="10"/>
      <name val="宋体"/>
      <family val="3"/>
      <charset val="134"/>
    </font>
    <font>
      <sz val="9"/>
      <name val="宋体"/>
      <family val="3"/>
      <charset val="134"/>
    </font>
    <font>
      <b/>
      <sz val="12"/>
      <name val="宋体"/>
      <family val="3"/>
      <charset val="134"/>
    </font>
    <font>
      <b/>
      <sz val="18"/>
      <name val="宋体"/>
      <family val="3"/>
      <charset val="134"/>
    </font>
    <font>
      <b/>
      <sz val="10"/>
      <name val="宋体"/>
      <family val="3"/>
      <charset val="134"/>
    </font>
    <font>
      <b/>
      <sz val="16"/>
      <color theme="1"/>
      <name val="宋体"/>
      <family val="3"/>
      <charset val="134"/>
      <scheme val="minor"/>
    </font>
    <font>
      <b/>
      <sz val="11"/>
      <color theme="1"/>
      <name val="宋体"/>
      <family val="3"/>
      <charset val="134"/>
      <scheme val="minor"/>
    </font>
    <font>
      <sz val="18"/>
      <color theme="1"/>
      <name val="宋体"/>
      <family val="3"/>
      <charset val="134"/>
      <scheme val="minor"/>
    </font>
    <font>
      <b/>
      <sz val="10"/>
      <color theme="1"/>
      <name val="宋体"/>
      <family val="3"/>
      <charset val="134"/>
      <scheme val="minor"/>
    </font>
    <font>
      <sz val="10"/>
      <color theme="1"/>
      <name val="宋体"/>
      <family val="3"/>
      <charset val="134"/>
      <scheme val="minor"/>
    </font>
    <font>
      <b/>
      <sz val="18"/>
      <name val="宋体"/>
      <family val="3"/>
      <charset val="134"/>
      <scheme val="minor"/>
    </font>
    <font>
      <b/>
      <sz val="10"/>
      <color rgb="FF00B0F0"/>
      <name val="宋体"/>
      <family val="3"/>
      <charset val="134"/>
    </font>
    <font>
      <b/>
      <sz val="10"/>
      <color rgb="FFFF0000"/>
      <name val="宋体"/>
      <family val="3"/>
      <charset val="134"/>
    </font>
    <font>
      <sz val="10"/>
      <color rgb="FFFF0000"/>
      <name val="宋体"/>
      <family val="3"/>
      <charset val="134"/>
    </font>
    <font>
      <b/>
      <sz val="9"/>
      <name val="宋体"/>
      <family val="3"/>
      <charset val="134"/>
    </font>
    <font>
      <b/>
      <sz val="9"/>
      <name val="宋体"/>
      <family val="3"/>
      <charset val="134"/>
      <scheme val="minor"/>
    </font>
    <font>
      <b/>
      <sz val="9"/>
      <color indexed="8"/>
      <name val="宋体"/>
      <family val="3"/>
      <charset val="134"/>
    </font>
    <font>
      <b/>
      <sz val="9"/>
      <color theme="1"/>
      <name val="宋体"/>
      <family val="3"/>
      <charset val="134"/>
      <scheme val="minor"/>
    </font>
    <font>
      <b/>
      <sz val="10"/>
      <color rgb="FF000000"/>
      <name val="宋体"/>
      <family val="3"/>
      <charset val="134"/>
    </font>
    <font>
      <sz val="10"/>
      <color theme="1"/>
      <name val="宋体"/>
      <family val="3"/>
      <charset val="134"/>
    </font>
    <font>
      <b/>
      <sz val="18"/>
      <color theme="1"/>
      <name val="宋体"/>
      <family val="3"/>
      <charset val="134"/>
      <scheme val="minor"/>
    </font>
    <font>
      <sz val="11"/>
      <color theme="1"/>
      <name val="宋体"/>
      <family val="3"/>
      <charset val="134"/>
      <scheme val="minor"/>
    </font>
    <font>
      <sz val="11"/>
      <color rgb="FF000000"/>
      <name val="宋体"/>
      <family val="3"/>
      <charset val="134"/>
    </font>
    <font>
      <sz val="12"/>
      <name val="宋体"/>
      <family val="3"/>
      <charset val="134"/>
    </font>
    <font>
      <b/>
      <sz val="10"/>
      <name val="Times New Roman"/>
      <family val="1"/>
    </font>
    <font>
      <sz val="11"/>
      <color theme="1"/>
      <name val="宋体"/>
      <family val="3"/>
      <charset val="134"/>
      <scheme val="minor"/>
    </font>
    <font>
      <sz val="9"/>
      <name val="宋体"/>
      <family val="3"/>
      <charset val="134"/>
      <scheme val="minor"/>
    </font>
    <font>
      <sz val="10"/>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31" fillId="0" borderId="0">
      <alignment vertical="center"/>
    </xf>
    <xf numFmtId="0" fontId="31" fillId="0" borderId="0">
      <alignment vertical="center"/>
    </xf>
    <xf numFmtId="0" fontId="28" fillId="0" borderId="0">
      <protection locked="0"/>
    </xf>
    <xf numFmtId="0" fontId="31" fillId="0" borderId="0">
      <alignment vertical="center"/>
    </xf>
    <xf numFmtId="0" fontId="29" fillId="0" borderId="0"/>
  </cellStyleXfs>
  <cellXfs count="227">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xf numFmtId="0" fontId="6" fillId="0" borderId="0" xfId="0" applyFont="1" applyFill="1" applyBorder="1" applyAlignment="1">
      <alignment vertical="center" wrapText="1"/>
    </xf>
    <xf numFmtId="0" fontId="8" fillId="0" borderId="0" xfId="0" applyFont="1" applyFill="1" applyBorder="1" applyAlignment="1"/>
    <xf numFmtId="0" fontId="8" fillId="0" borderId="0" xfId="0" applyNumberFormat="1" applyFont="1" applyFill="1" applyBorder="1" applyAlignment="1"/>
    <xf numFmtId="0" fontId="10" fillId="0" borderId="2" xfId="0" applyNumberFormat="1" applyFont="1" applyFill="1" applyBorder="1" applyAlignment="1">
      <alignment horizontal="center" vertical="center" wrapText="1"/>
    </xf>
    <xf numFmtId="0" fontId="10"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Continuous" vertical="center" wrapText="1"/>
    </xf>
    <xf numFmtId="0" fontId="10"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6" fillId="0" borderId="2" xfId="4" applyFont="1" applyFill="1" applyBorder="1" applyAlignment="1">
      <alignment horizontal="center" vertical="center" wrapText="1"/>
    </xf>
    <xf numFmtId="0" fontId="6" fillId="0" borderId="2" xfId="4" applyNumberFormat="1" applyFont="1" applyFill="1" applyBorder="1" applyAlignment="1">
      <alignment horizontal="center" vertical="center" wrapText="1"/>
    </xf>
    <xf numFmtId="177" fontId="6" fillId="0" borderId="2" xfId="4"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6" fillId="0" borderId="2" xfId="1" applyFont="1" applyFill="1" applyBorder="1" applyAlignment="1">
      <alignment horizontal="center" vertical="center" wrapText="1"/>
    </xf>
    <xf numFmtId="0" fontId="8" fillId="0" borderId="0" xfId="0" applyNumberFormat="1" applyFont="1" applyFill="1" applyBorder="1" applyAlignment="1">
      <alignment horizontal="center"/>
    </xf>
    <xf numFmtId="0" fontId="8" fillId="0" borderId="0" xfId="0" applyFont="1" applyFill="1" applyBorder="1" applyAlignment="1">
      <alignment wrapText="1"/>
    </xf>
    <xf numFmtId="176" fontId="10"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lignment horizontal="center" vertical="center"/>
    </xf>
    <xf numFmtId="176" fontId="6" fillId="0" borderId="2" xfId="0" applyNumberFormat="1" applyFont="1" applyFill="1" applyBorder="1" applyAlignment="1" applyProtection="1">
      <alignment horizontal="center" vertical="center" wrapText="1"/>
    </xf>
    <xf numFmtId="0" fontId="6" fillId="0" borderId="2" xfId="4" applyFont="1" applyFill="1" applyBorder="1" applyAlignment="1">
      <alignment horizontal="center" vertical="center"/>
    </xf>
    <xf numFmtId="178" fontId="6" fillId="0" borderId="2" xfId="4"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5" applyFont="1" applyFill="1" applyBorder="1" applyAlignment="1">
      <alignment horizontal="center" vertical="center" wrapText="1"/>
    </xf>
    <xf numFmtId="179" fontId="6" fillId="0" borderId="2" xfId="0" applyNumberFormat="1" applyFont="1" applyFill="1" applyBorder="1" applyAlignment="1">
      <alignment horizontal="center" vertical="center"/>
    </xf>
    <xf numFmtId="176" fontId="7" fillId="0" borderId="2" xfId="5"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0" xfId="0" applyFill="1" applyAlignment="1">
      <alignment vertical="center"/>
    </xf>
    <xf numFmtId="180" fontId="0" fillId="0" borderId="0" xfId="0" applyNumberFormat="1" applyFill="1" applyAlignme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78" fontId="12" fillId="0" borderId="2" xfId="0" applyNumberFormat="1" applyFont="1" applyFill="1" applyBorder="1" applyAlignment="1">
      <alignment horizontal="center" vertical="center"/>
    </xf>
    <xf numFmtId="180" fontId="0" fillId="0" borderId="2" xfId="0" applyNumberFormat="1" applyFill="1" applyBorder="1" applyAlignment="1">
      <alignment horizontal="center" vertical="center"/>
    </xf>
    <xf numFmtId="0" fontId="0" fillId="0" borderId="2" xfId="0" applyFont="1" applyFill="1" applyBorder="1" applyAlignment="1">
      <alignment horizontal="center" vertical="center"/>
    </xf>
    <xf numFmtId="181"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Fill="1" applyBorder="1" applyAlignment="1">
      <alignment vertical="center"/>
    </xf>
    <xf numFmtId="0" fontId="13" fillId="0" borderId="0" xfId="0" applyFont="1" applyFill="1" applyBorder="1" applyAlignment="1">
      <alignment vertical="center"/>
    </xf>
    <xf numFmtId="0" fontId="14"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177" fontId="0" fillId="0" borderId="0" xfId="0" applyNumberFormat="1" applyFill="1" applyAlignment="1">
      <alignment horizontal="center" vertical="center"/>
    </xf>
    <xf numFmtId="180" fontId="0" fillId="0" borderId="0" xfId="0" applyNumberFormat="1" applyFill="1" applyAlignment="1">
      <alignment horizontal="center" vertical="center"/>
    </xf>
    <xf numFmtId="180" fontId="1" fillId="0" borderId="0" xfId="0" applyNumberFormat="1" applyFont="1" applyFill="1" applyAlignment="1">
      <alignment horizontal="center" vertical="center"/>
    </xf>
    <xf numFmtId="179" fontId="0" fillId="0" borderId="0" xfId="0" applyNumberFormat="1" applyFill="1" applyAlignment="1">
      <alignment vertical="center" wrapText="1"/>
    </xf>
    <xf numFmtId="180" fontId="10" fillId="0" borderId="5" xfId="0" applyNumberFormat="1" applyFont="1" applyFill="1" applyBorder="1" applyAlignment="1">
      <alignment horizontal="centerContinuous" vertical="center" wrapText="1"/>
    </xf>
    <xf numFmtId="180" fontId="10" fillId="0" borderId="2" xfId="0" applyNumberFormat="1" applyFont="1" applyFill="1" applyBorder="1" applyAlignment="1">
      <alignment horizontal="centerContinuous" vertical="center" wrapText="1"/>
    </xf>
    <xf numFmtId="0" fontId="6" fillId="0" borderId="5" xfId="0" applyNumberFormat="1" applyFont="1" applyFill="1" applyBorder="1" applyAlignment="1">
      <alignment vertical="center"/>
    </xf>
    <xf numFmtId="0" fontId="6" fillId="0" borderId="5" xfId="0" applyFont="1" applyFill="1" applyBorder="1" applyAlignment="1">
      <alignment vertical="center"/>
    </xf>
    <xf numFmtId="180" fontId="10" fillId="0" borderId="5" xfId="0" applyNumberFormat="1" applyFont="1" applyFill="1" applyBorder="1" applyAlignment="1">
      <alignment horizontal="center" vertical="center" wrapText="1"/>
    </xf>
    <xf numFmtId="180" fontId="10" fillId="0" borderId="5" xfId="0" applyNumberFormat="1" applyFont="1" applyFill="1" applyBorder="1" applyAlignment="1">
      <alignment vertical="center" wrapText="1"/>
    </xf>
    <xf numFmtId="0" fontId="10" fillId="0" borderId="2" xfId="4" applyFont="1" applyFill="1" applyBorder="1" applyAlignment="1">
      <alignment horizontal="center" vertical="center" wrapText="1"/>
    </xf>
    <xf numFmtId="0" fontId="10" fillId="0" borderId="2" xfId="4" applyNumberFormat="1" applyFont="1" applyFill="1" applyBorder="1" applyAlignment="1">
      <alignment horizontal="center" vertical="center" wrapText="1"/>
    </xf>
    <xf numFmtId="0" fontId="10" fillId="0" borderId="2" xfId="0" applyNumberFormat="1" applyFont="1" applyFill="1" applyBorder="1" applyAlignment="1">
      <alignment horizontal="centerContinuous" vertical="center" wrapText="1"/>
    </xf>
    <xf numFmtId="0" fontId="8" fillId="0" borderId="0" xfId="0" applyFont="1" applyFill="1" applyBorder="1" applyAlignment="1">
      <alignment horizontal="center" wrapText="1"/>
    </xf>
    <xf numFmtId="180" fontId="10"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2" fillId="0" borderId="0" xfId="0" applyFont="1" applyFill="1" applyBorder="1" applyAlignment="1">
      <alignment vertical="center" wrapText="1"/>
    </xf>
    <xf numFmtId="0" fontId="1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180" fontId="8" fillId="0" borderId="0" xfId="0" applyNumberFormat="1" applyFont="1" applyFill="1" applyBorder="1" applyAlignment="1">
      <alignment horizontal="center"/>
    </xf>
    <xf numFmtId="180" fontId="8" fillId="0" borderId="0" xfId="0" applyNumberFormat="1" applyFont="1" applyFill="1" applyBorder="1" applyAlignment="1">
      <alignment horizontal="center" wrapText="1"/>
    </xf>
    <xf numFmtId="0" fontId="6" fillId="0" borderId="2" xfId="3" applyFont="1" applyFill="1" applyBorder="1" applyAlignment="1" applyProtection="1">
      <alignment horizontal="center" vertical="center" wrapText="1"/>
    </xf>
    <xf numFmtId="0" fontId="6" fillId="0" borderId="2" xfId="5"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10" fillId="0" borderId="2" xfId="3" applyFont="1" applyFill="1" applyBorder="1" applyAlignment="1" applyProtection="1">
      <alignment horizontal="center" vertical="center" wrapText="1"/>
    </xf>
    <xf numFmtId="177" fontId="6" fillId="0" borderId="2" xfId="5" applyNumberFormat="1" applyFont="1" applyFill="1" applyBorder="1" applyAlignment="1">
      <alignment horizontal="center" vertical="center" wrapText="1"/>
    </xf>
    <xf numFmtId="177" fontId="10" fillId="0" borderId="2" xfId="5"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xf>
    <xf numFmtId="0" fontId="8" fillId="0" borderId="0" xfId="0" applyNumberFormat="1" applyFont="1" applyFill="1" applyBorder="1" applyAlignment="1">
      <alignment horizontal="center" wrapText="1"/>
    </xf>
    <xf numFmtId="0" fontId="1" fillId="0" borderId="0" xfId="0" applyFont="1" applyFill="1" applyBorder="1" applyAlignment="1">
      <alignment vertical="center" wrapText="1"/>
    </xf>
    <xf numFmtId="179" fontId="1" fillId="0" borderId="0" xfId="0" applyNumberFormat="1"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vertical="center" wrapText="1"/>
    </xf>
    <xf numFmtId="179" fontId="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 fillId="0" borderId="2" xfId="0" applyFont="1" applyFill="1" applyBorder="1" applyAlignment="1">
      <alignment vertical="center" wrapText="1"/>
    </xf>
    <xf numFmtId="31" fontId="6" fillId="0" borderId="2" xfId="0"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10" fillId="0" borderId="2" xfId="0" applyFont="1" applyFill="1" applyBorder="1" applyAlignment="1" applyProtection="1">
      <alignment horizontal="center" vertical="center" wrapText="1"/>
    </xf>
    <xf numFmtId="0" fontId="10" fillId="0" borderId="2" xfId="1" applyFont="1" applyFill="1" applyBorder="1" applyAlignment="1">
      <alignment horizontal="center" vertical="center" wrapText="1"/>
    </xf>
    <xf numFmtId="178" fontId="10" fillId="0"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176" fontId="20" fillId="0" borderId="2" xfId="2" applyNumberFormat="1" applyFont="1" applyFill="1" applyBorder="1" applyAlignment="1" applyProtection="1">
      <alignment horizontal="center" vertical="center" wrapText="1"/>
    </xf>
    <xf numFmtId="0" fontId="21" fillId="0" borderId="2" xfId="0" applyNumberFormat="1" applyFont="1" applyFill="1" applyBorder="1" applyAlignment="1">
      <alignment horizontal="center" vertical="center"/>
    </xf>
    <xf numFmtId="0" fontId="22"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20" fillId="0" borderId="2" xfId="5" applyFont="1" applyFill="1" applyBorder="1" applyAlignment="1">
      <alignment horizontal="center" vertical="center" wrapText="1"/>
    </xf>
    <xf numFmtId="176" fontId="20" fillId="0" borderId="2" xfId="5" applyNumberFormat="1" applyFont="1" applyFill="1" applyBorder="1" applyAlignment="1">
      <alignment horizontal="center" vertical="center" wrapText="1"/>
    </xf>
    <xf numFmtId="0" fontId="18" fillId="0" borderId="2" xfId="4"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80" fontId="14" fillId="0" borderId="2" xfId="0" applyNumberFormat="1" applyFont="1" applyFill="1" applyBorder="1" applyAlignment="1">
      <alignment vertical="center" wrapText="1"/>
    </xf>
    <xf numFmtId="182" fontId="10" fillId="0" borderId="2" xfId="0" applyNumberFormat="1" applyFont="1" applyFill="1" applyBorder="1" applyAlignment="1">
      <alignment horizontal="center" vertical="center"/>
    </xf>
    <xf numFmtId="179" fontId="20" fillId="0" borderId="2" xfId="0" applyNumberFormat="1" applyFont="1" applyFill="1" applyBorder="1" applyAlignment="1">
      <alignment horizontal="center" vertical="center" wrapText="1"/>
    </xf>
    <xf numFmtId="180" fontId="20" fillId="0" borderId="2" xfId="0" applyNumberFormat="1" applyFont="1" applyFill="1" applyBorder="1" applyAlignment="1">
      <alignment horizontal="center" vertical="center" wrapText="1"/>
    </xf>
    <xf numFmtId="179" fontId="10" fillId="0" borderId="2" xfId="5"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2" xfId="5" applyNumberFormat="1" applyFont="1" applyFill="1" applyBorder="1" applyAlignment="1">
      <alignment horizontal="center" vertical="center" wrapText="1"/>
    </xf>
    <xf numFmtId="177" fontId="10" fillId="0" borderId="2" xfId="4"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177" fontId="14" fillId="0" borderId="2" xfId="0" applyNumberFormat="1" applyFont="1" applyFill="1" applyBorder="1" applyAlignment="1">
      <alignment vertical="center"/>
    </xf>
    <xf numFmtId="177" fontId="20" fillId="0" borderId="2"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xf>
    <xf numFmtId="182" fontId="10"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NumberFormat="1" applyFont="1" applyFill="1" applyBorder="1" applyAlignment="1">
      <alignmen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57" fontId="6" fillId="0" borderId="2" xfId="0" applyNumberFormat="1" applyFont="1" applyFill="1" applyBorder="1" applyAlignment="1">
      <alignment horizontal="center" vertical="center" wrapText="1"/>
    </xf>
    <xf numFmtId="183" fontId="0" fillId="0" borderId="0" xfId="0" applyNumberFormat="1" applyFill="1" applyAlignment="1">
      <alignment horizontal="center" vertical="center"/>
    </xf>
    <xf numFmtId="177" fontId="1" fillId="0" borderId="0" xfId="0" applyNumberFormat="1" applyFont="1" applyFill="1" applyAlignment="1">
      <alignment horizontal="center" vertical="center"/>
    </xf>
    <xf numFmtId="179" fontId="0" fillId="0" borderId="0" xfId="0" applyNumberFormat="1" applyFill="1" applyAlignment="1">
      <alignment vertical="center"/>
    </xf>
    <xf numFmtId="0" fontId="0" fillId="0" borderId="0" xfId="0" applyFill="1" applyBorder="1" applyAlignment="1">
      <alignment vertical="center" wrapText="1"/>
    </xf>
    <xf numFmtId="0" fontId="13" fillId="0" borderId="0" xfId="0" applyFont="1" applyFill="1" applyBorder="1" applyAlignment="1">
      <alignment vertical="center" wrapText="1"/>
    </xf>
    <xf numFmtId="0" fontId="0" fillId="0" borderId="2" xfId="0" applyFill="1" applyBorder="1" applyAlignment="1">
      <alignment horizontal="center" vertical="center" wrapText="1"/>
    </xf>
    <xf numFmtId="0" fontId="6" fillId="0" borderId="2" xfId="5" applyFont="1" applyFill="1" applyBorder="1" applyAlignment="1">
      <alignment horizontal="center" vertical="center" wrapText="1"/>
    </xf>
    <xf numFmtId="180" fontId="10" fillId="0" borderId="7" xfId="0" applyNumberFormat="1" applyFont="1" applyFill="1" applyBorder="1" applyAlignment="1">
      <alignment horizontal="centerContinuous" vertical="center" wrapText="1"/>
    </xf>
    <xf numFmtId="0" fontId="10" fillId="0" borderId="2" xfId="1" applyFont="1" applyFill="1" applyBorder="1" applyAlignment="1">
      <alignment vertical="center" wrapText="1"/>
    </xf>
    <xf numFmtId="183" fontId="8" fillId="0" borderId="0" xfId="0" applyNumberFormat="1" applyFont="1" applyFill="1" applyBorder="1" applyAlignment="1">
      <alignment horizontal="center"/>
    </xf>
    <xf numFmtId="177" fontId="8" fillId="0" borderId="0" xfId="0" applyNumberFormat="1" applyFont="1" applyFill="1" applyBorder="1" applyAlignment="1">
      <alignment horizontal="center"/>
    </xf>
    <xf numFmtId="179" fontId="0" fillId="0" borderId="0" xfId="0" applyNumberFormat="1" applyFill="1" applyBorder="1" applyAlignment="1">
      <alignment vertical="center"/>
    </xf>
    <xf numFmtId="0" fontId="13" fillId="0" borderId="0" xfId="0" applyFont="1" applyFill="1" applyAlignment="1">
      <alignment vertical="center"/>
    </xf>
    <xf numFmtId="0" fontId="13" fillId="0" borderId="0" xfId="0" applyFont="1" applyFill="1" applyAlignment="1">
      <alignment vertical="center" wrapText="1"/>
    </xf>
    <xf numFmtId="0" fontId="12" fillId="0" borderId="7" xfId="0" applyFont="1" applyFill="1" applyBorder="1" applyAlignment="1">
      <alignment horizontal="center" vertical="center"/>
    </xf>
    <xf numFmtId="0" fontId="5" fillId="0" borderId="0" xfId="0" applyNumberFormat="1" applyFont="1" applyFill="1" applyAlignment="1">
      <alignment horizontal="center" vertical="center"/>
    </xf>
    <xf numFmtId="0" fontId="5" fillId="0" borderId="0" xfId="0" applyNumberFormat="1" applyFont="1" applyFill="1" applyAlignment="1">
      <alignment vertical="center"/>
    </xf>
    <xf numFmtId="0" fontId="0" fillId="0" borderId="0" xfId="0" applyFill="1" applyAlignment="1">
      <alignment horizontal="left" vertical="center"/>
    </xf>
    <xf numFmtId="0" fontId="19" fillId="0" borderId="2" xfId="0" applyNumberFormat="1" applyFont="1" applyFill="1" applyBorder="1" applyAlignment="1">
      <alignment horizontal="centerContinuous" vertical="center" wrapText="1"/>
    </xf>
    <xf numFmtId="0" fontId="19" fillId="0" borderId="2" xfId="0" applyNumberFormat="1" applyFont="1" applyFill="1" applyBorder="1" applyAlignment="1">
      <alignment horizontal="center" vertical="center" wrapText="1"/>
    </xf>
    <xf numFmtId="0" fontId="33" fillId="0" borderId="0" xfId="0" applyFont="1" applyFill="1" applyAlignment="1">
      <alignment vertical="center"/>
    </xf>
    <xf numFmtId="177" fontId="10"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180" fontId="10" fillId="0" borderId="5" xfId="0" applyNumberFormat="1" applyFont="1" applyFill="1" applyBorder="1" applyAlignment="1">
      <alignment horizontal="left" vertical="center" wrapText="1"/>
    </xf>
    <xf numFmtId="180" fontId="10" fillId="0" borderId="7" xfId="0" applyNumberFormat="1" applyFont="1" applyFill="1" applyBorder="1" applyAlignment="1">
      <alignment horizontal="left" vertical="center" wrapText="1"/>
    </xf>
    <xf numFmtId="180" fontId="10" fillId="0" borderId="5" xfId="0" applyNumberFormat="1" applyFont="1" applyFill="1" applyBorder="1" applyAlignment="1">
      <alignment horizontal="center" vertical="center" wrapText="1"/>
    </xf>
    <xf numFmtId="180" fontId="10" fillId="0" borderId="7" xfId="0" applyNumberFormat="1"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vertical="center"/>
    </xf>
    <xf numFmtId="179" fontId="26" fillId="0" borderId="0" xfId="0" applyNumberFormat="1" applyFont="1" applyFill="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183" fontId="10"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180" fontId="9" fillId="0" borderId="0" xfId="0" applyNumberFormat="1" applyFont="1" applyFill="1" applyBorder="1" applyAlignment="1">
      <alignment horizontal="center" vertical="center" wrapText="1"/>
    </xf>
    <xf numFmtId="180" fontId="2" fillId="0" borderId="0" xfId="0" applyNumberFormat="1" applyFont="1" applyFill="1" applyBorder="1" applyAlignment="1">
      <alignment vertical="center"/>
    </xf>
    <xf numFmtId="179" fontId="16" fillId="0" borderId="0" xfId="0" applyNumberFormat="1" applyFont="1" applyFill="1" applyAlignment="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0" fillId="0" borderId="0" xfId="0" applyFont="1" applyFill="1" applyAlignment="1">
      <alignment horizontal="left" vertical="center"/>
    </xf>
    <xf numFmtId="0" fontId="0" fillId="0" borderId="0" xfId="0" applyFill="1" applyAlignment="1">
      <alignment horizontal="left" vertical="center"/>
    </xf>
    <xf numFmtId="0" fontId="11" fillId="0" borderId="0" xfId="0" applyFont="1" applyFill="1" applyAlignment="1">
      <alignment horizontal="center" vertical="center" wrapText="1"/>
    </xf>
    <xf numFmtId="180" fontId="12" fillId="0" borderId="2"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left" vertical="center" wrapText="1"/>
    </xf>
  </cellXfs>
  <cellStyles count="6">
    <cellStyle name="常规" xfId="0" builtinId="0"/>
    <cellStyle name="常规 10" xfId="2"/>
    <cellStyle name="常规 100" xfId="3"/>
    <cellStyle name="常规 14" xfId="4"/>
    <cellStyle name="常规 2" xfId="5"/>
    <cellStyle name="常规 2 3" xfId="1"/>
  </cellStyles>
  <dxfs count="0"/>
  <tableStyles count="0" defaultTableStyle="TableStyleMedium2" defaultPivotStyle="PivotStyleMedium9"/>
  <colors>
    <mruColors>
      <color rgb="FF92D050"/>
      <color rgb="FF7030A0"/>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76200</xdr:colOff>
      <xdr:row>0</xdr:row>
      <xdr:rowOff>57150</xdr:rowOff>
    </xdr:to>
    <xdr:sp macro="" textlink="">
      <xdr:nvSpPr>
        <xdr:cNvPr id="2" name="Text Box 19"/>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 name="Text Box 20"/>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4" name="Text Box 2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5" name="Text Box 2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6" name="Text Box 2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7" name="Text Box 2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8" name="Text Box 6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9" name="Text Box 6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0" name="Text Box 6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1" name="Text Box 6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2" name="Text Box 65"/>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3" name="Text Box 19"/>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4" name="Text Box 20"/>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5" name="Text Box 2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6" name="Text Box 2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7" name="Text Box 2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8" name="Text Box 2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19" name="Text Box 6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0" name="Text Box 6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1" name="Text Box 6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2" name="Text Box 6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3" name="Text Box 65"/>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4" name="Text Box 66"/>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5" name="Text Box 19"/>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6" name="Text Box 20"/>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7" name="Text Box 2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8" name="Text Box 2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29" name="Text Box 2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0" name="Text Box 2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1" name="Text Box 61"/>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2" name="Text Box 62"/>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3" name="Text Box 63"/>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4" name="Text Box 64"/>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5" name="Text Box 65"/>
        <xdr:cNvSpPr txBox="1"/>
      </xdr:nvSpPr>
      <xdr:spPr>
        <a:xfrm>
          <a:off x="7873365" y="0"/>
          <a:ext cx="76200" cy="57150"/>
        </a:xfrm>
        <a:prstGeom prst="rect">
          <a:avLst/>
        </a:prstGeom>
        <a:noFill/>
        <a:ln w="9525">
          <a:noFill/>
        </a:ln>
      </xdr:spPr>
    </xdr:sp>
    <xdr:clientData/>
  </xdr:twoCellAnchor>
  <xdr:twoCellAnchor editAs="oneCell">
    <xdr:from>
      <xdr:col>16</xdr:col>
      <xdr:colOff>0</xdr:colOff>
      <xdr:row>0</xdr:row>
      <xdr:rowOff>0</xdr:rowOff>
    </xdr:from>
    <xdr:to>
      <xdr:col>16</xdr:col>
      <xdr:colOff>76200</xdr:colOff>
      <xdr:row>0</xdr:row>
      <xdr:rowOff>57150</xdr:rowOff>
    </xdr:to>
    <xdr:sp macro="" textlink="">
      <xdr:nvSpPr>
        <xdr:cNvPr id="36" name="Text Box 66"/>
        <xdr:cNvSpPr txBox="1"/>
      </xdr:nvSpPr>
      <xdr:spPr>
        <a:xfrm>
          <a:off x="7873365" y="0"/>
          <a:ext cx="76200" cy="571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BI67"/>
  <sheetViews>
    <sheetView zoomScale="85" zoomScaleNormal="85" workbookViewId="0">
      <pane ySplit="5" topLeftCell="A14" activePane="bottomLeft" state="frozen"/>
      <selection pane="bottomLeft" activeCell="BT82" sqref="BT82"/>
    </sheetView>
  </sheetViews>
  <sheetFormatPr defaultColWidth="9" defaultRowHeight="13.5" outlineLevelRow="2" x14ac:dyDescent="0.15"/>
  <cols>
    <col min="1" max="1" width="9.25" style="65" hidden="1" customWidth="1"/>
    <col min="2" max="2" width="7.125" style="63" customWidth="1"/>
    <col min="3" max="3" width="8.25" style="64" customWidth="1"/>
    <col min="4" max="4" width="6" style="63" customWidth="1"/>
    <col min="5" max="5" width="6" style="46" customWidth="1"/>
    <col min="6" max="6" width="7.5" style="46" customWidth="1"/>
    <col min="7" max="7" width="8.375" style="46" customWidth="1"/>
    <col min="8" max="10" width="6" style="46" hidden="1" customWidth="1"/>
    <col min="11" max="11" width="6" style="46" customWidth="1"/>
    <col min="12" max="13" width="9.625" style="46" customWidth="1"/>
    <col min="14" max="14" width="6.875" style="64" customWidth="1"/>
    <col min="15" max="18" width="6" style="63" customWidth="1"/>
    <col min="19" max="20" width="6" style="46" customWidth="1"/>
    <col min="21" max="21" width="6" style="65" customWidth="1"/>
    <col min="22" max="22" width="6" style="46" customWidth="1"/>
    <col min="23" max="25" width="6" style="65" customWidth="1"/>
    <col min="26" max="26" width="6" style="46" customWidth="1"/>
    <col min="27" max="27" width="6" style="65" customWidth="1"/>
    <col min="28" max="28" width="6" style="46" customWidth="1"/>
    <col min="29" max="29" width="6" style="66" customWidth="1"/>
    <col min="30" max="30" width="8.375" style="153" customWidth="1"/>
    <col min="31" max="31" width="9.75" style="154" customWidth="1"/>
    <col min="32" max="36" width="6" style="64" customWidth="1"/>
    <col min="37" max="37" width="13" style="63" customWidth="1"/>
    <col min="38" max="38" width="9" style="65" customWidth="1"/>
    <col min="39" max="39" width="8.125" style="155" customWidth="1"/>
    <col min="40" max="46" width="8.125" style="46" customWidth="1"/>
    <col min="47" max="49" width="16.75" style="65" customWidth="1"/>
    <col min="50" max="50" width="17.5" style="65" customWidth="1"/>
    <col min="51" max="51" width="9" style="65" hidden="1" customWidth="1"/>
    <col min="52" max="56" width="8.125" style="65" customWidth="1"/>
    <col min="57" max="61" width="9" style="46" hidden="1" customWidth="1"/>
    <col min="62" max="16384" width="9" style="46"/>
  </cols>
  <sheetData>
    <row r="1" spans="1:61" s="56" customFormat="1" ht="13.5" customHeight="1" x14ac:dyDescent="0.15">
      <c r="A1" s="156"/>
      <c r="B1" s="188" t="s">
        <v>0</v>
      </c>
      <c r="C1" s="189"/>
      <c r="D1" s="189"/>
      <c r="E1" s="14"/>
      <c r="F1" s="15"/>
      <c r="G1" s="15"/>
      <c r="H1" s="14"/>
      <c r="I1" s="15"/>
      <c r="J1" s="15"/>
      <c r="K1" s="15"/>
      <c r="L1" s="15"/>
      <c r="M1" s="15"/>
      <c r="N1" s="32"/>
      <c r="O1" s="79"/>
      <c r="P1" s="79"/>
      <c r="Q1" s="79"/>
      <c r="R1" s="79"/>
      <c r="S1" s="14"/>
      <c r="T1" s="15"/>
      <c r="U1" s="33"/>
      <c r="V1" s="14"/>
      <c r="W1" s="33"/>
      <c r="X1" s="33"/>
      <c r="Y1" s="33"/>
      <c r="Z1" s="33"/>
      <c r="AA1" s="33"/>
      <c r="AB1" s="33"/>
      <c r="AC1" s="91"/>
      <c r="AD1" s="162"/>
      <c r="AE1" s="163"/>
      <c r="AF1" s="92"/>
      <c r="AG1" s="32"/>
      <c r="AH1" s="32"/>
      <c r="AI1" s="32"/>
      <c r="AJ1" s="32"/>
      <c r="AK1" s="102"/>
      <c r="AL1" s="156"/>
      <c r="AM1" s="164"/>
      <c r="AU1" s="156"/>
      <c r="AV1" s="156"/>
      <c r="AW1" s="156"/>
      <c r="AX1" s="156"/>
      <c r="AY1" s="156"/>
      <c r="AZ1" s="156"/>
      <c r="BA1" s="156"/>
      <c r="BB1" s="156"/>
      <c r="BC1" s="156"/>
      <c r="BD1" s="156"/>
    </row>
    <row r="2" spans="1:61" s="57" customFormat="1" ht="24.75" customHeight="1" x14ac:dyDescent="0.15">
      <c r="A2" s="157"/>
      <c r="B2" s="190" t="s">
        <v>1</v>
      </c>
      <c r="C2" s="191"/>
      <c r="D2" s="192"/>
      <c r="E2" s="193"/>
      <c r="F2" s="193"/>
      <c r="G2" s="193"/>
      <c r="H2" s="193"/>
      <c r="I2" s="193"/>
      <c r="J2" s="193"/>
      <c r="K2" s="193"/>
      <c r="L2" s="193"/>
      <c r="M2" s="193"/>
      <c r="N2" s="193"/>
      <c r="O2" s="193"/>
      <c r="P2" s="193"/>
      <c r="Q2" s="193"/>
      <c r="R2" s="193"/>
      <c r="S2" s="193"/>
      <c r="T2" s="193"/>
      <c r="U2" s="193"/>
      <c r="V2" s="193"/>
      <c r="W2" s="194"/>
      <c r="X2" s="194"/>
      <c r="Y2" s="193"/>
      <c r="Z2" s="193"/>
      <c r="AA2" s="193"/>
      <c r="AB2" s="193"/>
      <c r="AC2" s="192"/>
      <c r="AD2" s="193"/>
      <c r="AE2" s="195"/>
      <c r="AF2" s="193"/>
      <c r="AG2" s="193"/>
      <c r="AH2" s="193"/>
      <c r="AI2" s="193"/>
      <c r="AJ2" s="165"/>
      <c r="AK2" s="166"/>
      <c r="AL2" s="166"/>
      <c r="AM2" s="196" t="s">
        <v>2</v>
      </c>
      <c r="AN2" s="197"/>
      <c r="AO2" s="197"/>
      <c r="AP2" s="197"/>
      <c r="AQ2" s="197"/>
      <c r="AR2" s="197"/>
      <c r="AS2" s="197"/>
      <c r="AT2" s="197"/>
      <c r="AU2" s="198"/>
      <c r="AV2" s="198"/>
      <c r="AW2" s="198"/>
      <c r="AX2" s="198"/>
      <c r="AY2" s="157"/>
      <c r="AZ2" s="157"/>
      <c r="BA2" s="157"/>
      <c r="BB2" s="157"/>
      <c r="BC2" s="157"/>
      <c r="BD2" s="157"/>
    </row>
    <row r="3" spans="1:61" s="56" customFormat="1" ht="36" customHeight="1" x14ac:dyDescent="0.15">
      <c r="A3" s="158"/>
      <c r="B3" s="181" t="s">
        <v>3</v>
      </c>
      <c r="C3" s="181" t="s">
        <v>4</v>
      </c>
      <c r="D3" s="181" t="s">
        <v>5</v>
      </c>
      <c r="E3" s="187" t="s">
        <v>6</v>
      </c>
      <c r="F3" s="187"/>
      <c r="G3" s="187"/>
      <c r="H3" s="187" t="s">
        <v>7</v>
      </c>
      <c r="I3" s="187"/>
      <c r="J3" s="187"/>
      <c r="K3" s="187" t="s">
        <v>8</v>
      </c>
      <c r="L3" s="187"/>
      <c r="M3" s="187"/>
      <c r="N3" s="181" t="s">
        <v>9</v>
      </c>
      <c r="O3" s="181" t="s">
        <v>10</v>
      </c>
      <c r="P3" s="181" t="s">
        <v>11</v>
      </c>
      <c r="Q3" s="181"/>
      <c r="R3" s="181"/>
      <c r="S3" s="181" t="s">
        <v>12</v>
      </c>
      <c r="T3" s="181" t="s">
        <v>13</v>
      </c>
      <c r="U3" s="181" t="s">
        <v>14</v>
      </c>
      <c r="V3" s="181" t="s">
        <v>15</v>
      </c>
      <c r="W3" s="181"/>
      <c r="X3" s="181"/>
      <c r="Y3" s="181"/>
      <c r="Z3" s="181"/>
      <c r="AA3" s="181"/>
      <c r="AB3" s="181"/>
      <c r="AC3" s="174"/>
      <c r="AD3" s="199" t="s">
        <v>16</v>
      </c>
      <c r="AE3" s="174" t="s">
        <v>17</v>
      </c>
      <c r="AF3" s="180" t="s">
        <v>18</v>
      </c>
      <c r="AG3" s="181" t="s">
        <v>19</v>
      </c>
      <c r="AH3" s="181" t="s">
        <v>20</v>
      </c>
      <c r="AI3" s="181" t="s">
        <v>21</v>
      </c>
      <c r="AJ3" s="176" t="s">
        <v>22</v>
      </c>
      <c r="AK3" s="176" t="s">
        <v>23</v>
      </c>
      <c r="AL3" s="179" t="s">
        <v>24</v>
      </c>
      <c r="AM3" s="179" t="s">
        <v>25</v>
      </c>
      <c r="AN3" s="175" t="s">
        <v>26</v>
      </c>
      <c r="AO3" s="175"/>
      <c r="AP3" s="175"/>
      <c r="AQ3" s="175"/>
      <c r="AR3" s="175"/>
      <c r="AS3" s="175"/>
      <c r="AT3" s="175"/>
      <c r="AU3" s="175" t="s">
        <v>27</v>
      </c>
      <c r="AV3" s="175" t="s">
        <v>28</v>
      </c>
      <c r="AW3" s="175" t="s">
        <v>29</v>
      </c>
      <c r="AX3" s="175" t="s">
        <v>30</v>
      </c>
      <c r="AY3" s="158"/>
      <c r="AZ3" s="182" t="s">
        <v>31</v>
      </c>
      <c r="BA3" s="182"/>
      <c r="BB3" s="182"/>
      <c r="BC3" s="182"/>
      <c r="BD3" s="182"/>
    </row>
    <row r="4" spans="1:61" s="56" customFormat="1" ht="17.25" customHeight="1" x14ac:dyDescent="0.15">
      <c r="A4" s="158"/>
      <c r="B4" s="181"/>
      <c r="C4" s="181"/>
      <c r="D4" s="181"/>
      <c r="E4" s="187" t="s">
        <v>32</v>
      </c>
      <c r="F4" s="187" t="s">
        <v>33</v>
      </c>
      <c r="G4" s="187" t="s">
        <v>34</v>
      </c>
      <c r="H4" s="187" t="s">
        <v>32</v>
      </c>
      <c r="I4" s="187" t="s">
        <v>33</v>
      </c>
      <c r="J4" s="187" t="s">
        <v>34</v>
      </c>
      <c r="K4" s="187" t="s">
        <v>32</v>
      </c>
      <c r="L4" s="187" t="s">
        <v>33</v>
      </c>
      <c r="M4" s="187" t="s">
        <v>34</v>
      </c>
      <c r="N4" s="181"/>
      <c r="O4" s="181"/>
      <c r="P4" s="181"/>
      <c r="Q4" s="181"/>
      <c r="R4" s="181"/>
      <c r="S4" s="181"/>
      <c r="T4" s="181"/>
      <c r="U4" s="181"/>
      <c r="V4" s="181" t="s">
        <v>35</v>
      </c>
      <c r="W4" s="181" t="s">
        <v>36</v>
      </c>
      <c r="X4" s="181"/>
      <c r="Y4" s="181"/>
      <c r="Z4" s="181"/>
      <c r="AA4" s="181"/>
      <c r="AB4" s="181"/>
      <c r="AC4" s="174" t="s">
        <v>37</v>
      </c>
      <c r="AD4" s="199"/>
      <c r="AE4" s="174"/>
      <c r="AF4" s="180"/>
      <c r="AG4" s="181"/>
      <c r="AH4" s="181"/>
      <c r="AI4" s="181"/>
      <c r="AJ4" s="177"/>
      <c r="AK4" s="177"/>
      <c r="AL4" s="179"/>
      <c r="AM4" s="179"/>
      <c r="AN4" s="175" t="s">
        <v>38</v>
      </c>
      <c r="AO4" s="175" t="s">
        <v>39</v>
      </c>
      <c r="AP4" s="175" t="s">
        <v>40</v>
      </c>
      <c r="AQ4" s="175" t="s">
        <v>41</v>
      </c>
      <c r="AR4" s="175" t="s">
        <v>42</v>
      </c>
      <c r="AS4" s="175" t="s">
        <v>43</v>
      </c>
      <c r="AT4" s="175" t="s">
        <v>44</v>
      </c>
      <c r="AU4" s="175"/>
      <c r="AV4" s="175"/>
      <c r="AW4" s="175"/>
      <c r="AX4" s="175"/>
      <c r="AY4" s="158"/>
      <c r="AZ4" s="182" t="s">
        <v>45</v>
      </c>
      <c r="BA4" s="182" t="s">
        <v>46</v>
      </c>
      <c r="BB4" s="182" t="s">
        <v>47</v>
      </c>
      <c r="BC4" s="182" t="s">
        <v>48</v>
      </c>
      <c r="BD4" s="182" t="s">
        <v>30</v>
      </c>
    </row>
    <row r="5" spans="1:61" s="56" customFormat="1" ht="84.75" customHeight="1" x14ac:dyDescent="0.15">
      <c r="A5" s="158"/>
      <c r="B5" s="181"/>
      <c r="C5" s="181"/>
      <c r="D5" s="181"/>
      <c r="E5" s="187"/>
      <c r="F5" s="187"/>
      <c r="G5" s="187"/>
      <c r="H5" s="187"/>
      <c r="I5" s="187"/>
      <c r="J5" s="187"/>
      <c r="K5" s="187"/>
      <c r="L5" s="187"/>
      <c r="M5" s="187"/>
      <c r="N5" s="181"/>
      <c r="O5" s="181"/>
      <c r="P5" s="16" t="s">
        <v>49</v>
      </c>
      <c r="Q5" s="16" t="s">
        <v>50</v>
      </c>
      <c r="R5" s="16" t="s">
        <v>51</v>
      </c>
      <c r="S5" s="181"/>
      <c r="T5" s="181"/>
      <c r="U5" s="181"/>
      <c r="V5" s="181"/>
      <c r="W5" s="16" t="s">
        <v>52</v>
      </c>
      <c r="X5" s="16" t="s">
        <v>53</v>
      </c>
      <c r="Y5" s="16" t="s">
        <v>54</v>
      </c>
      <c r="Z5" s="16" t="s">
        <v>55</v>
      </c>
      <c r="AA5" s="16" t="s">
        <v>56</v>
      </c>
      <c r="AB5" s="16" t="s">
        <v>57</v>
      </c>
      <c r="AC5" s="174"/>
      <c r="AD5" s="199"/>
      <c r="AE5" s="174"/>
      <c r="AF5" s="180"/>
      <c r="AG5" s="181"/>
      <c r="AH5" s="181"/>
      <c r="AI5" s="181"/>
      <c r="AJ5" s="178"/>
      <c r="AK5" s="178"/>
      <c r="AL5" s="179"/>
      <c r="AM5" s="179"/>
      <c r="AN5" s="175"/>
      <c r="AO5" s="175"/>
      <c r="AP5" s="175"/>
      <c r="AQ5" s="175"/>
      <c r="AR5" s="175"/>
      <c r="AS5" s="175"/>
      <c r="AT5" s="175"/>
      <c r="AU5" s="175"/>
      <c r="AV5" s="175"/>
      <c r="AW5" s="175"/>
      <c r="AX5" s="175"/>
      <c r="AY5" s="158"/>
      <c r="AZ5" s="182"/>
      <c r="BA5" s="182"/>
      <c r="BB5" s="182"/>
      <c r="BC5" s="182"/>
      <c r="BD5" s="182"/>
      <c r="BE5" s="167" t="s">
        <v>58</v>
      </c>
      <c r="BF5" s="48" t="s">
        <v>59</v>
      </c>
      <c r="BG5" s="48" t="s">
        <v>60</v>
      </c>
      <c r="BH5" s="48" t="s">
        <v>61</v>
      </c>
      <c r="BI5" s="48" t="s">
        <v>62</v>
      </c>
    </row>
    <row r="6" spans="1:61" ht="36" customHeight="1" x14ac:dyDescent="0.15">
      <c r="A6" s="158" t="s">
        <v>63</v>
      </c>
      <c r="B6" s="16"/>
      <c r="C6" s="16" t="s">
        <v>64</v>
      </c>
      <c r="D6" s="16" t="s">
        <v>65</v>
      </c>
      <c r="E6" s="16">
        <v>4</v>
      </c>
      <c r="F6" s="16">
        <v>5</v>
      </c>
      <c r="G6" s="16">
        <v>6</v>
      </c>
      <c r="H6" s="16">
        <v>7</v>
      </c>
      <c r="I6" s="16">
        <v>8</v>
      </c>
      <c r="J6" s="16">
        <v>9</v>
      </c>
      <c r="K6" s="16">
        <v>10</v>
      </c>
      <c r="L6" s="16">
        <v>11</v>
      </c>
      <c r="M6" s="16">
        <v>12</v>
      </c>
      <c r="N6" s="16" t="s">
        <v>66</v>
      </c>
      <c r="O6" s="16">
        <v>14</v>
      </c>
      <c r="P6" s="16">
        <v>15</v>
      </c>
      <c r="Q6" s="16">
        <v>16</v>
      </c>
      <c r="R6" s="16">
        <v>17</v>
      </c>
      <c r="S6" s="16">
        <v>18</v>
      </c>
      <c r="T6" s="16">
        <v>19</v>
      </c>
      <c r="U6" s="16">
        <v>20</v>
      </c>
      <c r="V6" s="16">
        <v>21</v>
      </c>
      <c r="W6" s="16">
        <v>22</v>
      </c>
      <c r="X6" s="16">
        <v>23</v>
      </c>
      <c r="Y6" s="16">
        <v>24</v>
      </c>
      <c r="Z6" s="16">
        <v>25</v>
      </c>
      <c r="AA6" s="16">
        <v>26</v>
      </c>
      <c r="AB6" s="16">
        <v>27</v>
      </c>
      <c r="AC6" s="16">
        <v>28</v>
      </c>
      <c r="AD6" s="16" t="s">
        <v>67</v>
      </c>
      <c r="AE6" s="16" t="s">
        <v>68</v>
      </c>
      <c r="AF6" s="16">
        <v>31</v>
      </c>
      <c r="AG6" s="16">
        <v>32</v>
      </c>
      <c r="AH6" s="16">
        <v>33</v>
      </c>
      <c r="AI6" s="16">
        <v>34</v>
      </c>
      <c r="AJ6" s="16"/>
      <c r="AK6" s="16"/>
      <c r="AL6" s="16">
        <v>35</v>
      </c>
      <c r="AM6" s="16">
        <v>36</v>
      </c>
      <c r="AN6" s="16">
        <v>37</v>
      </c>
      <c r="AO6" s="16">
        <v>38</v>
      </c>
      <c r="AP6" s="16">
        <v>39</v>
      </c>
      <c r="AQ6" s="16">
        <v>40</v>
      </c>
      <c r="AR6" s="16">
        <v>41</v>
      </c>
      <c r="AS6" s="16">
        <v>42</v>
      </c>
      <c r="AT6" s="16">
        <v>43</v>
      </c>
      <c r="AU6" s="16">
        <v>44</v>
      </c>
      <c r="AV6" s="16">
        <v>45</v>
      </c>
      <c r="AW6" s="16">
        <v>46</v>
      </c>
      <c r="AX6" s="16">
        <v>47</v>
      </c>
      <c r="AY6" s="16">
        <v>48</v>
      </c>
      <c r="AZ6" s="16">
        <v>49</v>
      </c>
      <c r="BA6" s="16">
        <v>50</v>
      </c>
      <c r="BB6" s="16">
        <v>51</v>
      </c>
      <c r="BC6" s="16">
        <v>52</v>
      </c>
      <c r="BD6" s="16"/>
      <c r="BE6" s="16">
        <v>53</v>
      </c>
      <c r="BF6" s="16">
        <v>54</v>
      </c>
      <c r="BG6" s="16">
        <v>55</v>
      </c>
      <c r="BH6" s="16">
        <v>56</v>
      </c>
      <c r="BI6" s="16">
        <v>57</v>
      </c>
    </row>
    <row r="7" spans="1:61" s="7" customFormat="1" ht="36.950000000000003" customHeight="1" x14ac:dyDescent="0.15">
      <c r="A7" s="18"/>
      <c r="B7" s="16" t="s">
        <v>69</v>
      </c>
      <c r="C7" s="19"/>
      <c r="D7" s="159"/>
      <c r="E7" s="159"/>
      <c r="F7" s="22"/>
      <c r="G7" s="22"/>
      <c r="H7" s="22"/>
      <c r="I7" s="22"/>
      <c r="J7" s="22"/>
      <c r="K7" s="22"/>
      <c r="L7" s="22"/>
      <c r="M7" s="22"/>
      <c r="N7" s="30">
        <f>SUBTOTAL(9,N9:N67)</f>
        <v>159.45200000000003</v>
      </c>
      <c r="O7" s="21"/>
      <c r="P7" s="21"/>
      <c r="Q7" s="21"/>
      <c r="R7" s="21"/>
      <c r="S7" s="30"/>
      <c r="T7" s="30"/>
      <c r="U7" s="17"/>
      <c r="V7" s="30"/>
      <c r="W7" s="21"/>
      <c r="X7" s="17"/>
      <c r="Y7" s="17"/>
      <c r="Z7" s="17"/>
      <c r="AA7" s="17"/>
      <c r="AB7" s="17"/>
      <c r="AC7" s="17"/>
      <c r="AD7" s="30">
        <f>SUBTOTAL(9,AD9:AD67)</f>
        <v>23273.940750000005</v>
      </c>
      <c r="AE7" s="30">
        <f>SUBTOTAL(9,AE9:AE67)</f>
        <v>23007.443750000002</v>
      </c>
      <c r="AF7" s="22"/>
      <c r="AG7" s="22"/>
      <c r="AH7" s="22"/>
      <c r="AI7" s="22"/>
      <c r="AJ7" s="22"/>
      <c r="AK7" s="18"/>
      <c r="AL7" s="18"/>
      <c r="AM7" s="43"/>
      <c r="AN7" s="22"/>
      <c r="AO7" s="22"/>
      <c r="AP7" s="22"/>
      <c r="AQ7" s="22"/>
      <c r="AR7" s="22"/>
      <c r="AS7" s="22"/>
      <c r="AT7" s="22"/>
      <c r="AU7" s="18"/>
      <c r="AV7" s="18"/>
      <c r="AW7" s="18"/>
      <c r="AX7" s="148"/>
      <c r="AY7" s="18"/>
      <c r="AZ7" s="148"/>
      <c r="BA7" s="148"/>
      <c r="BB7" s="148"/>
      <c r="BC7" s="148"/>
      <c r="BD7" s="148"/>
    </row>
    <row r="8" spans="1:61" s="7" customFormat="1" ht="36.950000000000003" customHeight="1" x14ac:dyDescent="0.15">
      <c r="A8" s="75"/>
      <c r="B8" s="183" t="s">
        <v>70</v>
      </c>
      <c r="C8" s="184"/>
      <c r="D8" s="159"/>
      <c r="E8" s="159"/>
      <c r="F8" s="22"/>
      <c r="G8" s="22"/>
      <c r="H8" s="22"/>
      <c r="I8" s="22"/>
      <c r="J8" s="22"/>
      <c r="K8" s="22"/>
      <c r="L8" s="22"/>
      <c r="M8" s="22"/>
      <c r="N8" s="30">
        <f>SUBTOTAL(9,N9:N16)</f>
        <v>8.7080000000000197</v>
      </c>
      <c r="O8" s="21"/>
      <c r="P8" s="21"/>
      <c r="Q8" s="21"/>
      <c r="R8" s="21"/>
      <c r="S8" s="30"/>
      <c r="T8" s="30"/>
      <c r="U8" s="17"/>
      <c r="V8" s="30"/>
      <c r="W8" s="21"/>
      <c r="X8" s="17"/>
      <c r="Y8" s="17"/>
      <c r="Z8" s="17"/>
      <c r="AA8" s="17"/>
      <c r="AB8" s="17"/>
      <c r="AC8" s="17"/>
      <c r="AD8" s="30">
        <f>SUBTOTAL(9,AD9:AD16)</f>
        <v>1261.7150000000026</v>
      </c>
      <c r="AE8" s="30">
        <f>SUBTOTAL(9,AE9:AE16)</f>
        <v>995.21800000000167</v>
      </c>
      <c r="AF8" s="22"/>
      <c r="AG8" s="22"/>
      <c r="AH8" s="22"/>
      <c r="AI8" s="22"/>
      <c r="AJ8" s="22"/>
      <c r="AK8" s="18"/>
      <c r="AL8" s="18"/>
      <c r="AM8" s="43"/>
      <c r="AN8" s="22"/>
      <c r="AO8" s="22"/>
      <c r="AP8" s="22"/>
      <c r="AQ8" s="22"/>
      <c r="AR8" s="22"/>
      <c r="AS8" s="22"/>
      <c r="AT8" s="22"/>
      <c r="AU8" s="18"/>
      <c r="AV8" s="18"/>
      <c r="AW8" s="18"/>
      <c r="AX8" s="148"/>
      <c r="AY8" s="18"/>
      <c r="AZ8" s="148"/>
      <c r="BA8" s="148"/>
      <c r="BB8" s="148"/>
      <c r="BC8" s="148"/>
      <c r="BD8" s="148"/>
    </row>
    <row r="9" spans="1:61" s="6" customFormat="1" ht="36.950000000000003" customHeight="1" outlineLevel="2" x14ac:dyDescent="0.15">
      <c r="A9" s="18"/>
      <c r="B9" s="22" t="s">
        <v>71</v>
      </c>
      <c r="C9" s="23"/>
      <c r="D9" s="19"/>
      <c r="E9" s="25"/>
      <c r="F9" s="25"/>
      <c r="G9" s="25"/>
      <c r="H9" s="22"/>
      <c r="I9" s="22"/>
      <c r="J9" s="22"/>
      <c r="K9" s="24"/>
      <c r="L9" s="24"/>
      <c r="M9" s="24"/>
      <c r="N9" s="30">
        <f>SUBTOTAL(9,N10:N10)</f>
        <v>1.3590000000000018</v>
      </c>
      <c r="O9" s="18"/>
      <c r="P9" s="18"/>
      <c r="Q9" s="18"/>
      <c r="R9" s="18"/>
      <c r="S9" s="25"/>
      <c r="T9" s="23"/>
      <c r="U9" s="19"/>
      <c r="V9" s="19"/>
      <c r="W9" s="18"/>
      <c r="X9" s="19"/>
      <c r="Y9" s="19"/>
      <c r="Z9" s="23"/>
      <c r="AA9" s="19"/>
      <c r="AB9" s="23"/>
      <c r="AC9" s="99"/>
      <c r="AD9" s="30">
        <f>SUBTOTAL(9,AD10:AD10)</f>
        <v>209.28600000000029</v>
      </c>
      <c r="AE9" s="30">
        <f>SUBTOTAL(9,AE10:AE10)</f>
        <v>209.28600000000029</v>
      </c>
      <c r="AF9" s="23"/>
      <c r="AG9" s="22"/>
      <c r="AH9" s="22"/>
      <c r="AI9" s="22"/>
      <c r="AJ9" s="22"/>
      <c r="AK9" s="23"/>
      <c r="AL9" s="18"/>
      <c r="AM9" s="23"/>
      <c r="AN9" s="23"/>
      <c r="AO9" s="23"/>
      <c r="AP9" s="23"/>
      <c r="AQ9" s="22"/>
      <c r="AR9" s="23"/>
      <c r="AS9" s="23"/>
      <c r="AT9" s="23"/>
      <c r="AU9" s="18"/>
      <c r="AV9" s="18"/>
      <c r="AW9" s="18"/>
      <c r="AX9" s="18"/>
      <c r="AY9" s="18"/>
      <c r="AZ9" s="85"/>
      <c r="BA9" s="85"/>
      <c r="BB9" s="85"/>
      <c r="BC9" s="85"/>
      <c r="BD9" s="85"/>
    </row>
    <row r="10" spans="1:61" s="6" customFormat="1" ht="36.950000000000003" customHeight="1" outlineLevel="2" x14ac:dyDescent="0.15">
      <c r="A10" s="18" t="s">
        <v>72</v>
      </c>
      <c r="B10" s="22">
        <v>2</v>
      </c>
      <c r="C10" s="22" t="s">
        <v>73</v>
      </c>
      <c r="D10" s="27" t="s">
        <v>74</v>
      </c>
      <c r="E10" s="27" t="s">
        <v>75</v>
      </c>
      <c r="F10" s="27">
        <v>33.963000000000001</v>
      </c>
      <c r="G10" s="27">
        <v>35.322000000000003</v>
      </c>
      <c r="H10" s="27" t="s">
        <v>76</v>
      </c>
      <c r="I10" s="27">
        <v>0</v>
      </c>
      <c r="J10" s="27">
        <v>21.567</v>
      </c>
      <c r="K10" s="27" t="s">
        <v>75</v>
      </c>
      <c r="L10" s="27">
        <v>33.963000000000001</v>
      </c>
      <c r="M10" s="27">
        <v>35.322000000000003</v>
      </c>
      <c r="N10" s="22">
        <f>G10-F10</f>
        <v>1.3590000000000018</v>
      </c>
      <c r="O10" s="27"/>
      <c r="P10" s="27"/>
      <c r="Q10" s="22"/>
      <c r="R10" s="22"/>
      <c r="S10" s="27" t="s">
        <v>77</v>
      </c>
      <c r="T10" s="27">
        <v>6</v>
      </c>
      <c r="U10" s="19" t="s">
        <v>78</v>
      </c>
      <c r="V10" s="27">
        <v>7</v>
      </c>
      <c r="W10" s="27"/>
      <c r="X10" s="19" t="s">
        <v>79</v>
      </c>
      <c r="Y10" s="19" t="s">
        <v>80</v>
      </c>
      <c r="Z10" s="23">
        <v>30</v>
      </c>
      <c r="AA10" s="19" t="s">
        <v>81</v>
      </c>
      <c r="AB10" s="23">
        <v>9</v>
      </c>
      <c r="AC10" s="27">
        <v>220</v>
      </c>
      <c r="AD10" s="19">
        <f>N10*V10*AC10/10</f>
        <v>209.28600000000029</v>
      </c>
      <c r="AE10" s="19">
        <f>AD10*AG10</f>
        <v>209.28600000000029</v>
      </c>
      <c r="AF10" s="22">
        <v>1977</v>
      </c>
      <c r="AG10" s="22">
        <v>1</v>
      </c>
      <c r="AH10" s="22"/>
      <c r="AI10" s="22"/>
      <c r="AJ10" s="22" t="s">
        <v>82</v>
      </c>
      <c r="AK10" s="22"/>
      <c r="AL10" s="18" t="s">
        <v>83</v>
      </c>
      <c r="AM10" s="22">
        <v>6</v>
      </c>
      <c r="AN10" s="22" t="s">
        <v>84</v>
      </c>
      <c r="AO10" s="22" t="s">
        <v>85</v>
      </c>
      <c r="AP10" s="22" t="s">
        <v>85</v>
      </c>
      <c r="AQ10" s="22" t="s">
        <v>84</v>
      </c>
      <c r="AR10" s="22" t="s">
        <v>85</v>
      </c>
      <c r="AS10" s="18" t="s">
        <v>86</v>
      </c>
      <c r="AT10" s="22" t="s">
        <v>85</v>
      </c>
      <c r="AU10" s="18" t="s">
        <v>87</v>
      </c>
      <c r="AV10" s="18" t="s">
        <v>88</v>
      </c>
      <c r="AW10" s="18" t="s">
        <v>89</v>
      </c>
      <c r="AX10" s="18"/>
      <c r="AY10" s="18"/>
      <c r="AZ10" s="85"/>
      <c r="BA10" s="85">
        <v>1.359</v>
      </c>
      <c r="BB10" s="85"/>
      <c r="BC10" s="85"/>
      <c r="BD10" s="85"/>
      <c r="BE10" s="168">
        <v>1.0369999999999999</v>
      </c>
      <c r="BF10" s="168">
        <v>0.32200000000000301</v>
      </c>
    </row>
    <row r="11" spans="1:61" s="7" customFormat="1" ht="36.950000000000003" customHeight="1" outlineLevel="2" x14ac:dyDescent="0.15">
      <c r="A11" s="18"/>
      <c r="B11" s="70" t="s">
        <v>90</v>
      </c>
      <c r="C11" s="160"/>
      <c r="D11" s="19"/>
      <c r="E11" s="22"/>
      <c r="F11" s="23"/>
      <c r="G11" s="23"/>
      <c r="H11" s="22"/>
      <c r="I11" s="22"/>
      <c r="J11" s="22"/>
      <c r="K11" s="23"/>
      <c r="L11" s="23"/>
      <c r="M11" s="23"/>
      <c r="N11" s="30">
        <f>SUBTOTAL(9,N12:N12)</f>
        <v>0.11099999999999</v>
      </c>
      <c r="O11" s="23"/>
      <c r="P11" s="90"/>
      <c r="Q11" s="18"/>
      <c r="R11" s="18"/>
      <c r="S11" s="23"/>
      <c r="T11" s="19"/>
      <c r="U11" s="23"/>
      <c r="V11" s="19"/>
      <c r="W11" s="18"/>
      <c r="X11" s="85"/>
      <c r="Y11" s="85"/>
      <c r="Z11" s="45"/>
      <c r="AA11" s="94"/>
      <c r="AB11" s="94"/>
      <c r="AC11" s="23"/>
      <c r="AD11" s="30">
        <f>SUBTOTAL(9,AD12:AD12)</f>
        <v>17.093999999998459</v>
      </c>
      <c r="AE11" s="30">
        <f>SUBTOTAL(9,AE12:AE12)</f>
        <v>17.093999999998459</v>
      </c>
      <c r="AF11" s="19"/>
      <c r="AG11" s="22"/>
      <c r="AH11" s="22"/>
      <c r="AI11" s="22"/>
      <c r="AJ11" s="22"/>
      <c r="AK11" s="23"/>
      <c r="AL11" s="18"/>
      <c r="AM11" s="19"/>
      <c r="AN11" s="22"/>
      <c r="AO11" s="22"/>
      <c r="AP11" s="22"/>
      <c r="AQ11" s="22"/>
      <c r="AR11" s="22"/>
      <c r="AS11" s="22"/>
      <c r="AT11" s="22"/>
      <c r="AU11" s="18"/>
      <c r="AV11" s="18"/>
      <c r="AW11" s="18"/>
      <c r="AX11" s="18"/>
      <c r="AY11" s="18"/>
      <c r="AZ11" s="148"/>
      <c r="BA11" s="85"/>
      <c r="BB11" s="85"/>
      <c r="BC11" s="85"/>
      <c r="BD11" s="148"/>
      <c r="BE11" s="169"/>
    </row>
    <row r="12" spans="1:61" s="3" customFormat="1" ht="36.950000000000003" customHeight="1" outlineLevel="2" x14ac:dyDescent="0.15">
      <c r="A12" s="18" t="s">
        <v>91</v>
      </c>
      <c r="B12" s="22">
        <v>1</v>
      </c>
      <c r="C12" s="23" t="s">
        <v>92</v>
      </c>
      <c r="D12" s="19" t="s">
        <v>93</v>
      </c>
      <c r="E12" s="23" t="s">
        <v>94</v>
      </c>
      <c r="F12" s="23">
        <v>78.34</v>
      </c>
      <c r="G12" s="23">
        <v>78.450999999999993</v>
      </c>
      <c r="H12" s="22"/>
      <c r="I12" s="22"/>
      <c r="J12" s="22"/>
      <c r="K12" s="23" t="s">
        <v>94</v>
      </c>
      <c r="L12" s="23">
        <v>44.238999999999997</v>
      </c>
      <c r="M12" s="23">
        <v>44.128</v>
      </c>
      <c r="N12" s="22">
        <f>G12-F12</f>
        <v>0.11099999999999</v>
      </c>
      <c r="O12" s="18"/>
      <c r="P12" s="18" t="s">
        <v>95</v>
      </c>
      <c r="Q12" s="18">
        <v>4880.5469999999996</v>
      </c>
      <c r="R12" s="18">
        <v>3118.54</v>
      </c>
      <c r="S12" s="23" t="s">
        <v>77</v>
      </c>
      <c r="T12" s="23">
        <v>6</v>
      </c>
      <c r="U12" s="19" t="s">
        <v>78</v>
      </c>
      <c r="V12" s="24">
        <v>7</v>
      </c>
      <c r="W12" s="18"/>
      <c r="X12" s="19" t="s">
        <v>79</v>
      </c>
      <c r="Y12" s="19" t="s">
        <v>80</v>
      </c>
      <c r="Z12" s="23">
        <v>30</v>
      </c>
      <c r="AA12" s="19" t="s">
        <v>81</v>
      </c>
      <c r="AB12" s="23">
        <v>9</v>
      </c>
      <c r="AC12" s="23">
        <v>220</v>
      </c>
      <c r="AD12" s="19">
        <f>N12*V12*AC12/10</f>
        <v>17.093999999998459</v>
      </c>
      <c r="AE12" s="19">
        <f>AD12*AG12</f>
        <v>17.093999999998459</v>
      </c>
      <c r="AF12" s="23">
        <v>1958</v>
      </c>
      <c r="AG12" s="22">
        <v>1</v>
      </c>
      <c r="AH12" s="22"/>
      <c r="AI12" s="22"/>
      <c r="AJ12" s="22" t="s">
        <v>82</v>
      </c>
      <c r="AK12" s="18"/>
      <c r="AL12" s="18" t="s">
        <v>96</v>
      </c>
      <c r="AM12" s="107">
        <v>6</v>
      </c>
      <c r="AN12" s="22" t="s">
        <v>85</v>
      </c>
      <c r="AO12" s="22" t="s">
        <v>85</v>
      </c>
      <c r="AP12" s="22" t="s">
        <v>85</v>
      </c>
      <c r="AQ12" s="22" t="s">
        <v>84</v>
      </c>
      <c r="AR12" s="22" t="s">
        <v>85</v>
      </c>
      <c r="AS12" s="22" t="s">
        <v>84</v>
      </c>
      <c r="AT12" s="22" t="s">
        <v>85</v>
      </c>
      <c r="AU12" s="18" t="s">
        <v>87</v>
      </c>
      <c r="AV12" s="18" t="s">
        <v>87</v>
      </c>
      <c r="AW12" s="18" t="s">
        <v>87</v>
      </c>
      <c r="AX12" s="18" t="s">
        <v>97</v>
      </c>
      <c r="AY12" s="18" t="s">
        <v>98</v>
      </c>
      <c r="AZ12" s="113"/>
      <c r="BA12" s="85"/>
      <c r="BB12" s="85"/>
      <c r="BC12" s="85"/>
      <c r="BD12" s="85" t="s">
        <v>99</v>
      </c>
      <c r="BE12" s="6"/>
    </row>
    <row r="13" spans="1:61" s="3" customFormat="1" ht="36.950000000000003" customHeight="1" outlineLevel="1" x14ac:dyDescent="0.15">
      <c r="A13" s="18"/>
      <c r="B13" s="70" t="s">
        <v>100</v>
      </c>
      <c r="C13" s="160"/>
      <c r="D13" s="19"/>
      <c r="E13" s="19"/>
      <c r="F13" s="19"/>
      <c r="G13" s="19"/>
      <c r="H13" s="22"/>
      <c r="I13" s="22"/>
      <c r="J13" s="22"/>
      <c r="K13" s="22"/>
      <c r="L13" s="22"/>
      <c r="M13" s="22"/>
      <c r="N13" s="129">
        <f t="shared" ref="N13:N15" si="0">SUBTOTAL(9,N14:N14)</f>
        <v>3.7770000000000152</v>
      </c>
      <c r="O13" s="30"/>
      <c r="P13" s="30"/>
      <c r="Q13" s="30"/>
      <c r="R13" s="30"/>
      <c r="S13" s="30"/>
      <c r="T13" s="145"/>
      <c r="U13" s="30"/>
      <c r="V13" s="30"/>
      <c r="W13" s="21"/>
      <c r="X13" s="21"/>
      <c r="Y13" s="30"/>
      <c r="Z13" s="30"/>
      <c r="AA13" s="21"/>
      <c r="AB13" s="30"/>
      <c r="AC13" s="30"/>
      <c r="AD13" s="129">
        <f>SUBTOTAL(9,AD14:AD14)</f>
        <v>502.341000000002</v>
      </c>
      <c r="AE13" s="129">
        <f>SUBTOTAL(9,AE14:AE14)</f>
        <v>502.341000000002</v>
      </c>
      <c r="AF13" s="22"/>
      <c r="AG13" s="22"/>
      <c r="AH13" s="22"/>
      <c r="AI13" s="22"/>
      <c r="AJ13" s="22"/>
      <c r="AK13" s="22"/>
      <c r="AL13" s="18"/>
      <c r="AM13" s="43"/>
      <c r="AN13" s="22"/>
      <c r="AO13" s="22"/>
      <c r="AP13" s="22"/>
      <c r="AQ13" s="22"/>
      <c r="AR13" s="22"/>
      <c r="AS13" s="22"/>
      <c r="AT13" s="22"/>
      <c r="AU13" s="18"/>
      <c r="AV13" s="18"/>
      <c r="AW13" s="18"/>
      <c r="AX13" s="113"/>
      <c r="AY13" s="18"/>
      <c r="AZ13" s="113"/>
      <c r="BA13" s="113"/>
      <c r="BB13" s="113"/>
      <c r="BC13" s="113"/>
      <c r="BD13" s="85"/>
    </row>
    <row r="14" spans="1:61" s="3" customFormat="1" ht="36.950000000000003" customHeight="1" outlineLevel="2" x14ac:dyDescent="0.15">
      <c r="A14" s="18" t="s">
        <v>101</v>
      </c>
      <c r="B14" s="22">
        <v>1</v>
      </c>
      <c r="C14" s="22" t="s">
        <v>102</v>
      </c>
      <c r="D14" s="19" t="s">
        <v>103</v>
      </c>
      <c r="E14" s="19" t="s">
        <v>104</v>
      </c>
      <c r="F14" s="39">
        <v>171.36199999999999</v>
      </c>
      <c r="G14" s="39">
        <v>175.13900000000001</v>
      </c>
      <c r="H14" s="22">
        <v>0.94099999999999995</v>
      </c>
      <c r="I14" s="22"/>
      <c r="J14" s="22"/>
      <c r="K14" s="22" t="s">
        <v>105</v>
      </c>
      <c r="L14" s="39">
        <v>170.21199999999999</v>
      </c>
      <c r="M14" s="39">
        <v>173.989</v>
      </c>
      <c r="N14" s="22">
        <f>G14-F14</f>
        <v>3.7770000000000152</v>
      </c>
      <c r="O14" s="22" t="s">
        <v>61</v>
      </c>
      <c r="P14" s="18"/>
      <c r="Q14" s="18"/>
      <c r="R14" s="18"/>
      <c r="S14" s="22" t="s">
        <v>77</v>
      </c>
      <c r="T14" s="43">
        <v>6.5</v>
      </c>
      <c r="U14" s="18" t="s">
        <v>106</v>
      </c>
      <c r="V14" s="22">
        <v>7</v>
      </c>
      <c r="W14" s="18">
        <v>20</v>
      </c>
      <c r="X14" s="85"/>
      <c r="Y14" s="85" t="s">
        <v>80</v>
      </c>
      <c r="Z14" s="45">
        <v>20</v>
      </c>
      <c r="AA14" s="94" t="s">
        <v>81</v>
      </c>
      <c r="AB14" s="94">
        <v>9</v>
      </c>
      <c r="AC14" s="22">
        <v>190</v>
      </c>
      <c r="AD14" s="19">
        <f>N14*V14*AC14/10</f>
        <v>502.341000000002</v>
      </c>
      <c r="AE14" s="19">
        <f>AD14*AG14</f>
        <v>502.341000000002</v>
      </c>
      <c r="AF14" s="22">
        <v>2005</v>
      </c>
      <c r="AG14" s="22">
        <v>1</v>
      </c>
      <c r="AH14" s="22"/>
      <c r="AI14" s="22"/>
      <c r="AJ14" s="22" t="s">
        <v>82</v>
      </c>
      <c r="AK14" s="23"/>
      <c r="AL14" s="18" t="s">
        <v>82</v>
      </c>
      <c r="AM14" s="43">
        <v>6.5</v>
      </c>
      <c r="AN14" s="22" t="s">
        <v>85</v>
      </c>
      <c r="AO14" s="22" t="s">
        <v>85</v>
      </c>
      <c r="AP14" s="22" t="s">
        <v>85</v>
      </c>
      <c r="AQ14" s="22" t="s">
        <v>84</v>
      </c>
      <c r="AR14" s="22" t="s">
        <v>85</v>
      </c>
      <c r="AS14" s="22" t="s">
        <v>85</v>
      </c>
      <c r="AT14" s="22" t="s">
        <v>85</v>
      </c>
      <c r="AU14" s="18" t="s">
        <v>107</v>
      </c>
      <c r="AV14" s="18" t="s">
        <v>107</v>
      </c>
      <c r="AW14" s="18" t="s">
        <v>107</v>
      </c>
      <c r="AX14" s="18"/>
      <c r="AY14" s="18"/>
      <c r="AZ14" s="113"/>
      <c r="BA14" s="85"/>
      <c r="BB14" s="85"/>
      <c r="BC14" s="85"/>
      <c r="BD14" s="85"/>
    </row>
    <row r="15" spans="1:61" s="3" customFormat="1" ht="36.950000000000003" customHeight="1" outlineLevel="1" x14ac:dyDescent="0.15">
      <c r="A15" s="18"/>
      <c r="B15" s="70" t="s">
        <v>108</v>
      </c>
      <c r="C15" s="160"/>
      <c r="D15" s="18"/>
      <c r="E15" s="22"/>
      <c r="F15" s="23"/>
      <c r="G15" s="23"/>
      <c r="H15" s="22"/>
      <c r="I15" s="22"/>
      <c r="J15" s="22"/>
      <c r="K15" s="23"/>
      <c r="L15" s="23"/>
      <c r="M15" s="23"/>
      <c r="N15" s="30">
        <f t="shared" si="0"/>
        <v>3.4610000000000127</v>
      </c>
      <c r="O15" s="21"/>
      <c r="P15" s="21"/>
      <c r="Q15" s="30"/>
      <c r="R15" s="30"/>
      <c r="S15" s="35"/>
      <c r="T15" s="35"/>
      <c r="U15" s="16"/>
      <c r="V15" s="16"/>
      <c r="W15" s="21"/>
      <c r="X15" s="16"/>
      <c r="Y15" s="21"/>
      <c r="Z15" s="30"/>
      <c r="AA15" s="21"/>
      <c r="AB15" s="30"/>
      <c r="AC15" s="35"/>
      <c r="AD15" s="30">
        <f>SUBTOTAL(9,AD16:AD16)</f>
        <v>532.99400000000196</v>
      </c>
      <c r="AE15" s="30">
        <f>SUBTOTAL(9,AE16:AE16)</f>
        <v>266.49700000000098</v>
      </c>
      <c r="AF15" s="22"/>
      <c r="AG15" s="22"/>
      <c r="AH15" s="22"/>
      <c r="AI15" s="22"/>
      <c r="AJ15" s="22"/>
      <c r="AK15" s="22"/>
      <c r="AL15" s="18"/>
      <c r="AM15" s="19"/>
      <c r="AN15" s="22"/>
      <c r="AO15" s="22"/>
      <c r="AP15" s="22"/>
      <c r="AQ15" s="22"/>
      <c r="AR15" s="22"/>
      <c r="AS15" s="22"/>
      <c r="AT15" s="22"/>
      <c r="AU15" s="18"/>
      <c r="AV15" s="18"/>
      <c r="AW15" s="18"/>
      <c r="AX15" s="18"/>
      <c r="AY15" s="18"/>
      <c r="AZ15" s="113"/>
      <c r="BA15" s="113"/>
      <c r="BB15" s="113"/>
      <c r="BC15" s="113"/>
      <c r="BD15" s="85"/>
    </row>
    <row r="16" spans="1:61" s="3" customFormat="1" ht="36.950000000000003" customHeight="1" outlineLevel="2" x14ac:dyDescent="0.15">
      <c r="A16" s="18" t="s">
        <v>109</v>
      </c>
      <c r="B16" s="22">
        <v>1</v>
      </c>
      <c r="C16" s="22" t="s">
        <v>110</v>
      </c>
      <c r="D16" s="19" t="s">
        <v>111</v>
      </c>
      <c r="E16" s="19" t="s">
        <v>112</v>
      </c>
      <c r="F16" s="19">
        <v>384.46199999999999</v>
      </c>
      <c r="G16" s="19">
        <v>387.923</v>
      </c>
      <c r="H16" s="19"/>
      <c r="I16" s="19"/>
      <c r="J16" s="19"/>
      <c r="K16" s="19" t="s">
        <v>113</v>
      </c>
      <c r="L16" s="19">
        <f>F16+341.009</f>
        <v>725.471</v>
      </c>
      <c r="M16" s="19">
        <f>G16+341.009</f>
        <v>728.93200000000002</v>
      </c>
      <c r="N16" s="22">
        <f>G16-F16</f>
        <v>3.4610000000000127</v>
      </c>
      <c r="O16" s="19"/>
      <c r="P16" s="19" t="s">
        <v>114</v>
      </c>
      <c r="Q16" s="19">
        <v>1069.7949000000001</v>
      </c>
      <c r="R16" s="19">
        <v>948.05719999999997</v>
      </c>
      <c r="S16" s="19" t="s">
        <v>77</v>
      </c>
      <c r="T16" s="19">
        <v>6.5</v>
      </c>
      <c r="U16" s="19" t="s">
        <v>78</v>
      </c>
      <c r="V16" s="19">
        <v>7</v>
      </c>
      <c r="W16" s="19"/>
      <c r="X16" s="19" t="s">
        <v>79</v>
      </c>
      <c r="Y16" s="19" t="s">
        <v>80</v>
      </c>
      <c r="Z16" s="23">
        <v>30</v>
      </c>
      <c r="AA16" s="19" t="s">
        <v>81</v>
      </c>
      <c r="AB16" s="23">
        <v>9</v>
      </c>
      <c r="AC16" s="19">
        <v>220</v>
      </c>
      <c r="AD16" s="19">
        <f>N16*V16*AC16/10</f>
        <v>532.99400000000196</v>
      </c>
      <c r="AE16" s="19">
        <f>AD16*AG16</f>
        <v>266.49700000000098</v>
      </c>
      <c r="AF16" s="19">
        <v>2017</v>
      </c>
      <c r="AG16" s="22">
        <v>0.5</v>
      </c>
      <c r="AH16" s="19"/>
      <c r="AI16" s="22"/>
      <c r="AJ16" s="22" t="s">
        <v>82</v>
      </c>
      <c r="AK16" s="23"/>
      <c r="AL16" s="18" t="s">
        <v>82</v>
      </c>
      <c r="AM16" s="43">
        <v>6.5</v>
      </c>
      <c r="AN16" s="22" t="s">
        <v>85</v>
      </c>
      <c r="AO16" s="22" t="s">
        <v>85</v>
      </c>
      <c r="AP16" s="22" t="s">
        <v>85</v>
      </c>
      <c r="AQ16" s="22" t="s">
        <v>84</v>
      </c>
      <c r="AR16" s="22" t="s">
        <v>85</v>
      </c>
      <c r="AS16" s="22" t="s">
        <v>85</v>
      </c>
      <c r="AT16" s="22" t="s">
        <v>85</v>
      </c>
      <c r="AU16" s="18" t="s">
        <v>87</v>
      </c>
      <c r="AV16" s="18" t="s">
        <v>87</v>
      </c>
      <c r="AW16" s="18" t="s">
        <v>87</v>
      </c>
      <c r="AX16" s="18"/>
      <c r="AY16" s="18"/>
      <c r="AZ16" s="113"/>
      <c r="BA16" s="85"/>
      <c r="BB16" s="85"/>
      <c r="BC16" s="85"/>
      <c r="BD16" s="85" t="s">
        <v>99</v>
      </c>
      <c r="BE16" s="6"/>
    </row>
    <row r="17" spans="1:61" s="12" customFormat="1" ht="36.950000000000003" customHeight="1" outlineLevel="2" x14ac:dyDescent="0.15">
      <c r="A17" s="18"/>
      <c r="B17" s="185" t="s">
        <v>115</v>
      </c>
      <c r="C17" s="186"/>
      <c r="D17" s="19"/>
      <c r="E17" s="19"/>
      <c r="F17" s="19"/>
      <c r="G17" s="19"/>
      <c r="H17" s="19"/>
      <c r="I17" s="19"/>
      <c r="J17" s="19"/>
      <c r="K17" s="19"/>
      <c r="L17" s="19"/>
      <c r="M17" s="19"/>
      <c r="N17" s="30">
        <f>SUBTOTAL(9,N19:N67)</f>
        <v>150.744</v>
      </c>
      <c r="O17" s="19"/>
      <c r="P17" s="19"/>
      <c r="Q17" s="19"/>
      <c r="R17" s="19"/>
      <c r="S17" s="19"/>
      <c r="T17" s="19"/>
      <c r="U17" s="19"/>
      <c r="V17" s="19"/>
      <c r="W17" s="19"/>
      <c r="X17" s="19"/>
      <c r="Y17" s="19"/>
      <c r="Z17" s="23"/>
      <c r="AA17" s="19"/>
      <c r="AB17" s="23"/>
      <c r="AC17" s="19"/>
      <c r="AD17" s="30">
        <f>SUBTOTAL(9,AD19:AD67)</f>
        <v>22012.225749999998</v>
      </c>
      <c r="AE17" s="30">
        <f>SUBTOTAL(9,AE19:AE67)</f>
        <v>22012.225749999998</v>
      </c>
      <c r="AF17" s="19"/>
      <c r="AG17" s="22"/>
      <c r="AH17" s="19"/>
      <c r="AI17" s="22"/>
      <c r="AJ17" s="22"/>
      <c r="AK17" s="23"/>
      <c r="AL17" s="18"/>
      <c r="AM17" s="43"/>
      <c r="AN17" s="22"/>
      <c r="AO17" s="22"/>
      <c r="AP17" s="22"/>
      <c r="AQ17" s="22"/>
      <c r="AR17" s="22"/>
      <c r="AS17" s="22"/>
      <c r="AT17" s="22"/>
      <c r="AU17" s="18"/>
      <c r="AV17" s="18"/>
      <c r="AW17" s="18"/>
      <c r="AX17" s="18"/>
      <c r="AY17" s="18"/>
      <c r="AZ17" s="113"/>
      <c r="BA17" s="85"/>
      <c r="BB17" s="85"/>
      <c r="BC17" s="85"/>
      <c r="BD17" s="85"/>
      <c r="BE17" s="6"/>
    </row>
    <row r="18" spans="1:61" s="6" customFormat="1" ht="36.950000000000003" customHeight="1" outlineLevel="1" x14ac:dyDescent="0.15">
      <c r="A18" s="18"/>
      <c r="B18" s="70" t="s">
        <v>116</v>
      </c>
      <c r="C18" s="160"/>
      <c r="D18" s="18"/>
      <c r="E18" s="22"/>
      <c r="F18" s="23"/>
      <c r="G18" s="23"/>
      <c r="H18" s="23"/>
      <c r="I18" s="23"/>
      <c r="J18" s="23"/>
      <c r="K18" s="23"/>
      <c r="L18" s="23"/>
      <c r="M18" s="23"/>
      <c r="N18" s="30">
        <f>SUBTOTAL(9,N19:N35)</f>
        <v>55.597000000000001</v>
      </c>
      <c r="O18" s="16"/>
      <c r="P18" s="16"/>
      <c r="Q18" s="16"/>
      <c r="R18" s="16"/>
      <c r="S18" s="35"/>
      <c r="T18" s="35"/>
      <c r="U18" s="16"/>
      <c r="V18" s="16"/>
      <c r="W18" s="21"/>
      <c r="X18" s="16"/>
      <c r="Y18" s="16"/>
      <c r="Z18" s="35"/>
      <c r="AA18" s="16"/>
      <c r="AB18" s="35"/>
      <c r="AC18" s="139"/>
      <c r="AD18" s="30">
        <f>SUBTOTAL(9,AD19:AD35)</f>
        <v>8183.1567499999983</v>
      </c>
      <c r="AE18" s="30">
        <f>SUBTOTAL(9,AE19:AE35)</f>
        <v>8183.1567499999983</v>
      </c>
      <c r="AF18" s="22"/>
      <c r="AG18" s="22"/>
      <c r="AH18" s="22"/>
      <c r="AI18" s="22"/>
      <c r="AJ18" s="22"/>
      <c r="AK18" s="22"/>
      <c r="AL18" s="18"/>
      <c r="AM18" s="43"/>
      <c r="AN18" s="22"/>
      <c r="AO18" s="22"/>
      <c r="AP18" s="22"/>
      <c r="AQ18" s="22"/>
      <c r="AR18" s="22"/>
      <c r="AS18" s="22"/>
      <c r="AT18" s="22"/>
      <c r="AU18" s="18"/>
      <c r="AV18" s="18"/>
      <c r="AW18" s="18"/>
      <c r="AX18" s="18"/>
      <c r="AY18" s="18"/>
      <c r="AZ18" s="85"/>
      <c r="BA18" s="85"/>
      <c r="BB18" s="85"/>
      <c r="BC18" s="85"/>
      <c r="BD18" s="85"/>
    </row>
    <row r="19" spans="1:61" s="6" customFormat="1" ht="36.950000000000003" customHeight="1" outlineLevel="2" x14ac:dyDescent="0.15">
      <c r="A19" s="18" t="s">
        <v>117</v>
      </c>
      <c r="B19" s="22">
        <v>1</v>
      </c>
      <c r="C19" s="22" t="s">
        <v>118</v>
      </c>
      <c r="D19" s="18" t="s">
        <v>119</v>
      </c>
      <c r="E19" s="22" t="s">
        <v>120</v>
      </c>
      <c r="F19" s="23">
        <v>232.233</v>
      </c>
      <c r="G19" s="23">
        <v>247.07599999999999</v>
      </c>
      <c r="H19" s="23"/>
      <c r="I19" s="23"/>
      <c r="J19" s="23"/>
      <c r="K19" s="23" t="s">
        <v>120</v>
      </c>
      <c r="L19" s="23">
        <v>232.233</v>
      </c>
      <c r="M19" s="23">
        <v>247.07599999999999</v>
      </c>
      <c r="N19" s="22">
        <f>G19-F19</f>
        <v>14.842999999999989</v>
      </c>
      <c r="O19" s="19" t="s">
        <v>62</v>
      </c>
      <c r="P19" s="19"/>
      <c r="Q19" s="19"/>
      <c r="R19" s="19"/>
      <c r="S19" s="23" t="s">
        <v>121</v>
      </c>
      <c r="T19" s="23">
        <v>6</v>
      </c>
      <c r="U19" s="19" t="s">
        <v>78</v>
      </c>
      <c r="V19" s="19">
        <v>7</v>
      </c>
      <c r="W19" s="18"/>
      <c r="X19" s="19" t="s">
        <v>79</v>
      </c>
      <c r="Y19" s="19" t="s">
        <v>80</v>
      </c>
      <c r="Z19" s="23">
        <v>30</v>
      </c>
      <c r="AA19" s="19" t="s">
        <v>81</v>
      </c>
      <c r="AB19" s="23">
        <v>9</v>
      </c>
      <c r="AC19" s="95">
        <v>220</v>
      </c>
      <c r="AD19" s="19">
        <f>N19*V19*AC19/10</f>
        <v>2285.8219999999983</v>
      </c>
      <c r="AE19" s="19">
        <f>AD19*AG19</f>
        <v>2285.8219999999983</v>
      </c>
      <c r="AF19" s="22">
        <v>2008</v>
      </c>
      <c r="AG19" s="22">
        <v>1</v>
      </c>
      <c r="AH19" s="22"/>
      <c r="AI19" s="22"/>
      <c r="AJ19" s="22" t="s">
        <v>82</v>
      </c>
      <c r="AK19" s="22"/>
      <c r="AL19" s="18" t="s">
        <v>83</v>
      </c>
      <c r="AM19" s="43">
        <v>6</v>
      </c>
      <c r="AN19" s="22" t="s">
        <v>85</v>
      </c>
      <c r="AO19" s="22" t="s">
        <v>85</v>
      </c>
      <c r="AP19" s="22" t="s">
        <v>85</v>
      </c>
      <c r="AQ19" s="22" t="s">
        <v>84</v>
      </c>
      <c r="AR19" s="22" t="s">
        <v>84</v>
      </c>
      <c r="AS19" s="22" t="s">
        <v>85</v>
      </c>
      <c r="AT19" s="22" t="s">
        <v>85</v>
      </c>
      <c r="AU19" s="18" t="s">
        <v>122</v>
      </c>
      <c r="AV19" s="18" t="s">
        <v>123</v>
      </c>
      <c r="AW19" s="18" t="s">
        <v>124</v>
      </c>
      <c r="AX19" s="18"/>
      <c r="AY19" s="18" t="s">
        <v>98</v>
      </c>
      <c r="AZ19" s="85"/>
      <c r="BA19" s="85"/>
      <c r="BB19" s="85"/>
      <c r="BC19" s="85"/>
      <c r="BD19" s="85" t="s">
        <v>99</v>
      </c>
    </row>
    <row r="20" spans="1:61" s="5" customFormat="1" ht="36.950000000000003" customHeight="1" outlineLevel="2" x14ac:dyDescent="0.15">
      <c r="A20" s="18" t="s">
        <v>125</v>
      </c>
      <c r="B20" s="30">
        <v>2</v>
      </c>
      <c r="C20" s="30" t="s">
        <v>118</v>
      </c>
      <c r="D20" s="21" t="s">
        <v>119</v>
      </c>
      <c r="E20" s="35" t="s">
        <v>126</v>
      </c>
      <c r="F20" s="35">
        <v>0</v>
      </c>
      <c r="G20" s="35">
        <v>6.6280000000000001</v>
      </c>
      <c r="H20" s="22"/>
      <c r="I20" s="22"/>
      <c r="J20" s="22"/>
      <c r="K20" s="30"/>
      <c r="L20" s="30"/>
      <c r="M20" s="30"/>
      <c r="N20" s="30">
        <f>G20-F20</f>
        <v>6.6280000000000001</v>
      </c>
      <c r="O20" s="16" t="s">
        <v>62</v>
      </c>
      <c r="P20" s="16"/>
      <c r="Q20" s="16">
        <v>1474</v>
      </c>
      <c r="R20" s="16">
        <v>1311.87</v>
      </c>
      <c r="S20" s="35" t="s">
        <v>121</v>
      </c>
      <c r="T20" s="35">
        <v>5</v>
      </c>
      <c r="U20" s="16" t="s">
        <v>78</v>
      </c>
      <c r="V20" s="16">
        <v>6.5</v>
      </c>
      <c r="W20" s="21"/>
      <c r="X20" s="16" t="s">
        <v>79</v>
      </c>
      <c r="Y20" s="16" t="s">
        <v>80</v>
      </c>
      <c r="Z20" s="35">
        <v>30</v>
      </c>
      <c r="AA20" s="16" t="s">
        <v>81</v>
      </c>
      <c r="AB20" s="35">
        <v>9</v>
      </c>
      <c r="AC20" s="35">
        <v>220</v>
      </c>
      <c r="AD20" s="16">
        <f t="shared" ref="AD20:AD35" si="1">N20*V20*AC20/10</f>
        <v>947.80400000000009</v>
      </c>
      <c r="AE20" s="16">
        <f t="shared" ref="AE20:AE35" si="2">AD20*AG20</f>
        <v>947.80400000000009</v>
      </c>
      <c r="AF20" s="30"/>
      <c r="AG20" s="30">
        <v>1</v>
      </c>
      <c r="AH20" s="30"/>
      <c r="AI20" s="30"/>
      <c r="AJ20" s="30" t="s">
        <v>82</v>
      </c>
      <c r="AK20" s="16" t="s">
        <v>127</v>
      </c>
      <c r="AL20" s="18" t="s">
        <v>82</v>
      </c>
      <c r="AM20" s="145"/>
      <c r="AN20" s="30" t="s">
        <v>85</v>
      </c>
      <c r="AO20" s="30" t="s">
        <v>85</v>
      </c>
      <c r="AP20" s="30" t="s">
        <v>85</v>
      </c>
      <c r="AQ20" s="30" t="s">
        <v>84</v>
      </c>
      <c r="AR20" s="30" t="s">
        <v>84</v>
      </c>
      <c r="AS20" s="30" t="s">
        <v>85</v>
      </c>
      <c r="AT20" s="30" t="s">
        <v>85</v>
      </c>
      <c r="AU20" s="21" t="s">
        <v>87</v>
      </c>
      <c r="AV20" s="21" t="s">
        <v>87</v>
      </c>
      <c r="AW20" s="21" t="s">
        <v>128</v>
      </c>
      <c r="AX20" s="21" t="s">
        <v>129</v>
      </c>
      <c r="AY20" s="18" t="s">
        <v>98</v>
      </c>
      <c r="AZ20" s="89"/>
      <c r="BA20" s="89"/>
      <c r="BB20" s="89"/>
      <c r="BC20" s="89"/>
      <c r="BD20" s="89"/>
      <c r="BE20" s="6"/>
      <c r="BF20" s="6"/>
      <c r="BG20" s="6"/>
      <c r="BH20" s="6"/>
      <c r="BI20" s="6"/>
    </row>
    <row r="21" spans="1:61" s="6" customFormat="1" ht="36.950000000000003" customHeight="1" outlineLevel="2" x14ac:dyDescent="0.15">
      <c r="A21" s="18" t="s">
        <v>130</v>
      </c>
      <c r="B21" s="22">
        <v>3</v>
      </c>
      <c r="C21" s="22" t="s">
        <v>118</v>
      </c>
      <c r="D21" s="18" t="s">
        <v>119</v>
      </c>
      <c r="E21" s="23" t="s">
        <v>131</v>
      </c>
      <c r="F21" s="23">
        <v>0</v>
      </c>
      <c r="G21" s="23">
        <v>8.2330000000000005</v>
      </c>
      <c r="H21" s="22"/>
      <c r="I21" s="22"/>
      <c r="J21" s="22"/>
      <c r="K21" s="22"/>
      <c r="L21" s="22"/>
      <c r="M21" s="22"/>
      <c r="N21" s="22">
        <f t="shared" ref="N21:N35" si="3">G21-F21</f>
        <v>8.2330000000000005</v>
      </c>
      <c r="O21" s="19" t="s">
        <v>62</v>
      </c>
      <c r="P21" s="19"/>
      <c r="Q21" s="19">
        <v>2219.71</v>
      </c>
      <c r="R21" s="19"/>
      <c r="S21" s="23" t="s">
        <v>121</v>
      </c>
      <c r="T21" s="23">
        <v>5</v>
      </c>
      <c r="U21" s="19" t="s">
        <v>78</v>
      </c>
      <c r="V21" s="19">
        <v>7</v>
      </c>
      <c r="W21" s="18"/>
      <c r="X21" s="19" t="s">
        <v>79</v>
      </c>
      <c r="Y21" s="19" t="s">
        <v>80</v>
      </c>
      <c r="Z21" s="23">
        <v>30</v>
      </c>
      <c r="AA21" s="19" t="s">
        <v>81</v>
      </c>
      <c r="AB21" s="23">
        <v>9</v>
      </c>
      <c r="AC21" s="23">
        <v>220</v>
      </c>
      <c r="AD21" s="19">
        <f t="shared" si="1"/>
        <v>1267.8820000000001</v>
      </c>
      <c r="AE21" s="19">
        <f t="shared" si="2"/>
        <v>1267.8820000000001</v>
      </c>
      <c r="AF21" s="22"/>
      <c r="AG21" s="22">
        <v>1</v>
      </c>
      <c r="AH21" s="22"/>
      <c r="AI21" s="22"/>
      <c r="AJ21" s="22" t="s">
        <v>82</v>
      </c>
      <c r="AK21" s="22"/>
      <c r="AL21" s="18" t="s">
        <v>83</v>
      </c>
      <c r="AM21" s="43"/>
      <c r="AN21" s="22" t="s">
        <v>85</v>
      </c>
      <c r="AO21" s="22" t="s">
        <v>85</v>
      </c>
      <c r="AP21" s="22" t="s">
        <v>85</v>
      </c>
      <c r="AQ21" s="22" t="s">
        <v>84</v>
      </c>
      <c r="AR21" s="22" t="s">
        <v>84</v>
      </c>
      <c r="AS21" s="22" t="s">
        <v>85</v>
      </c>
      <c r="AT21" s="22" t="s">
        <v>85</v>
      </c>
      <c r="AU21" s="18" t="s">
        <v>132</v>
      </c>
      <c r="AV21" s="18" t="s">
        <v>123</v>
      </c>
      <c r="AW21" s="18" t="s">
        <v>124</v>
      </c>
      <c r="AX21" s="18"/>
      <c r="AY21" s="18" t="s">
        <v>98</v>
      </c>
      <c r="AZ21" s="85"/>
      <c r="BA21" s="85"/>
      <c r="BB21" s="85"/>
      <c r="BC21" s="85"/>
      <c r="BD21" s="85"/>
    </row>
    <row r="22" spans="1:61" s="5" customFormat="1" ht="36.950000000000003" customHeight="1" outlineLevel="2" x14ac:dyDescent="0.15">
      <c r="A22" s="21" t="s">
        <v>133</v>
      </c>
      <c r="B22" s="30">
        <v>4</v>
      </c>
      <c r="C22" s="35" t="s">
        <v>118</v>
      </c>
      <c r="D22" s="16" t="s">
        <v>134</v>
      </c>
      <c r="E22" s="35" t="s">
        <v>135</v>
      </c>
      <c r="F22" s="35">
        <v>71.489999999999995</v>
      </c>
      <c r="G22" s="35">
        <v>71.915000000000006</v>
      </c>
      <c r="H22" s="30"/>
      <c r="I22" s="30"/>
      <c r="J22" s="30"/>
      <c r="K22" s="35" t="s">
        <v>136</v>
      </c>
      <c r="L22" s="35">
        <v>12.449</v>
      </c>
      <c r="M22" s="35">
        <v>12.874000000000001</v>
      </c>
      <c r="N22" s="30">
        <f t="shared" si="3"/>
        <v>0.42500000000001137</v>
      </c>
      <c r="O22" s="16"/>
      <c r="P22" s="16"/>
      <c r="Q22" s="16"/>
      <c r="R22" s="16"/>
      <c r="S22" s="35" t="s">
        <v>121</v>
      </c>
      <c r="T22" s="35">
        <v>6</v>
      </c>
      <c r="U22" s="16" t="s">
        <v>78</v>
      </c>
      <c r="V22" s="16">
        <v>6.5</v>
      </c>
      <c r="W22" s="21"/>
      <c r="X22" s="16" t="s">
        <v>79</v>
      </c>
      <c r="Y22" s="16" t="s">
        <v>80</v>
      </c>
      <c r="Z22" s="35">
        <v>30</v>
      </c>
      <c r="AA22" s="16" t="s">
        <v>81</v>
      </c>
      <c r="AB22" s="35">
        <v>9</v>
      </c>
      <c r="AC22" s="35">
        <v>220</v>
      </c>
      <c r="AD22" s="16">
        <f t="shared" si="1"/>
        <v>60.775000000001626</v>
      </c>
      <c r="AE22" s="16">
        <f t="shared" si="2"/>
        <v>60.775000000001626</v>
      </c>
      <c r="AF22" s="30">
        <v>1965</v>
      </c>
      <c r="AG22" s="30">
        <v>1</v>
      </c>
      <c r="AH22" s="30"/>
      <c r="AI22" s="30"/>
      <c r="AJ22" s="30" t="s">
        <v>82</v>
      </c>
      <c r="AK22" s="16" t="s">
        <v>127</v>
      </c>
      <c r="AL22" s="108" t="s">
        <v>82</v>
      </c>
      <c r="AM22" s="35">
        <v>6</v>
      </c>
      <c r="AN22" s="30" t="s">
        <v>85</v>
      </c>
      <c r="AO22" s="30" t="s">
        <v>85</v>
      </c>
      <c r="AP22" s="30" t="s">
        <v>85</v>
      </c>
      <c r="AQ22" s="30" t="s">
        <v>84</v>
      </c>
      <c r="AR22" s="30" t="s">
        <v>84</v>
      </c>
      <c r="AS22" s="30" t="s">
        <v>85</v>
      </c>
      <c r="AT22" s="30" t="s">
        <v>85</v>
      </c>
      <c r="AU22" s="21" t="s">
        <v>87</v>
      </c>
      <c r="AV22" s="108" t="s">
        <v>87</v>
      </c>
      <c r="AW22" s="21" t="s">
        <v>87</v>
      </c>
      <c r="AX22" s="21" t="s">
        <v>137</v>
      </c>
      <c r="AY22" s="21" t="s">
        <v>98</v>
      </c>
      <c r="AZ22" s="89"/>
      <c r="BA22" s="89"/>
      <c r="BB22" s="89"/>
      <c r="BC22" s="89"/>
      <c r="BD22" s="89" t="s">
        <v>99</v>
      </c>
    </row>
    <row r="23" spans="1:61" s="5" customFormat="1" ht="36.950000000000003" customHeight="1" outlineLevel="2" x14ac:dyDescent="0.15">
      <c r="A23" s="21" t="s">
        <v>133</v>
      </c>
      <c r="B23" s="30">
        <v>5</v>
      </c>
      <c r="C23" s="35" t="s">
        <v>118</v>
      </c>
      <c r="D23" s="16" t="s">
        <v>134</v>
      </c>
      <c r="E23" s="35" t="s">
        <v>135</v>
      </c>
      <c r="F23" s="35">
        <v>71.915000000000006</v>
      </c>
      <c r="G23" s="35">
        <v>72.447000000000003</v>
      </c>
      <c r="H23" s="30"/>
      <c r="I23" s="30"/>
      <c r="J23" s="30"/>
      <c r="K23" s="35" t="s">
        <v>136</v>
      </c>
      <c r="L23" s="35">
        <v>12.874000000000001</v>
      </c>
      <c r="M23" s="35">
        <v>13.406000000000001</v>
      </c>
      <c r="N23" s="30">
        <f t="shared" si="3"/>
        <v>0.53199999999999648</v>
      </c>
      <c r="O23" s="16"/>
      <c r="P23" s="16"/>
      <c r="Q23" s="16"/>
      <c r="R23" s="16"/>
      <c r="S23" s="35" t="s">
        <v>121</v>
      </c>
      <c r="T23" s="35">
        <v>5.5</v>
      </c>
      <c r="U23" s="16" t="s">
        <v>78</v>
      </c>
      <c r="V23" s="16">
        <v>6.5</v>
      </c>
      <c r="W23" s="21"/>
      <c r="X23" s="16" t="s">
        <v>79</v>
      </c>
      <c r="Y23" s="16" t="s">
        <v>80</v>
      </c>
      <c r="Z23" s="35">
        <v>30</v>
      </c>
      <c r="AA23" s="16" t="s">
        <v>81</v>
      </c>
      <c r="AB23" s="35">
        <v>9</v>
      </c>
      <c r="AC23" s="35">
        <v>220</v>
      </c>
      <c r="AD23" s="16">
        <f t="shared" si="1"/>
        <v>76.075999999999496</v>
      </c>
      <c r="AE23" s="16">
        <f t="shared" si="2"/>
        <v>76.075999999999496</v>
      </c>
      <c r="AF23" s="30">
        <v>1965</v>
      </c>
      <c r="AG23" s="30">
        <v>1</v>
      </c>
      <c r="AH23" s="30"/>
      <c r="AI23" s="30"/>
      <c r="AJ23" s="30" t="s">
        <v>82</v>
      </c>
      <c r="AK23" s="16" t="s">
        <v>127</v>
      </c>
      <c r="AL23" s="108" t="s">
        <v>82</v>
      </c>
      <c r="AM23" s="35">
        <v>5.5</v>
      </c>
      <c r="AN23" s="30" t="s">
        <v>85</v>
      </c>
      <c r="AO23" s="30" t="s">
        <v>85</v>
      </c>
      <c r="AP23" s="30" t="s">
        <v>85</v>
      </c>
      <c r="AQ23" s="30" t="s">
        <v>84</v>
      </c>
      <c r="AR23" s="30" t="s">
        <v>84</v>
      </c>
      <c r="AS23" s="30" t="s">
        <v>85</v>
      </c>
      <c r="AT23" s="30" t="s">
        <v>85</v>
      </c>
      <c r="AU23" s="21" t="s">
        <v>87</v>
      </c>
      <c r="AV23" s="108" t="s">
        <v>87</v>
      </c>
      <c r="AW23" s="21" t="s">
        <v>87</v>
      </c>
      <c r="AX23" s="21"/>
      <c r="AY23" s="21"/>
      <c r="AZ23" s="89"/>
      <c r="BA23" s="89"/>
      <c r="BB23" s="89"/>
      <c r="BC23" s="89"/>
      <c r="BD23" s="89" t="s">
        <v>99</v>
      </c>
    </row>
    <row r="24" spans="1:61" s="5" customFormat="1" ht="36.950000000000003" customHeight="1" outlineLevel="2" x14ac:dyDescent="0.15">
      <c r="A24" s="21" t="s">
        <v>133</v>
      </c>
      <c r="B24" s="30">
        <v>6</v>
      </c>
      <c r="C24" s="35" t="s">
        <v>118</v>
      </c>
      <c r="D24" s="16" t="s">
        <v>134</v>
      </c>
      <c r="E24" s="35" t="s">
        <v>135</v>
      </c>
      <c r="F24" s="35">
        <v>72.447000000000003</v>
      </c>
      <c r="G24" s="35">
        <v>73.414000000000001</v>
      </c>
      <c r="H24" s="30"/>
      <c r="I24" s="30"/>
      <c r="J24" s="30"/>
      <c r="K24" s="35" t="s">
        <v>136</v>
      </c>
      <c r="L24" s="35">
        <v>13.406000000000001</v>
      </c>
      <c r="M24" s="35">
        <v>14.372999999999999</v>
      </c>
      <c r="N24" s="30">
        <f t="shared" si="3"/>
        <v>0.96699999999999875</v>
      </c>
      <c r="O24" s="16"/>
      <c r="P24" s="16"/>
      <c r="Q24" s="16"/>
      <c r="R24" s="16"/>
      <c r="S24" s="35" t="s">
        <v>121</v>
      </c>
      <c r="T24" s="35">
        <v>5.5</v>
      </c>
      <c r="U24" s="16" t="s">
        <v>78</v>
      </c>
      <c r="V24" s="16">
        <v>6.5</v>
      </c>
      <c r="W24" s="21"/>
      <c r="X24" s="16" t="s">
        <v>79</v>
      </c>
      <c r="Y24" s="16" t="s">
        <v>80</v>
      </c>
      <c r="Z24" s="35">
        <v>30</v>
      </c>
      <c r="AA24" s="16" t="s">
        <v>81</v>
      </c>
      <c r="AB24" s="35">
        <v>9</v>
      </c>
      <c r="AC24" s="35">
        <v>220</v>
      </c>
      <c r="AD24" s="16">
        <f t="shared" si="1"/>
        <v>138.28099999999981</v>
      </c>
      <c r="AE24" s="16">
        <f t="shared" si="2"/>
        <v>138.28099999999981</v>
      </c>
      <c r="AF24" s="30">
        <v>1965</v>
      </c>
      <c r="AG24" s="30">
        <v>1</v>
      </c>
      <c r="AH24" s="30"/>
      <c r="AI24" s="30"/>
      <c r="AJ24" s="30" t="s">
        <v>82</v>
      </c>
      <c r="AK24" s="16" t="s">
        <v>127</v>
      </c>
      <c r="AL24" s="108" t="s">
        <v>82</v>
      </c>
      <c r="AM24" s="35">
        <v>5.5</v>
      </c>
      <c r="AN24" s="30" t="s">
        <v>85</v>
      </c>
      <c r="AO24" s="30" t="s">
        <v>85</v>
      </c>
      <c r="AP24" s="30" t="s">
        <v>85</v>
      </c>
      <c r="AQ24" s="30" t="s">
        <v>84</v>
      </c>
      <c r="AR24" s="30" t="s">
        <v>84</v>
      </c>
      <c r="AS24" s="30" t="s">
        <v>85</v>
      </c>
      <c r="AT24" s="30" t="s">
        <v>85</v>
      </c>
      <c r="AU24" s="21" t="s">
        <v>87</v>
      </c>
      <c r="AV24" s="108" t="s">
        <v>87</v>
      </c>
      <c r="AW24" s="21" t="s">
        <v>87</v>
      </c>
      <c r="AX24" s="21"/>
      <c r="AY24" s="21"/>
      <c r="AZ24" s="89"/>
      <c r="BA24" s="89"/>
      <c r="BB24" s="89"/>
      <c r="BC24" s="89"/>
      <c r="BD24" s="89" t="s">
        <v>99</v>
      </c>
    </row>
    <row r="25" spans="1:61" s="5" customFormat="1" ht="36.950000000000003" customHeight="1" outlineLevel="2" x14ac:dyDescent="0.15">
      <c r="A25" s="21" t="s">
        <v>133</v>
      </c>
      <c r="B25" s="30">
        <v>7</v>
      </c>
      <c r="C25" s="35" t="s">
        <v>118</v>
      </c>
      <c r="D25" s="16" t="s">
        <v>134</v>
      </c>
      <c r="E25" s="35" t="s">
        <v>135</v>
      </c>
      <c r="F25" s="35">
        <v>73.414000000000001</v>
      </c>
      <c r="G25" s="35">
        <v>78.608000000000004</v>
      </c>
      <c r="H25" s="30"/>
      <c r="I25" s="30"/>
      <c r="J25" s="30"/>
      <c r="K25" s="35" t="s">
        <v>136</v>
      </c>
      <c r="L25" s="35">
        <v>14.372999999999999</v>
      </c>
      <c r="M25" s="35">
        <v>19.567</v>
      </c>
      <c r="N25" s="30">
        <f t="shared" si="3"/>
        <v>5.1940000000000026</v>
      </c>
      <c r="O25" s="16"/>
      <c r="P25" s="16"/>
      <c r="Q25" s="16"/>
      <c r="R25" s="16"/>
      <c r="S25" s="35" t="s">
        <v>121</v>
      </c>
      <c r="T25" s="35">
        <v>5.5</v>
      </c>
      <c r="U25" s="16" t="s">
        <v>78</v>
      </c>
      <c r="V25" s="16">
        <v>6.5</v>
      </c>
      <c r="W25" s="21"/>
      <c r="X25" s="16" t="s">
        <v>79</v>
      </c>
      <c r="Y25" s="16" t="s">
        <v>80</v>
      </c>
      <c r="Z25" s="35">
        <v>30</v>
      </c>
      <c r="AA25" s="16" t="s">
        <v>81</v>
      </c>
      <c r="AB25" s="35">
        <v>9</v>
      </c>
      <c r="AC25" s="35">
        <v>220</v>
      </c>
      <c r="AD25" s="16">
        <f t="shared" si="1"/>
        <v>742.74200000000042</v>
      </c>
      <c r="AE25" s="16">
        <f t="shared" si="2"/>
        <v>742.74200000000042</v>
      </c>
      <c r="AF25" s="30">
        <v>1965</v>
      </c>
      <c r="AG25" s="30">
        <v>1</v>
      </c>
      <c r="AH25" s="30"/>
      <c r="AI25" s="30"/>
      <c r="AJ25" s="30" t="s">
        <v>82</v>
      </c>
      <c r="AK25" s="16" t="s">
        <v>127</v>
      </c>
      <c r="AL25" s="108" t="s">
        <v>82</v>
      </c>
      <c r="AM25" s="35">
        <v>5.5</v>
      </c>
      <c r="AN25" s="30" t="s">
        <v>85</v>
      </c>
      <c r="AO25" s="30" t="s">
        <v>85</v>
      </c>
      <c r="AP25" s="30" t="s">
        <v>85</v>
      </c>
      <c r="AQ25" s="30" t="s">
        <v>84</v>
      </c>
      <c r="AR25" s="30" t="s">
        <v>84</v>
      </c>
      <c r="AS25" s="30" t="s">
        <v>85</v>
      </c>
      <c r="AT25" s="30" t="s">
        <v>85</v>
      </c>
      <c r="AU25" s="21" t="s">
        <v>87</v>
      </c>
      <c r="AV25" s="108" t="s">
        <v>87</v>
      </c>
      <c r="AW25" s="21" t="s">
        <v>87</v>
      </c>
      <c r="AX25" s="21"/>
      <c r="AY25" s="21"/>
      <c r="AZ25" s="89"/>
      <c r="BA25" s="89"/>
      <c r="BB25" s="89"/>
      <c r="BC25" s="89"/>
      <c r="BD25" s="89" t="s">
        <v>99</v>
      </c>
    </row>
    <row r="26" spans="1:61" s="5" customFormat="1" ht="36.950000000000003" customHeight="1" outlineLevel="2" x14ac:dyDescent="0.15">
      <c r="A26" s="21" t="s">
        <v>133</v>
      </c>
      <c r="B26" s="30">
        <v>8</v>
      </c>
      <c r="C26" s="35" t="s">
        <v>118</v>
      </c>
      <c r="D26" s="16" t="s">
        <v>134</v>
      </c>
      <c r="E26" s="35" t="s">
        <v>135</v>
      </c>
      <c r="F26" s="35">
        <v>78.608000000000004</v>
      </c>
      <c r="G26" s="35">
        <v>80.084000000000003</v>
      </c>
      <c r="H26" s="30"/>
      <c r="I26" s="30"/>
      <c r="J26" s="30"/>
      <c r="K26" s="35" t="s">
        <v>136</v>
      </c>
      <c r="L26" s="35">
        <v>19.567</v>
      </c>
      <c r="M26" s="35">
        <v>21.042999999999999</v>
      </c>
      <c r="N26" s="30">
        <f t="shared" si="3"/>
        <v>1.4759999999999991</v>
      </c>
      <c r="O26" s="16"/>
      <c r="P26" s="16"/>
      <c r="Q26" s="16"/>
      <c r="R26" s="16"/>
      <c r="S26" s="35" t="s">
        <v>121</v>
      </c>
      <c r="T26" s="35">
        <v>5.5</v>
      </c>
      <c r="U26" s="16" t="s">
        <v>78</v>
      </c>
      <c r="V26" s="16">
        <v>6.5</v>
      </c>
      <c r="W26" s="21"/>
      <c r="X26" s="16" t="s">
        <v>79</v>
      </c>
      <c r="Y26" s="16" t="s">
        <v>80</v>
      </c>
      <c r="Z26" s="35">
        <v>30</v>
      </c>
      <c r="AA26" s="16" t="s">
        <v>81</v>
      </c>
      <c r="AB26" s="35">
        <v>9</v>
      </c>
      <c r="AC26" s="35">
        <v>220</v>
      </c>
      <c r="AD26" s="16">
        <f t="shared" si="1"/>
        <v>211.06799999999984</v>
      </c>
      <c r="AE26" s="16">
        <f t="shared" si="2"/>
        <v>211.06799999999984</v>
      </c>
      <c r="AF26" s="30">
        <v>1965</v>
      </c>
      <c r="AG26" s="30">
        <v>1</v>
      </c>
      <c r="AH26" s="30"/>
      <c r="AI26" s="30"/>
      <c r="AJ26" s="30" t="s">
        <v>82</v>
      </c>
      <c r="AK26" s="16" t="s">
        <v>127</v>
      </c>
      <c r="AL26" s="108" t="s">
        <v>82</v>
      </c>
      <c r="AM26" s="35">
        <v>5.5</v>
      </c>
      <c r="AN26" s="30" t="s">
        <v>85</v>
      </c>
      <c r="AO26" s="30" t="s">
        <v>85</v>
      </c>
      <c r="AP26" s="30" t="s">
        <v>85</v>
      </c>
      <c r="AQ26" s="30" t="s">
        <v>84</v>
      </c>
      <c r="AR26" s="30" t="s">
        <v>84</v>
      </c>
      <c r="AS26" s="30" t="s">
        <v>85</v>
      </c>
      <c r="AT26" s="30" t="s">
        <v>85</v>
      </c>
      <c r="AU26" s="21" t="s">
        <v>87</v>
      </c>
      <c r="AV26" s="108" t="s">
        <v>87</v>
      </c>
      <c r="AW26" s="21" t="s">
        <v>87</v>
      </c>
      <c r="AX26" s="21"/>
      <c r="AY26" s="21"/>
      <c r="AZ26" s="89"/>
      <c r="BA26" s="89"/>
      <c r="BB26" s="89"/>
      <c r="BC26" s="89"/>
      <c r="BD26" s="89" t="s">
        <v>99</v>
      </c>
    </row>
    <row r="27" spans="1:61" s="5" customFormat="1" ht="36.950000000000003" customHeight="1" outlineLevel="2" x14ac:dyDescent="0.15">
      <c r="A27" s="21" t="s">
        <v>133</v>
      </c>
      <c r="B27" s="30">
        <v>9</v>
      </c>
      <c r="C27" s="35" t="s">
        <v>118</v>
      </c>
      <c r="D27" s="16" t="s">
        <v>134</v>
      </c>
      <c r="E27" s="35" t="s">
        <v>135</v>
      </c>
      <c r="F27" s="35">
        <v>80.084000000000003</v>
      </c>
      <c r="G27" s="35">
        <v>81.596999999999994</v>
      </c>
      <c r="H27" s="30"/>
      <c r="I27" s="30"/>
      <c r="J27" s="30"/>
      <c r="K27" s="35" t="s">
        <v>136</v>
      </c>
      <c r="L27" s="35">
        <v>21.042999999999999</v>
      </c>
      <c r="M27" s="35">
        <v>22.556000000000001</v>
      </c>
      <c r="N27" s="30">
        <f t="shared" si="3"/>
        <v>1.512999999999991</v>
      </c>
      <c r="O27" s="16"/>
      <c r="P27" s="16"/>
      <c r="Q27" s="16"/>
      <c r="R27" s="16"/>
      <c r="S27" s="35" t="s">
        <v>121</v>
      </c>
      <c r="T27" s="35">
        <v>5.5</v>
      </c>
      <c r="U27" s="16" t="s">
        <v>78</v>
      </c>
      <c r="V27" s="16">
        <v>6.5</v>
      </c>
      <c r="W27" s="21"/>
      <c r="X27" s="16" t="s">
        <v>79</v>
      </c>
      <c r="Y27" s="16" t="s">
        <v>80</v>
      </c>
      <c r="Z27" s="35">
        <v>30</v>
      </c>
      <c r="AA27" s="16" t="s">
        <v>81</v>
      </c>
      <c r="AB27" s="35">
        <v>9</v>
      </c>
      <c r="AC27" s="35">
        <v>220</v>
      </c>
      <c r="AD27" s="16">
        <f t="shared" si="1"/>
        <v>216.3589999999987</v>
      </c>
      <c r="AE27" s="16">
        <f t="shared" si="2"/>
        <v>216.3589999999987</v>
      </c>
      <c r="AF27" s="30">
        <v>1965</v>
      </c>
      <c r="AG27" s="30">
        <v>1</v>
      </c>
      <c r="AH27" s="30"/>
      <c r="AI27" s="30"/>
      <c r="AJ27" s="30" t="s">
        <v>82</v>
      </c>
      <c r="AK27" s="16" t="s">
        <v>127</v>
      </c>
      <c r="AL27" s="108" t="s">
        <v>82</v>
      </c>
      <c r="AM27" s="35">
        <v>5.5</v>
      </c>
      <c r="AN27" s="30" t="s">
        <v>85</v>
      </c>
      <c r="AO27" s="30" t="s">
        <v>85</v>
      </c>
      <c r="AP27" s="30" t="s">
        <v>85</v>
      </c>
      <c r="AQ27" s="30" t="s">
        <v>84</v>
      </c>
      <c r="AR27" s="30" t="s">
        <v>84</v>
      </c>
      <c r="AS27" s="30" t="s">
        <v>85</v>
      </c>
      <c r="AT27" s="30" t="s">
        <v>85</v>
      </c>
      <c r="AU27" s="21" t="s">
        <v>87</v>
      </c>
      <c r="AV27" s="108" t="s">
        <v>87</v>
      </c>
      <c r="AW27" s="21" t="s">
        <v>87</v>
      </c>
      <c r="AX27" s="21"/>
      <c r="AY27" s="21"/>
      <c r="AZ27" s="89"/>
      <c r="BA27" s="89"/>
      <c r="BB27" s="89"/>
      <c r="BC27" s="89"/>
      <c r="BD27" s="89" t="s">
        <v>99</v>
      </c>
    </row>
    <row r="28" spans="1:61" s="5" customFormat="1" ht="36.950000000000003" customHeight="1" outlineLevel="2" x14ac:dyDescent="0.15">
      <c r="A28" s="21" t="s">
        <v>133</v>
      </c>
      <c r="B28" s="30">
        <v>10</v>
      </c>
      <c r="C28" s="35" t="s">
        <v>118</v>
      </c>
      <c r="D28" s="16" t="s">
        <v>134</v>
      </c>
      <c r="E28" s="35" t="s">
        <v>135</v>
      </c>
      <c r="F28" s="35">
        <v>81.596999999999994</v>
      </c>
      <c r="G28" s="35">
        <v>87.05</v>
      </c>
      <c r="H28" s="30"/>
      <c r="I28" s="30"/>
      <c r="J28" s="30"/>
      <c r="K28" s="35" t="s">
        <v>136</v>
      </c>
      <c r="L28" s="35">
        <v>22.556000000000001</v>
      </c>
      <c r="M28" s="35">
        <v>28.009</v>
      </c>
      <c r="N28" s="30">
        <f t="shared" si="3"/>
        <v>5.453000000000003</v>
      </c>
      <c r="O28" s="16"/>
      <c r="P28" s="16"/>
      <c r="Q28" s="16"/>
      <c r="R28" s="16"/>
      <c r="S28" s="35" t="s">
        <v>121</v>
      </c>
      <c r="T28" s="35">
        <v>5.5</v>
      </c>
      <c r="U28" s="16" t="s">
        <v>138</v>
      </c>
      <c r="V28" s="16">
        <v>6.5</v>
      </c>
      <c r="W28" s="21"/>
      <c r="X28" s="89" t="s">
        <v>139</v>
      </c>
      <c r="Y28" s="89" t="s">
        <v>80</v>
      </c>
      <c r="Z28" s="97">
        <v>30</v>
      </c>
      <c r="AA28" s="98" t="s">
        <v>81</v>
      </c>
      <c r="AB28" s="98">
        <v>9</v>
      </c>
      <c r="AC28" s="35">
        <v>215</v>
      </c>
      <c r="AD28" s="16">
        <f t="shared" si="1"/>
        <v>762.05675000000042</v>
      </c>
      <c r="AE28" s="16">
        <f t="shared" si="2"/>
        <v>762.05675000000042</v>
      </c>
      <c r="AF28" s="35">
        <v>2010</v>
      </c>
      <c r="AG28" s="30">
        <v>1</v>
      </c>
      <c r="AH28" s="30"/>
      <c r="AI28" s="30"/>
      <c r="AJ28" s="30" t="s">
        <v>82</v>
      </c>
      <c r="AK28" s="16" t="s">
        <v>127</v>
      </c>
      <c r="AL28" s="108" t="s">
        <v>82</v>
      </c>
      <c r="AM28" s="35">
        <v>5.5</v>
      </c>
      <c r="AN28" s="30" t="s">
        <v>85</v>
      </c>
      <c r="AO28" s="30" t="s">
        <v>85</v>
      </c>
      <c r="AP28" s="30" t="s">
        <v>85</v>
      </c>
      <c r="AQ28" s="30" t="s">
        <v>84</v>
      </c>
      <c r="AR28" s="30" t="s">
        <v>84</v>
      </c>
      <c r="AS28" s="30" t="s">
        <v>85</v>
      </c>
      <c r="AT28" s="30" t="s">
        <v>85</v>
      </c>
      <c r="AU28" s="21" t="s">
        <v>87</v>
      </c>
      <c r="AV28" s="108" t="s">
        <v>87</v>
      </c>
      <c r="AW28" s="21" t="s">
        <v>87</v>
      </c>
      <c r="AX28" s="21"/>
      <c r="AY28" s="21"/>
      <c r="AZ28" s="89"/>
      <c r="BA28" s="89"/>
      <c r="BB28" s="89"/>
      <c r="BC28" s="89"/>
      <c r="BD28" s="89" t="s">
        <v>99</v>
      </c>
    </row>
    <row r="29" spans="1:61" s="5" customFormat="1" ht="36.950000000000003" customHeight="1" outlineLevel="2" x14ac:dyDescent="0.15">
      <c r="A29" s="21" t="s">
        <v>133</v>
      </c>
      <c r="B29" s="30">
        <v>11</v>
      </c>
      <c r="C29" s="35" t="s">
        <v>118</v>
      </c>
      <c r="D29" s="16" t="s">
        <v>134</v>
      </c>
      <c r="E29" s="35" t="s">
        <v>135</v>
      </c>
      <c r="F29" s="35">
        <v>87.05</v>
      </c>
      <c r="G29" s="35">
        <v>88.073999999999998</v>
      </c>
      <c r="H29" s="30"/>
      <c r="I29" s="30"/>
      <c r="J29" s="30"/>
      <c r="K29" s="35" t="s">
        <v>136</v>
      </c>
      <c r="L29" s="35">
        <v>28.009</v>
      </c>
      <c r="M29" s="35">
        <v>29.033000000000001</v>
      </c>
      <c r="N29" s="30">
        <f t="shared" si="3"/>
        <v>1.0240000000000009</v>
      </c>
      <c r="O29" s="16"/>
      <c r="P29" s="16"/>
      <c r="Q29" s="16"/>
      <c r="R29" s="16"/>
      <c r="S29" s="35" t="s">
        <v>121</v>
      </c>
      <c r="T29" s="35">
        <v>5.5</v>
      </c>
      <c r="U29" s="16" t="s">
        <v>138</v>
      </c>
      <c r="V29" s="16">
        <v>6.5</v>
      </c>
      <c r="W29" s="21"/>
      <c r="X29" s="89" t="s">
        <v>139</v>
      </c>
      <c r="Y29" s="89" t="s">
        <v>80</v>
      </c>
      <c r="Z29" s="97">
        <v>30</v>
      </c>
      <c r="AA29" s="98" t="s">
        <v>81</v>
      </c>
      <c r="AB29" s="98">
        <v>9</v>
      </c>
      <c r="AC29" s="35">
        <v>215</v>
      </c>
      <c r="AD29" s="16">
        <f t="shared" si="1"/>
        <v>143.10400000000013</v>
      </c>
      <c r="AE29" s="16">
        <f t="shared" si="2"/>
        <v>143.10400000000013</v>
      </c>
      <c r="AF29" s="35">
        <v>2010</v>
      </c>
      <c r="AG29" s="30">
        <v>1</v>
      </c>
      <c r="AH29" s="30"/>
      <c r="AI29" s="30"/>
      <c r="AJ29" s="30" t="s">
        <v>82</v>
      </c>
      <c r="AK29" s="16" t="s">
        <v>127</v>
      </c>
      <c r="AL29" s="108" t="s">
        <v>82</v>
      </c>
      <c r="AM29" s="35">
        <v>5.5</v>
      </c>
      <c r="AN29" s="30" t="s">
        <v>85</v>
      </c>
      <c r="AO29" s="30" t="s">
        <v>85</v>
      </c>
      <c r="AP29" s="30" t="s">
        <v>85</v>
      </c>
      <c r="AQ29" s="30" t="s">
        <v>84</v>
      </c>
      <c r="AR29" s="30" t="s">
        <v>84</v>
      </c>
      <c r="AS29" s="30" t="s">
        <v>85</v>
      </c>
      <c r="AT29" s="30" t="s">
        <v>85</v>
      </c>
      <c r="AU29" s="21" t="s">
        <v>87</v>
      </c>
      <c r="AV29" s="108" t="s">
        <v>87</v>
      </c>
      <c r="AW29" s="21" t="s">
        <v>87</v>
      </c>
      <c r="AX29" s="21"/>
      <c r="AY29" s="21"/>
      <c r="AZ29" s="89"/>
      <c r="BA29" s="89"/>
      <c r="BB29" s="89"/>
      <c r="BC29" s="89"/>
      <c r="BD29" s="89" t="s">
        <v>99</v>
      </c>
    </row>
    <row r="30" spans="1:61" s="5" customFormat="1" ht="36.950000000000003" customHeight="1" outlineLevel="2" x14ac:dyDescent="0.15">
      <c r="A30" s="21" t="s">
        <v>133</v>
      </c>
      <c r="B30" s="30">
        <v>12</v>
      </c>
      <c r="C30" s="35" t="s">
        <v>118</v>
      </c>
      <c r="D30" s="16" t="s">
        <v>134</v>
      </c>
      <c r="E30" s="35" t="s">
        <v>135</v>
      </c>
      <c r="F30" s="35">
        <v>88.073999999999998</v>
      </c>
      <c r="G30" s="35">
        <v>88.366</v>
      </c>
      <c r="H30" s="30"/>
      <c r="I30" s="30"/>
      <c r="J30" s="30"/>
      <c r="K30" s="35" t="s">
        <v>136</v>
      </c>
      <c r="L30" s="35">
        <v>29.033000000000001</v>
      </c>
      <c r="M30" s="35">
        <v>29.324999999999999</v>
      </c>
      <c r="N30" s="30">
        <f t="shared" si="3"/>
        <v>0.29200000000000159</v>
      </c>
      <c r="O30" s="16"/>
      <c r="P30" s="16"/>
      <c r="Q30" s="16"/>
      <c r="R30" s="16"/>
      <c r="S30" s="35" t="s">
        <v>121</v>
      </c>
      <c r="T30" s="35">
        <v>5.5</v>
      </c>
      <c r="U30" s="16" t="s">
        <v>78</v>
      </c>
      <c r="V30" s="16">
        <v>6.5</v>
      </c>
      <c r="W30" s="21"/>
      <c r="X30" s="16" t="s">
        <v>79</v>
      </c>
      <c r="Y30" s="16" t="s">
        <v>80</v>
      </c>
      <c r="Z30" s="35">
        <v>30</v>
      </c>
      <c r="AA30" s="16" t="s">
        <v>81</v>
      </c>
      <c r="AB30" s="35">
        <v>9</v>
      </c>
      <c r="AC30" s="35">
        <v>220</v>
      </c>
      <c r="AD30" s="16">
        <f t="shared" si="1"/>
        <v>41.756000000000228</v>
      </c>
      <c r="AE30" s="16">
        <f t="shared" si="2"/>
        <v>41.756000000000228</v>
      </c>
      <c r="AF30" s="35">
        <v>2008</v>
      </c>
      <c r="AG30" s="30">
        <v>1</v>
      </c>
      <c r="AH30" s="30"/>
      <c r="AI30" s="30"/>
      <c r="AJ30" s="30" t="s">
        <v>82</v>
      </c>
      <c r="AK30" s="16" t="s">
        <v>127</v>
      </c>
      <c r="AL30" s="108" t="s">
        <v>82</v>
      </c>
      <c r="AM30" s="35">
        <v>5.5</v>
      </c>
      <c r="AN30" s="30" t="s">
        <v>85</v>
      </c>
      <c r="AO30" s="30" t="s">
        <v>85</v>
      </c>
      <c r="AP30" s="30" t="s">
        <v>85</v>
      </c>
      <c r="AQ30" s="30" t="s">
        <v>84</v>
      </c>
      <c r="AR30" s="30" t="s">
        <v>84</v>
      </c>
      <c r="AS30" s="30" t="s">
        <v>85</v>
      </c>
      <c r="AT30" s="30" t="s">
        <v>85</v>
      </c>
      <c r="AU30" s="21" t="s">
        <v>87</v>
      </c>
      <c r="AV30" s="108" t="s">
        <v>87</v>
      </c>
      <c r="AW30" s="21" t="s">
        <v>87</v>
      </c>
      <c r="AX30" s="21"/>
      <c r="AY30" s="21"/>
      <c r="AZ30" s="89"/>
      <c r="BA30" s="89"/>
      <c r="BB30" s="89"/>
      <c r="BC30" s="89"/>
      <c r="BD30" s="89" t="s">
        <v>99</v>
      </c>
    </row>
    <row r="31" spans="1:61" s="5" customFormat="1" ht="36.950000000000003" customHeight="1" outlineLevel="2" x14ac:dyDescent="0.15">
      <c r="A31" s="21" t="s">
        <v>133</v>
      </c>
      <c r="B31" s="30">
        <v>13</v>
      </c>
      <c r="C31" s="35" t="s">
        <v>118</v>
      </c>
      <c r="D31" s="16" t="s">
        <v>134</v>
      </c>
      <c r="E31" s="35" t="s">
        <v>135</v>
      </c>
      <c r="F31" s="35">
        <v>88.366</v>
      </c>
      <c r="G31" s="35">
        <v>90.266999999999996</v>
      </c>
      <c r="H31" s="30"/>
      <c r="I31" s="30"/>
      <c r="J31" s="30"/>
      <c r="K31" s="35" t="s">
        <v>136</v>
      </c>
      <c r="L31" s="35">
        <v>29.324999999999999</v>
      </c>
      <c r="M31" s="35">
        <v>31.225999999999999</v>
      </c>
      <c r="N31" s="30">
        <f t="shared" si="3"/>
        <v>1.9009999999999962</v>
      </c>
      <c r="O31" s="16"/>
      <c r="P31" s="16"/>
      <c r="Q31" s="16"/>
      <c r="R31" s="16"/>
      <c r="S31" s="35" t="s">
        <v>121</v>
      </c>
      <c r="T31" s="35">
        <v>5.5</v>
      </c>
      <c r="U31" s="16" t="s">
        <v>78</v>
      </c>
      <c r="V31" s="16">
        <v>6.5</v>
      </c>
      <c r="W31" s="21"/>
      <c r="X31" s="16" t="s">
        <v>79</v>
      </c>
      <c r="Y31" s="16" t="s">
        <v>80</v>
      </c>
      <c r="Z31" s="35">
        <v>30</v>
      </c>
      <c r="AA31" s="16" t="s">
        <v>81</v>
      </c>
      <c r="AB31" s="35">
        <v>9</v>
      </c>
      <c r="AC31" s="35">
        <v>220</v>
      </c>
      <c r="AD31" s="16">
        <f t="shared" si="1"/>
        <v>271.84299999999951</v>
      </c>
      <c r="AE31" s="16">
        <f t="shared" si="2"/>
        <v>271.84299999999951</v>
      </c>
      <c r="AF31" s="35">
        <v>2008</v>
      </c>
      <c r="AG31" s="30">
        <v>1</v>
      </c>
      <c r="AH31" s="30"/>
      <c r="AI31" s="30"/>
      <c r="AJ31" s="30" t="s">
        <v>82</v>
      </c>
      <c r="AK31" s="16" t="s">
        <v>127</v>
      </c>
      <c r="AL31" s="108" t="s">
        <v>82</v>
      </c>
      <c r="AM31" s="35">
        <v>5.5</v>
      </c>
      <c r="AN31" s="30" t="s">
        <v>85</v>
      </c>
      <c r="AO31" s="30" t="s">
        <v>85</v>
      </c>
      <c r="AP31" s="30" t="s">
        <v>85</v>
      </c>
      <c r="AQ31" s="30" t="s">
        <v>84</v>
      </c>
      <c r="AR31" s="30" t="s">
        <v>84</v>
      </c>
      <c r="AS31" s="30" t="s">
        <v>85</v>
      </c>
      <c r="AT31" s="30" t="s">
        <v>85</v>
      </c>
      <c r="AU31" s="21" t="s">
        <v>87</v>
      </c>
      <c r="AV31" s="108" t="s">
        <v>87</v>
      </c>
      <c r="AW31" s="21" t="s">
        <v>87</v>
      </c>
      <c r="AX31" s="21"/>
      <c r="AY31" s="21"/>
      <c r="AZ31" s="89"/>
      <c r="BA31" s="89"/>
      <c r="BB31" s="89"/>
      <c r="BC31" s="89"/>
      <c r="BD31" s="89" t="s">
        <v>99</v>
      </c>
    </row>
    <row r="32" spans="1:61" s="5" customFormat="1" ht="36.950000000000003" customHeight="1" outlineLevel="2" x14ac:dyDescent="0.15">
      <c r="A32" s="21" t="s">
        <v>133</v>
      </c>
      <c r="B32" s="30">
        <v>14</v>
      </c>
      <c r="C32" s="35" t="s">
        <v>118</v>
      </c>
      <c r="D32" s="16" t="s">
        <v>134</v>
      </c>
      <c r="E32" s="35" t="s">
        <v>135</v>
      </c>
      <c r="F32" s="35">
        <v>90.266999999999996</v>
      </c>
      <c r="G32" s="35">
        <v>92.152000000000001</v>
      </c>
      <c r="H32" s="30"/>
      <c r="I32" s="30"/>
      <c r="J32" s="30"/>
      <c r="K32" s="35" t="s">
        <v>136</v>
      </c>
      <c r="L32" s="35">
        <v>31.225999999999999</v>
      </c>
      <c r="M32" s="35">
        <v>33.110999999999997</v>
      </c>
      <c r="N32" s="30">
        <f t="shared" si="3"/>
        <v>1.8850000000000051</v>
      </c>
      <c r="O32" s="16"/>
      <c r="P32" s="16"/>
      <c r="Q32" s="16"/>
      <c r="R32" s="16"/>
      <c r="S32" s="35" t="s">
        <v>121</v>
      </c>
      <c r="T32" s="35">
        <v>5.5</v>
      </c>
      <c r="U32" s="16" t="s">
        <v>78</v>
      </c>
      <c r="V32" s="16">
        <v>6.5</v>
      </c>
      <c r="W32" s="21"/>
      <c r="X32" s="16" t="s">
        <v>79</v>
      </c>
      <c r="Y32" s="16" t="s">
        <v>80</v>
      </c>
      <c r="Z32" s="35">
        <v>30</v>
      </c>
      <c r="AA32" s="16" t="s">
        <v>81</v>
      </c>
      <c r="AB32" s="35">
        <v>9</v>
      </c>
      <c r="AC32" s="35">
        <v>220</v>
      </c>
      <c r="AD32" s="16">
        <f t="shared" si="1"/>
        <v>269.55500000000075</v>
      </c>
      <c r="AE32" s="16">
        <f t="shared" si="2"/>
        <v>269.55500000000075</v>
      </c>
      <c r="AF32" s="35">
        <v>2008</v>
      </c>
      <c r="AG32" s="30">
        <v>1</v>
      </c>
      <c r="AH32" s="30"/>
      <c r="AI32" s="30"/>
      <c r="AJ32" s="30" t="s">
        <v>82</v>
      </c>
      <c r="AK32" s="16" t="s">
        <v>127</v>
      </c>
      <c r="AL32" s="108" t="s">
        <v>82</v>
      </c>
      <c r="AM32" s="35">
        <v>5.5</v>
      </c>
      <c r="AN32" s="30" t="s">
        <v>85</v>
      </c>
      <c r="AO32" s="30" t="s">
        <v>85</v>
      </c>
      <c r="AP32" s="30" t="s">
        <v>85</v>
      </c>
      <c r="AQ32" s="30" t="s">
        <v>84</v>
      </c>
      <c r="AR32" s="30" t="s">
        <v>84</v>
      </c>
      <c r="AS32" s="30" t="s">
        <v>85</v>
      </c>
      <c r="AT32" s="30" t="s">
        <v>85</v>
      </c>
      <c r="AU32" s="21" t="s">
        <v>87</v>
      </c>
      <c r="AV32" s="108" t="s">
        <v>87</v>
      </c>
      <c r="AW32" s="21" t="s">
        <v>87</v>
      </c>
      <c r="AX32" s="21"/>
      <c r="AY32" s="21"/>
      <c r="AZ32" s="89"/>
      <c r="BA32" s="89"/>
      <c r="BB32" s="89"/>
      <c r="BC32" s="89"/>
      <c r="BD32" s="89" t="s">
        <v>99</v>
      </c>
    </row>
    <row r="33" spans="1:61" s="5" customFormat="1" ht="36.950000000000003" customHeight="1" outlineLevel="2" x14ac:dyDescent="0.15">
      <c r="A33" s="18" t="s">
        <v>140</v>
      </c>
      <c r="B33" s="30">
        <v>15</v>
      </c>
      <c r="C33" s="30" t="s">
        <v>118</v>
      </c>
      <c r="D33" s="21" t="s">
        <v>141</v>
      </c>
      <c r="E33" s="116" t="s">
        <v>142</v>
      </c>
      <c r="F33" s="116">
        <v>0</v>
      </c>
      <c r="G33" s="116">
        <v>0.56399999999999995</v>
      </c>
      <c r="H33" s="22"/>
      <c r="I33" s="22"/>
      <c r="J33" s="22"/>
      <c r="K33" s="116" t="s">
        <v>142</v>
      </c>
      <c r="L33" s="116">
        <v>0</v>
      </c>
      <c r="M33" s="116">
        <v>0.56399999999999995</v>
      </c>
      <c r="N33" s="30">
        <f t="shared" si="3"/>
        <v>0.56399999999999995</v>
      </c>
      <c r="O33" s="21"/>
      <c r="P33" s="21"/>
      <c r="Q33" s="21">
        <v>1689.85</v>
      </c>
      <c r="R33" s="21"/>
      <c r="S33" s="116" t="s">
        <v>121</v>
      </c>
      <c r="T33" s="35">
        <v>5</v>
      </c>
      <c r="U33" s="16" t="s">
        <v>78</v>
      </c>
      <c r="V33" s="16">
        <v>6.5</v>
      </c>
      <c r="W33" s="21"/>
      <c r="X33" s="16" t="s">
        <v>79</v>
      </c>
      <c r="Y33" s="16" t="s">
        <v>80</v>
      </c>
      <c r="Z33" s="35">
        <v>30</v>
      </c>
      <c r="AA33" s="16" t="s">
        <v>81</v>
      </c>
      <c r="AB33" s="35">
        <v>9</v>
      </c>
      <c r="AC33" s="35">
        <v>220</v>
      </c>
      <c r="AD33" s="16">
        <f t="shared" si="1"/>
        <v>80.651999999999987</v>
      </c>
      <c r="AE33" s="16">
        <f t="shared" si="2"/>
        <v>80.651999999999987</v>
      </c>
      <c r="AF33" s="35">
        <v>2007</v>
      </c>
      <c r="AG33" s="30">
        <v>1</v>
      </c>
      <c r="AH33" s="30"/>
      <c r="AI33" s="30"/>
      <c r="AJ33" s="30" t="s">
        <v>82</v>
      </c>
      <c r="AK33" s="16" t="s">
        <v>127</v>
      </c>
      <c r="AL33" s="18" t="s">
        <v>96</v>
      </c>
      <c r="AM33" s="35">
        <v>5</v>
      </c>
      <c r="AN33" s="30" t="s">
        <v>85</v>
      </c>
      <c r="AO33" s="30" t="s">
        <v>85</v>
      </c>
      <c r="AP33" s="30" t="s">
        <v>85</v>
      </c>
      <c r="AQ33" s="30" t="s">
        <v>84</v>
      </c>
      <c r="AR33" s="30" t="s">
        <v>84</v>
      </c>
      <c r="AS33" s="30" t="s">
        <v>85</v>
      </c>
      <c r="AT33" s="30" t="s">
        <v>85</v>
      </c>
      <c r="AU33" s="21" t="s">
        <v>87</v>
      </c>
      <c r="AV33" s="21" t="s">
        <v>143</v>
      </c>
      <c r="AW33" s="21" t="s">
        <v>87</v>
      </c>
      <c r="AX33" s="16" t="s">
        <v>127</v>
      </c>
      <c r="AY33" s="18" t="s">
        <v>98</v>
      </c>
      <c r="AZ33" s="89"/>
      <c r="BA33" s="89"/>
      <c r="BB33" s="89"/>
      <c r="BC33" s="89"/>
      <c r="BD33" s="89" t="s">
        <v>99</v>
      </c>
      <c r="BE33" s="6"/>
      <c r="BF33" s="6"/>
      <c r="BG33" s="6"/>
      <c r="BH33" s="6"/>
      <c r="BI33" s="6"/>
    </row>
    <row r="34" spans="1:61" s="5" customFormat="1" ht="36.950000000000003" customHeight="1" outlineLevel="2" x14ac:dyDescent="0.15">
      <c r="A34" s="18" t="s">
        <v>140</v>
      </c>
      <c r="B34" s="30">
        <v>16</v>
      </c>
      <c r="C34" s="30" t="s">
        <v>118</v>
      </c>
      <c r="D34" s="21" t="s">
        <v>141</v>
      </c>
      <c r="E34" s="116" t="s">
        <v>142</v>
      </c>
      <c r="F34" s="116">
        <v>0.56399999999999995</v>
      </c>
      <c r="G34" s="116">
        <v>1.9670000000000001</v>
      </c>
      <c r="H34" s="22"/>
      <c r="I34" s="22"/>
      <c r="J34" s="22"/>
      <c r="K34" s="116" t="s">
        <v>142</v>
      </c>
      <c r="L34" s="116">
        <v>0.56399999999999995</v>
      </c>
      <c r="M34" s="116">
        <v>1.9670000000000001</v>
      </c>
      <c r="N34" s="30">
        <f t="shared" si="3"/>
        <v>1.403</v>
      </c>
      <c r="O34" s="21"/>
      <c r="P34" s="21"/>
      <c r="Q34" s="21"/>
      <c r="R34" s="21"/>
      <c r="S34" s="116" t="s">
        <v>121</v>
      </c>
      <c r="T34" s="35">
        <v>4</v>
      </c>
      <c r="U34" s="16" t="s">
        <v>78</v>
      </c>
      <c r="V34" s="16">
        <v>6.5</v>
      </c>
      <c r="W34" s="21"/>
      <c r="X34" s="16" t="s">
        <v>79</v>
      </c>
      <c r="Y34" s="16" t="s">
        <v>80</v>
      </c>
      <c r="Z34" s="35">
        <v>30</v>
      </c>
      <c r="AA34" s="16" t="s">
        <v>81</v>
      </c>
      <c r="AB34" s="35">
        <v>9</v>
      </c>
      <c r="AC34" s="35">
        <v>220</v>
      </c>
      <c r="AD34" s="16">
        <f t="shared" si="1"/>
        <v>200.62900000000002</v>
      </c>
      <c r="AE34" s="16">
        <f t="shared" si="2"/>
        <v>200.62900000000002</v>
      </c>
      <c r="AF34" s="35">
        <v>2007</v>
      </c>
      <c r="AG34" s="30">
        <v>1</v>
      </c>
      <c r="AH34" s="30"/>
      <c r="AI34" s="30"/>
      <c r="AJ34" s="30" t="s">
        <v>82</v>
      </c>
      <c r="AK34" s="16" t="s">
        <v>127</v>
      </c>
      <c r="AL34" s="18" t="s">
        <v>96</v>
      </c>
      <c r="AM34" s="35">
        <v>4</v>
      </c>
      <c r="AN34" s="30" t="s">
        <v>85</v>
      </c>
      <c r="AO34" s="30" t="s">
        <v>85</v>
      </c>
      <c r="AP34" s="30" t="s">
        <v>85</v>
      </c>
      <c r="AQ34" s="30" t="s">
        <v>84</v>
      </c>
      <c r="AR34" s="30" t="s">
        <v>84</v>
      </c>
      <c r="AS34" s="30" t="s">
        <v>85</v>
      </c>
      <c r="AT34" s="30" t="s">
        <v>85</v>
      </c>
      <c r="AU34" s="21" t="s">
        <v>87</v>
      </c>
      <c r="AV34" s="21" t="s">
        <v>143</v>
      </c>
      <c r="AW34" s="21" t="s">
        <v>87</v>
      </c>
      <c r="AX34" s="16" t="s">
        <v>127</v>
      </c>
      <c r="AY34" s="18" t="s">
        <v>98</v>
      </c>
      <c r="AZ34" s="89"/>
      <c r="BA34" s="89"/>
      <c r="BB34" s="89"/>
      <c r="BC34" s="89"/>
      <c r="BD34" s="89" t="s">
        <v>99</v>
      </c>
      <c r="BE34" s="6"/>
      <c r="BF34" s="6"/>
      <c r="BG34" s="6"/>
      <c r="BH34" s="6"/>
      <c r="BI34" s="6"/>
    </row>
    <row r="35" spans="1:61" s="5" customFormat="1" ht="36.950000000000003" customHeight="1" outlineLevel="2" x14ac:dyDescent="0.15">
      <c r="A35" s="18" t="s">
        <v>140</v>
      </c>
      <c r="B35" s="30">
        <v>17</v>
      </c>
      <c r="C35" s="30" t="s">
        <v>118</v>
      </c>
      <c r="D35" s="21" t="s">
        <v>141</v>
      </c>
      <c r="E35" s="116" t="s">
        <v>142</v>
      </c>
      <c r="F35" s="116">
        <v>1.9670000000000001</v>
      </c>
      <c r="G35" s="116">
        <v>5.2309999999999999</v>
      </c>
      <c r="H35" s="22"/>
      <c r="I35" s="22"/>
      <c r="J35" s="22"/>
      <c r="K35" s="116" t="s">
        <v>142</v>
      </c>
      <c r="L35" s="116">
        <v>1.9670000000000001</v>
      </c>
      <c r="M35" s="116">
        <v>5.2309999999999999</v>
      </c>
      <c r="N35" s="30">
        <f t="shared" si="3"/>
        <v>3.2639999999999998</v>
      </c>
      <c r="O35" s="21"/>
      <c r="P35" s="21"/>
      <c r="Q35" s="21"/>
      <c r="R35" s="21"/>
      <c r="S35" s="116" t="s">
        <v>121</v>
      </c>
      <c r="T35" s="35">
        <v>5</v>
      </c>
      <c r="U35" s="16" t="s">
        <v>78</v>
      </c>
      <c r="V35" s="16">
        <v>6.5</v>
      </c>
      <c r="W35" s="21"/>
      <c r="X35" s="16" t="s">
        <v>79</v>
      </c>
      <c r="Y35" s="16" t="s">
        <v>80</v>
      </c>
      <c r="Z35" s="35">
        <v>30</v>
      </c>
      <c r="AA35" s="16" t="s">
        <v>81</v>
      </c>
      <c r="AB35" s="35">
        <v>9</v>
      </c>
      <c r="AC35" s="139">
        <v>220</v>
      </c>
      <c r="AD35" s="16">
        <f t="shared" si="1"/>
        <v>466.75199999999995</v>
      </c>
      <c r="AE35" s="16">
        <f t="shared" si="2"/>
        <v>466.75199999999995</v>
      </c>
      <c r="AF35" s="35">
        <v>2009</v>
      </c>
      <c r="AG35" s="30">
        <v>1</v>
      </c>
      <c r="AH35" s="30"/>
      <c r="AI35" s="30"/>
      <c r="AJ35" s="30" t="s">
        <v>82</v>
      </c>
      <c r="AK35" s="16" t="s">
        <v>127</v>
      </c>
      <c r="AL35" s="18" t="s">
        <v>96</v>
      </c>
      <c r="AM35" s="35">
        <v>5</v>
      </c>
      <c r="AN35" s="30" t="s">
        <v>85</v>
      </c>
      <c r="AO35" s="30" t="s">
        <v>85</v>
      </c>
      <c r="AP35" s="30" t="s">
        <v>85</v>
      </c>
      <c r="AQ35" s="30" t="s">
        <v>84</v>
      </c>
      <c r="AR35" s="30" t="s">
        <v>84</v>
      </c>
      <c r="AS35" s="30" t="s">
        <v>85</v>
      </c>
      <c r="AT35" s="30" t="s">
        <v>85</v>
      </c>
      <c r="AU35" s="21" t="s">
        <v>87</v>
      </c>
      <c r="AV35" s="21" t="s">
        <v>143</v>
      </c>
      <c r="AW35" s="21" t="s">
        <v>87</v>
      </c>
      <c r="AX35" s="16" t="s">
        <v>127</v>
      </c>
      <c r="AY35" s="18" t="s">
        <v>98</v>
      </c>
      <c r="AZ35" s="89"/>
      <c r="BA35" s="89"/>
      <c r="BB35" s="89"/>
      <c r="BC35" s="89"/>
      <c r="BD35" s="89" t="s">
        <v>99</v>
      </c>
      <c r="BE35" s="6"/>
      <c r="BF35" s="6"/>
      <c r="BG35" s="6"/>
      <c r="BH35" s="6"/>
      <c r="BI35" s="6"/>
    </row>
    <row r="36" spans="1:61" s="6" customFormat="1" ht="36.950000000000003" customHeight="1" outlineLevel="1" x14ac:dyDescent="0.15">
      <c r="A36" s="18"/>
      <c r="B36" s="70" t="s">
        <v>144</v>
      </c>
      <c r="C36" s="160"/>
      <c r="D36" s="19"/>
      <c r="E36" s="25"/>
      <c r="F36" s="25"/>
      <c r="G36" s="25"/>
      <c r="H36" s="22"/>
      <c r="I36" s="22"/>
      <c r="J36" s="22"/>
      <c r="K36" s="24"/>
      <c r="L36" s="24"/>
      <c r="M36" s="24"/>
      <c r="N36" s="116">
        <f>SUBTOTAL(9,N37:N43)</f>
        <v>8.0999999999999659</v>
      </c>
      <c r="O36" s="21"/>
      <c r="P36" s="21"/>
      <c r="Q36" s="21"/>
      <c r="R36" s="21"/>
      <c r="S36" s="26"/>
      <c r="T36" s="35"/>
      <c r="U36" s="16"/>
      <c r="V36" s="16"/>
      <c r="W36" s="21"/>
      <c r="X36" s="16"/>
      <c r="Y36" s="16"/>
      <c r="Z36" s="35"/>
      <c r="AA36" s="16"/>
      <c r="AB36" s="35"/>
      <c r="AC36" s="100"/>
      <c r="AD36" s="116">
        <f>SUBTOTAL(9,AD37:AD43)</f>
        <v>1198.2849999999953</v>
      </c>
      <c r="AE36" s="116">
        <f>SUBTOTAL(9,AE37:AE43)</f>
        <v>1198.2849999999953</v>
      </c>
      <c r="AF36" s="22"/>
      <c r="AG36" s="22"/>
      <c r="AH36" s="22"/>
      <c r="AI36" s="22"/>
      <c r="AJ36" s="22"/>
      <c r="AK36" s="22"/>
      <c r="AL36" s="18"/>
      <c r="AM36" s="23"/>
      <c r="AN36" s="23"/>
      <c r="AO36" s="23"/>
      <c r="AP36" s="23"/>
      <c r="AQ36" s="23"/>
      <c r="AR36" s="23"/>
      <c r="AS36" s="23"/>
      <c r="AT36" s="23"/>
      <c r="AU36" s="18"/>
      <c r="AV36" s="18"/>
      <c r="AW36" s="18"/>
      <c r="AX36" s="18"/>
      <c r="AY36" s="18"/>
      <c r="AZ36" s="85"/>
      <c r="BA36" s="85"/>
      <c r="BB36" s="85"/>
      <c r="BC36" s="85"/>
      <c r="BD36" s="85"/>
    </row>
    <row r="37" spans="1:61" s="5" customFormat="1" ht="30.95" customHeight="1" outlineLevel="2" x14ac:dyDescent="0.15">
      <c r="A37" s="21" t="s">
        <v>145</v>
      </c>
      <c r="B37" s="30">
        <v>1</v>
      </c>
      <c r="C37" s="35" t="s">
        <v>146</v>
      </c>
      <c r="D37" s="16" t="s">
        <v>147</v>
      </c>
      <c r="E37" s="26" t="s">
        <v>148</v>
      </c>
      <c r="F37" s="26">
        <v>412.78500000000003</v>
      </c>
      <c r="G37" s="26">
        <v>413.5</v>
      </c>
      <c r="H37" s="30"/>
      <c r="I37" s="30"/>
      <c r="J37" s="30"/>
      <c r="K37" s="116"/>
      <c r="L37" s="116"/>
      <c r="M37" s="116"/>
      <c r="N37" s="30">
        <f t="shared" ref="N37:N43" si="4">G37-F37</f>
        <v>0.71499999999997499</v>
      </c>
      <c r="O37" s="21"/>
      <c r="P37" s="21"/>
      <c r="Q37" s="21"/>
      <c r="R37" s="21"/>
      <c r="S37" s="26" t="s">
        <v>121</v>
      </c>
      <c r="T37" s="35">
        <v>5</v>
      </c>
      <c r="U37" s="16" t="s">
        <v>78</v>
      </c>
      <c r="V37" s="16">
        <v>6.5</v>
      </c>
      <c r="W37" s="21"/>
      <c r="X37" s="16" t="s">
        <v>79</v>
      </c>
      <c r="Y37" s="16" t="s">
        <v>80</v>
      </c>
      <c r="Z37" s="35">
        <v>30</v>
      </c>
      <c r="AA37" s="16" t="s">
        <v>81</v>
      </c>
      <c r="AB37" s="35">
        <v>9</v>
      </c>
      <c r="AC37" s="100">
        <v>220</v>
      </c>
      <c r="AD37" s="16">
        <f t="shared" ref="AD37:AD43" si="5">N37*V37*AC37/10</f>
        <v>102.24499999999642</v>
      </c>
      <c r="AE37" s="16">
        <f t="shared" ref="AE37:AE43" si="6">AD37*AG37</f>
        <v>102.24499999999642</v>
      </c>
      <c r="AF37" s="35">
        <v>2010</v>
      </c>
      <c r="AG37" s="30">
        <v>1</v>
      </c>
      <c r="AH37" s="30"/>
      <c r="AI37" s="30"/>
      <c r="AJ37" s="30" t="s">
        <v>82</v>
      </c>
      <c r="AK37" s="16" t="s">
        <v>127</v>
      </c>
      <c r="AL37" s="21" t="s">
        <v>82</v>
      </c>
      <c r="AM37" s="35">
        <v>6.5</v>
      </c>
      <c r="AN37" s="35" t="s">
        <v>85</v>
      </c>
      <c r="AO37" s="35" t="s">
        <v>85</v>
      </c>
      <c r="AP37" s="35" t="s">
        <v>85</v>
      </c>
      <c r="AQ37" s="30" t="s">
        <v>84</v>
      </c>
      <c r="AR37" s="35" t="s">
        <v>85</v>
      </c>
      <c r="AS37" s="35" t="s">
        <v>85</v>
      </c>
      <c r="AT37" s="35" t="s">
        <v>85</v>
      </c>
      <c r="AU37" s="21" t="s">
        <v>87</v>
      </c>
      <c r="AV37" s="21" t="s">
        <v>87</v>
      </c>
      <c r="AW37" s="21" t="s">
        <v>87</v>
      </c>
      <c r="AX37" s="21" t="s">
        <v>137</v>
      </c>
      <c r="AY37" s="21"/>
      <c r="AZ37" s="89"/>
      <c r="BA37" s="89"/>
      <c r="BB37" s="89"/>
      <c r="BC37" s="89"/>
      <c r="BD37" s="89" t="s">
        <v>99</v>
      </c>
    </row>
    <row r="38" spans="1:61" s="5" customFormat="1" ht="30.95" customHeight="1" outlineLevel="2" x14ac:dyDescent="0.15">
      <c r="A38" s="21" t="s">
        <v>145</v>
      </c>
      <c r="B38" s="30">
        <v>2</v>
      </c>
      <c r="C38" s="35" t="s">
        <v>146</v>
      </c>
      <c r="D38" s="16" t="s">
        <v>147</v>
      </c>
      <c r="E38" s="26" t="s">
        <v>148</v>
      </c>
      <c r="F38" s="26">
        <v>413.5</v>
      </c>
      <c r="G38" s="26">
        <v>416.4</v>
      </c>
      <c r="H38" s="30"/>
      <c r="I38" s="30"/>
      <c r="J38" s="30"/>
      <c r="K38" s="116"/>
      <c r="L38" s="116"/>
      <c r="M38" s="116"/>
      <c r="N38" s="30">
        <f t="shared" si="4"/>
        <v>2.8999999999999773</v>
      </c>
      <c r="O38" s="21"/>
      <c r="P38" s="21"/>
      <c r="Q38" s="21"/>
      <c r="R38" s="21"/>
      <c r="S38" s="26" t="s">
        <v>121</v>
      </c>
      <c r="T38" s="35">
        <v>5</v>
      </c>
      <c r="U38" s="16" t="s">
        <v>78</v>
      </c>
      <c r="V38" s="16">
        <v>7</v>
      </c>
      <c r="W38" s="21"/>
      <c r="X38" s="16" t="s">
        <v>79</v>
      </c>
      <c r="Y38" s="16" t="s">
        <v>80</v>
      </c>
      <c r="Z38" s="35">
        <v>30</v>
      </c>
      <c r="AA38" s="16" t="s">
        <v>81</v>
      </c>
      <c r="AB38" s="35">
        <v>9</v>
      </c>
      <c r="AC38" s="100">
        <v>220</v>
      </c>
      <c r="AD38" s="16">
        <f t="shared" si="5"/>
        <v>446.59999999999656</v>
      </c>
      <c r="AE38" s="16">
        <f t="shared" si="6"/>
        <v>446.59999999999656</v>
      </c>
      <c r="AF38" s="35">
        <v>2010</v>
      </c>
      <c r="AG38" s="30">
        <v>1</v>
      </c>
      <c r="AH38" s="30"/>
      <c r="AI38" s="30"/>
      <c r="AJ38" s="30" t="s">
        <v>82</v>
      </c>
      <c r="AK38" s="16" t="s">
        <v>127</v>
      </c>
      <c r="AL38" s="21" t="s">
        <v>82</v>
      </c>
      <c r="AM38" s="35">
        <v>6.5</v>
      </c>
      <c r="AN38" s="35" t="s">
        <v>85</v>
      </c>
      <c r="AO38" s="35" t="s">
        <v>85</v>
      </c>
      <c r="AP38" s="35" t="s">
        <v>85</v>
      </c>
      <c r="AQ38" s="30" t="s">
        <v>84</v>
      </c>
      <c r="AR38" s="35" t="s">
        <v>85</v>
      </c>
      <c r="AS38" s="35" t="s">
        <v>85</v>
      </c>
      <c r="AT38" s="35" t="s">
        <v>85</v>
      </c>
      <c r="AU38" s="21" t="s">
        <v>87</v>
      </c>
      <c r="AV38" s="21" t="s">
        <v>87</v>
      </c>
      <c r="AW38" s="21" t="s">
        <v>87</v>
      </c>
      <c r="AX38" s="21" t="s">
        <v>137</v>
      </c>
      <c r="AY38" s="21"/>
      <c r="AZ38" s="89"/>
      <c r="BA38" s="89"/>
      <c r="BB38" s="89"/>
      <c r="BC38" s="89"/>
      <c r="BD38" s="89" t="s">
        <v>99</v>
      </c>
    </row>
    <row r="39" spans="1:61" s="5" customFormat="1" ht="30.95" customHeight="1" outlineLevel="2" x14ac:dyDescent="0.15">
      <c r="A39" s="21" t="s">
        <v>145</v>
      </c>
      <c r="B39" s="30">
        <v>3</v>
      </c>
      <c r="C39" s="35" t="s">
        <v>146</v>
      </c>
      <c r="D39" s="16" t="s">
        <v>147</v>
      </c>
      <c r="E39" s="26" t="s">
        <v>148</v>
      </c>
      <c r="F39" s="26">
        <v>416.4</v>
      </c>
      <c r="G39" s="26">
        <v>418.12</v>
      </c>
      <c r="H39" s="30"/>
      <c r="I39" s="30"/>
      <c r="J39" s="30"/>
      <c r="K39" s="116"/>
      <c r="L39" s="116"/>
      <c r="M39" s="116"/>
      <c r="N39" s="30">
        <f t="shared" si="4"/>
        <v>1.7200000000000273</v>
      </c>
      <c r="O39" s="21"/>
      <c r="P39" s="21"/>
      <c r="Q39" s="21"/>
      <c r="R39" s="21"/>
      <c r="S39" s="26" t="s">
        <v>121</v>
      </c>
      <c r="T39" s="35">
        <v>5</v>
      </c>
      <c r="U39" s="16" t="s">
        <v>78</v>
      </c>
      <c r="V39" s="16">
        <v>6.5</v>
      </c>
      <c r="W39" s="21"/>
      <c r="X39" s="16" t="s">
        <v>79</v>
      </c>
      <c r="Y39" s="16" t="s">
        <v>80</v>
      </c>
      <c r="Z39" s="35">
        <v>30</v>
      </c>
      <c r="AA39" s="16" t="s">
        <v>81</v>
      </c>
      <c r="AB39" s="35">
        <v>9</v>
      </c>
      <c r="AC39" s="100">
        <v>220</v>
      </c>
      <c r="AD39" s="16">
        <f t="shared" si="5"/>
        <v>245.9600000000039</v>
      </c>
      <c r="AE39" s="16">
        <f t="shared" si="6"/>
        <v>245.9600000000039</v>
      </c>
      <c r="AF39" s="35">
        <v>2010</v>
      </c>
      <c r="AG39" s="30">
        <v>1</v>
      </c>
      <c r="AH39" s="30"/>
      <c r="AI39" s="30"/>
      <c r="AJ39" s="30" t="s">
        <v>82</v>
      </c>
      <c r="AK39" s="16" t="s">
        <v>127</v>
      </c>
      <c r="AL39" s="21" t="s">
        <v>82</v>
      </c>
      <c r="AM39" s="35">
        <v>6.5</v>
      </c>
      <c r="AN39" s="35" t="s">
        <v>85</v>
      </c>
      <c r="AO39" s="35" t="s">
        <v>85</v>
      </c>
      <c r="AP39" s="35" t="s">
        <v>85</v>
      </c>
      <c r="AQ39" s="30" t="s">
        <v>84</v>
      </c>
      <c r="AR39" s="35" t="s">
        <v>85</v>
      </c>
      <c r="AS39" s="35" t="s">
        <v>85</v>
      </c>
      <c r="AT39" s="35" t="s">
        <v>85</v>
      </c>
      <c r="AU39" s="21" t="s">
        <v>87</v>
      </c>
      <c r="AV39" s="21" t="s">
        <v>87</v>
      </c>
      <c r="AW39" s="21" t="s">
        <v>87</v>
      </c>
      <c r="AX39" s="21" t="s">
        <v>137</v>
      </c>
      <c r="AY39" s="21"/>
      <c r="AZ39" s="89"/>
      <c r="BA39" s="89"/>
      <c r="BB39" s="89"/>
      <c r="BC39" s="89"/>
      <c r="BD39" s="89" t="s">
        <v>99</v>
      </c>
    </row>
    <row r="40" spans="1:61" s="5" customFormat="1" ht="30.95" customHeight="1" outlineLevel="2" x14ac:dyDescent="0.15">
      <c r="A40" s="21" t="s">
        <v>145</v>
      </c>
      <c r="B40" s="30">
        <v>4</v>
      </c>
      <c r="C40" s="35" t="s">
        <v>146</v>
      </c>
      <c r="D40" s="16" t="s">
        <v>147</v>
      </c>
      <c r="E40" s="26" t="s">
        <v>148</v>
      </c>
      <c r="F40" s="26">
        <v>418.12</v>
      </c>
      <c r="G40" s="26">
        <v>418.57</v>
      </c>
      <c r="H40" s="30"/>
      <c r="I40" s="30"/>
      <c r="J40" s="30"/>
      <c r="K40" s="116"/>
      <c r="L40" s="116"/>
      <c r="M40" s="116"/>
      <c r="N40" s="30">
        <f t="shared" si="4"/>
        <v>0.44999999999998863</v>
      </c>
      <c r="O40" s="21"/>
      <c r="P40" s="21"/>
      <c r="Q40" s="21"/>
      <c r="R40" s="21"/>
      <c r="S40" s="26" t="s">
        <v>121</v>
      </c>
      <c r="T40" s="35">
        <v>5</v>
      </c>
      <c r="U40" s="16" t="s">
        <v>78</v>
      </c>
      <c r="V40" s="16">
        <v>7</v>
      </c>
      <c r="W40" s="21"/>
      <c r="X40" s="16" t="s">
        <v>79</v>
      </c>
      <c r="Y40" s="16" t="s">
        <v>80</v>
      </c>
      <c r="Z40" s="35">
        <v>30</v>
      </c>
      <c r="AA40" s="16" t="s">
        <v>81</v>
      </c>
      <c r="AB40" s="35">
        <v>9</v>
      </c>
      <c r="AC40" s="100">
        <v>220</v>
      </c>
      <c r="AD40" s="16">
        <f t="shared" si="5"/>
        <v>69.299999999998249</v>
      </c>
      <c r="AE40" s="16">
        <f t="shared" si="6"/>
        <v>69.299999999998249</v>
      </c>
      <c r="AF40" s="35">
        <v>2010</v>
      </c>
      <c r="AG40" s="30">
        <v>1</v>
      </c>
      <c r="AH40" s="30"/>
      <c r="AI40" s="30"/>
      <c r="AJ40" s="30" t="s">
        <v>82</v>
      </c>
      <c r="AK40" s="16" t="s">
        <v>127</v>
      </c>
      <c r="AL40" s="21" t="s">
        <v>82</v>
      </c>
      <c r="AM40" s="35">
        <v>6.5</v>
      </c>
      <c r="AN40" s="35" t="s">
        <v>85</v>
      </c>
      <c r="AO40" s="35" t="s">
        <v>85</v>
      </c>
      <c r="AP40" s="35" t="s">
        <v>85</v>
      </c>
      <c r="AQ40" s="30" t="s">
        <v>84</v>
      </c>
      <c r="AR40" s="35" t="s">
        <v>85</v>
      </c>
      <c r="AS40" s="35" t="s">
        <v>85</v>
      </c>
      <c r="AT40" s="35" t="s">
        <v>85</v>
      </c>
      <c r="AU40" s="21" t="s">
        <v>87</v>
      </c>
      <c r="AV40" s="21" t="s">
        <v>87</v>
      </c>
      <c r="AW40" s="21" t="s">
        <v>87</v>
      </c>
      <c r="AX40" s="21" t="s">
        <v>137</v>
      </c>
      <c r="AY40" s="21"/>
      <c r="AZ40" s="89"/>
      <c r="BA40" s="89"/>
      <c r="BB40" s="89"/>
      <c r="BC40" s="89"/>
      <c r="BD40" s="89" t="s">
        <v>99</v>
      </c>
    </row>
    <row r="41" spans="1:61" s="5" customFormat="1" ht="30.95" customHeight="1" outlineLevel="2" x14ac:dyDescent="0.15">
      <c r="A41" s="21" t="s">
        <v>145</v>
      </c>
      <c r="B41" s="30">
        <v>5</v>
      </c>
      <c r="C41" s="35" t="s">
        <v>146</v>
      </c>
      <c r="D41" s="16" t="s">
        <v>147</v>
      </c>
      <c r="E41" s="26" t="s">
        <v>148</v>
      </c>
      <c r="F41" s="26">
        <v>418.57</v>
      </c>
      <c r="G41" s="26">
        <v>419.5</v>
      </c>
      <c r="H41" s="30"/>
      <c r="I41" s="30"/>
      <c r="J41" s="30"/>
      <c r="K41" s="116"/>
      <c r="L41" s="116"/>
      <c r="M41" s="116"/>
      <c r="N41" s="30">
        <f t="shared" si="4"/>
        <v>0.93000000000000682</v>
      </c>
      <c r="O41" s="21"/>
      <c r="P41" s="21"/>
      <c r="Q41" s="21"/>
      <c r="R41" s="21"/>
      <c r="S41" s="26" t="s">
        <v>121</v>
      </c>
      <c r="T41" s="35">
        <v>5</v>
      </c>
      <c r="U41" s="16" t="s">
        <v>78</v>
      </c>
      <c r="V41" s="16">
        <v>6.5</v>
      </c>
      <c r="W41" s="21"/>
      <c r="X41" s="16" t="s">
        <v>79</v>
      </c>
      <c r="Y41" s="16" t="s">
        <v>80</v>
      </c>
      <c r="Z41" s="35">
        <v>30</v>
      </c>
      <c r="AA41" s="16" t="s">
        <v>81</v>
      </c>
      <c r="AB41" s="35">
        <v>9</v>
      </c>
      <c r="AC41" s="100">
        <v>220</v>
      </c>
      <c r="AD41" s="16">
        <f t="shared" si="5"/>
        <v>132.99000000000098</v>
      </c>
      <c r="AE41" s="16">
        <f t="shared" si="6"/>
        <v>132.99000000000098</v>
      </c>
      <c r="AF41" s="35">
        <v>2010</v>
      </c>
      <c r="AG41" s="30">
        <v>1</v>
      </c>
      <c r="AH41" s="30"/>
      <c r="AI41" s="30"/>
      <c r="AJ41" s="30" t="s">
        <v>82</v>
      </c>
      <c r="AK41" s="16" t="s">
        <v>127</v>
      </c>
      <c r="AL41" s="21" t="s">
        <v>82</v>
      </c>
      <c r="AM41" s="35">
        <v>6.5</v>
      </c>
      <c r="AN41" s="35" t="s">
        <v>85</v>
      </c>
      <c r="AO41" s="35" t="s">
        <v>85</v>
      </c>
      <c r="AP41" s="35" t="s">
        <v>85</v>
      </c>
      <c r="AQ41" s="30" t="s">
        <v>84</v>
      </c>
      <c r="AR41" s="35" t="s">
        <v>85</v>
      </c>
      <c r="AS41" s="35" t="s">
        <v>85</v>
      </c>
      <c r="AT41" s="35" t="s">
        <v>85</v>
      </c>
      <c r="AU41" s="21" t="s">
        <v>87</v>
      </c>
      <c r="AV41" s="21" t="s">
        <v>87</v>
      </c>
      <c r="AW41" s="21" t="s">
        <v>87</v>
      </c>
      <c r="AX41" s="21" t="s">
        <v>137</v>
      </c>
      <c r="AY41" s="21"/>
      <c r="AZ41" s="89"/>
      <c r="BA41" s="89"/>
      <c r="BB41" s="89"/>
      <c r="BC41" s="89"/>
      <c r="BD41" s="89" t="s">
        <v>99</v>
      </c>
    </row>
    <row r="42" spans="1:61" s="5" customFormat="1" ht="30.95" customHeight="1" outlineLevel="2" x14ac:dyDescent="0.15">
      <c r="A42" s="21" t="s">
        <v>145</v>
      </c>
      <c r="B42" s="30">
        <v>6</v>
      </c>
      <c r="C42" s="35" t="s">
        <v>146</v>
      </c>
      <c r="D42" s="16" t="s">
        <v>147</v>
      </c>
      <c r="E42" s="26" t="s">
        <v>148</v>
      </c>
      <c r="F42" s="26">
        <v>419.5</v>
      </c>
      <c r="G42" s="26">
        <v>419.78500000000003</v>
      </c>
      <c r="H42" s="30"/>
      <c r="I42" s="30"/>
      <c r="J42" s="30"/>
      <c r="K42" s="116"/>
      <c r="L42" s="116"/>
      <c r="M42" s="116"/>
      <c r="N42" s="30">
        <f t="shared" si="4"/>
        <v>0.28500000000002501</v>
      </c>
      <c r="O42" s="21"/>
      <c r="P42" s="21"/>
      <c r="Q42" s="21"/>
      <c r="R42" s="21"/>
      <c r="S42" s="26" t="s">
        <v>121</v>
      </c>
      <c r="T42" s="35">
        <v>5</v>
      </c>
      <c r="U42" s="16" t="s">
        <v>78</v>
      </c>
      <c r="V42" s="16">
        <v>7</v>
      </c>
      <c r="W42" s="21"/>
      <c r="X42" s="16" t="s">
        <v>79</v>
      </c>
      <c r="Y42" s="16" t="s">
        <v>80</v>
      </c>
      <c r="Z42" s="35">
        <v>30</v>
      </c>
      <c r="AA42" s="16" t="s">
        <v>81</v>
      </c>
      <c r="AB42" s="35">
        <v>9</v>
      </c>
      <c r="AC42" s="100">
        <v>220</v>
      </c>
      <c r="AD42" s="16">
        <f t="shared" si="5"/>
        <v>43.890000000003852</v>
      </c>
      <c r="AE42" s="16">
        <f t="shared" si="6"/>
        <v>43.890000000003852</v>
      </c>
      <c r="AF42" s="35">
        <v>2010</v>
      </c>
      <c r="AG42" s="30">
        <v>1</v>
      </c>
      <c r="AH42" s="30"/>
      <c r="AI42" s="30"/>
      <c r="AJ42" s="30" t="s">
        <v>82</v>
      </c>
      <c r="AK42" s="16" t="s">
        <v>127</v>
      </c>
      <c r="AL42" s="21" t="s">
        <v>82</v>
      </c>
      <c r="AM42" s="35">
        <v>6.5</v>
      </c>
      <c r="AN42" s="35" t="s">
        <v>85</v>
      </c>
      <c r="AO42" s="35" t="s">
        <v>85</v>
      </c>
      <c r="AP42" s="35" t="s">
        <v>85</v>
      </c>
      <c r="AQ42" s="30" t="s">
        <v>84</v>
      </c>
      <c r="AR42" s="35" t="s">
        <v>85</v>
      </c>
      <c r="AS42" s="35" t="s">
        <v>85</v>
      </c>
      <c r="AT42" s="35" t="s">
        <v>85</v>
      </c>
      <c r="AU42" s="21" t="s">
        <v>87</v>
      </c>
      <c r="AV42" s="21" t="s">
        <v>87</v>
      </c>
      <c r="AW42" s="21" t="s">
        <v>87</v>
      </c>
      <c r="AX42" s="21" t="s">
        <v>137</v>
      </c>
      <c r="AY42" s="21"/>
      <c r="AZ42" s="89"/>
      <c r="BA42" s="89"/>
      <c r="BB42" s="89"/>
      <c r="BC42" s="89"/>
      <c r="BD42" s="89" t="s">
        <v>99</v>
      </c>
    </row>
    <row r="43" spans="1:61" s="5" customFormat="1" ht="30.95" customHeight="1" outlineLevel="2" x14ac:dyDescent="0.15">
      <c r="A43" s="21" t="s">
        <v>145</v>
      </c>
      <c r="B43" s="30">
        <v>7</v>
      </c>
      <c r="C43" s="35" t="s">
        <v>146</v>
      </c>
      <c r="D43" s="16" t="s">
        <v>147</v>
      </c>
      <c r="E43" s="26" t="s">
        <v>148</v>
      </c>
      <c r="F43" s="26">
        <v>424.78500000000003</v>
      </c>
      <c r="G43" s="26">
        <v>425.88499999999999</v>
      </c>
      <c r="H43" s="30"/>
      <c r="I43" s="30"/>
      <c r="J43" s="30"/>
      <c r="K43" s="116"/>
      <c r="L43" s="116"/>
      <c r="M43" s="116"/>
      <c r="N43" s="30">
        <f t="shared" si="4"/>
        <v>1.0999999999999659</v>
      </c>
      <c r="O43" s="21"/>
      <c r="P43" s="21"/>
      <c r="Q43" s="21"/>
      <c r="R43" s="21"/>
      <c r="S43" s="26" t="s">
        <v>77</v>
      </c>
      <c r="T43" s="35">
        <v>6.5</v>
      </c>
      <c r="U43" s="16" t="s">
        <v>138</v>
      </c>
      <c r="V43" s="16">
        <v>6.5</v>
      </c>
      <c r="W43" s="21"/>
      <c r="X43" s="16" t="s">
        <v>79</v>
      </c>
      <c r="Y43" s="16" t="s">
        <v>80</v>
      </c>
      <c r="Z43" s="35">
        <v>30</v>
      </c>
      <c r="AA43" s="16" t="s">
        <v>81</v>
      </c>
      <c r="AB43" s="35">
        <v>9</v>
      </c>
      <c r="AC43" s="100">
        <v>220</v>
      </c>
      <c r="AD43" s="16">
        <f t="shared" si="5"/>
        <v>157.29999999999512</v>
      </c>
      <c r="AE43" s="16">
        <f t="shared" si="6"/>
        <v>157.29999999999512</v>
      </c>
      <c r="AF43" s="35">
        <v>2010</v>
      </c>
      <c r="AG43" s="30">
        <v>1</v>
      </c>
      <c r="AH43" s="30"/>
      <c r="AI43" s="30"/>
      <c r="AJ43" s="30" t="s">
        <v>82</v>
      </c>
      <c r="AK43" s="16" t="s">
        <v>127</v>
      </c>
      <c r="AL43" s="21" t="s">
        <v>82</v>
      </c>
      <c r="AM43" s="35">
        <v>6.5</v>
      </c>
      <c r="AN43" s="35" t="s">
        <v>85</v>
      </c>
      <c r="AO43" s="35" t="s">
        <v>85</v>
      </c>
      <c r="AP43" s="35" t="s">
        <v>85</v>
      </c>
      <c r="AQ43" s="30" t="s">
        <v>84</v>
      </c>
      <c r="AR43" s="35" t="s">
        <v>85</v>
      </c>
      <c r="AS43" s="35" t="s">
        <v>85</v>
      </c>
      <c r="AT43" s="35" t="s">
        <v>85</v>
      </c>
      <c r="AU43" s="21" t="s">
        <v>87</v>
      </c>
      <c r="AV43" s="21" t="s">
        <v>87</v>
      </c>
      <c r="AW43" s="21" t="s">
        <v>87</v>
      </c>
      <c r="AX43" s="21" t="s">
        <v>137</v>
      </c>
      <c r="AY43" s="21"/>
      <c r="AZ43" s="89"/>
      <c r="BA43" s="89"/>
      <c r="BB43" s="89"/>
      <c r="BC43" s="89"/>
      <c r="BD43" s="89" t="s">
        <v>99</v>
      </c>
    </row>
    <row r="44" spans="1:61" s="6" customFormat="1" ht="36.950000000000003" customHeight="1" outlineLevel="1" x14ac:dyDescent="0.15">
      <c r="A44" s="18"/>
      <c r="B44" s="70" t="s">
        <v>71</v>
      </c>
      <c r="C44" s="160"/>
      <c r="D44" s="22"/>
      <c r="E44" s="22"/>
      <c r="F44" s="22"/>
      <c r="G44" s="22"/>
      <c r="H44" s="22"/>
      <c r="I44" s="22"/>
      <c r="J44" s="22"/>
      <c r="K44" s="22"/>
      <c r="L44" s="22"/>
      <c r="M44" s="22"/>
      <c r="N44" s="30">
        <f>SUBTOTAL(9,N45:N50)</f>
        <v>35.958999999999996</v>
      </c>
      <c r="O44" s="21"/>
      <c r="P44" s="97"/>
      <c r="Q44" s="97"/>
      <c r="R44" s="97"/>
      <c r="S44" s="30"/>
      <c r="T44" s="30"/>
      <c r="U44" s="21"/>
      <c r="V44" s="21"/>
      <c r="W44" s="128"/>
      <c r="X44" s="21"/>
      <c r="Y44" s="21"/>
      <c r="Z44" s="30"/>
      <c r="AA44" s="21"/>
      <c r="AB44" s="30"/>
      <c r="AC44" s="101"/>
      <c r="AD44" s="30">
        <f>SUBTOTAL(9,AD45:AD50)</f>
        <v>5369.1935000000003</v>
      </c>
      <c r="AE44" s="30">
        <f>SUBTOTAL(9,AE45:AE50)</f>
        <v>5369.1935000000003</v>
      </c>
      <c r="AF44" s="22"/>
      <c r="AG44" s="22"/>
      <c r="AH44" s="22"/>
      <c r="AI44" s="22"/>
      <c r="AJ44" s="22"/>
      <c r="AK44" s="22"/>
      <c r="AL44" s="18"/>
      <c r="AM44" s="107"/>
      <c r="AN44" s="22"/>
      <c r="AO44" s="22"/>
      <c r="AP44" s="22"/>
      <c r="AQ44" s="22"/>
      <c r="AR44" s="22"/>
      <c r="AS44" s="22"/>
      <c r="AT44" s="22"/>
      <c r="AU44" s="18"/>
      <c r="AV44" s="18"/>
      <c r="AW44" s="18"/>
      <c r="AX44" s="18"/>
      <c r="AY44" s="18"/>
      <c r="AZ44" s="85"/>
      <c r="BA44" s="85"/>
      <c r="BB44" s="85"/>
      <c r="BC44" s="85"/>
      <c r="BD44" s="85"/>
    </row>
    <row r="45" spans="1:61" s="6" customFormat="1" ht="36.950000000000003" customHeight="1" outlineLevel="2" x14ac:dyDescent="0.15">
      <c r="A45" s="18" t="s">
        <v>149</v>
      </c>
      <c r="B45" s="22">
        <v>1</v>
      </c>
      <c r="C45" s="22" t="s">
        <v>73</v>
      </c>
      <c r="D45" s="22" t="s">
        <v>150</v>
      </c>
      <c r="E45" s="22" t="s">
        <v>151</v>
      </c>
      <c r="F45" s="22">
        <v>21.379000000000001</v>
      </c>
      <c r="G45" s="22">
        <v>30.861000000000001</v>
      </c>
      <c r="H45" s="22"/>
      <c r="I45" s="22"/>
      <c r="J45" s="22"/>
      <c r="K45" s="22" t="s">
        <v>152</v>
      </c>
      <c r="L45" s="22">
        <v>9.4819999999999993</v>
      </c>
      <c r="M45" s="22">
        <v>0</v>
      </c>
      <c r="N45" s="22">
        <f t="shared" ref="N45:N50" si="7">G45-F45</f>
        <v>9.4819999999999993</v>
      </c>
      <c r="O45" s="18" t="s">
        <v>153</v>
      </c>
      <c r="P45" s="18" t="s">
        <v>154</v>
      </c>
      <c r="Q45" s="18">
        <v>6907.1</v>
      </c>
      <c r="R45" s="18">
        <v>4890.7</v>
      </c>
      <c r="S45" s="22" t="s">
        <v>121</v>
      </c>
      <c r="T45" s="22">
        <v>6</v>
      </c>
      <c r="U45" s="18" t="s">
        <v>155</v>
      </c>
      <c r="V45" s="18">
        <v>7.5</v>
      </c>
      <c r="W45" s="90"/>
      <c r="X45" s="85" t="s">
        <v>139</v>
      </c>
      <c r="Y45" s="85" t="s">
        <v>80</v>
      </c>
      <c r="Z45" s="45">
        <v>30</v>
      </c>
      <c r="AA45" s="94" t="s">
        <v>81</v>
      </c>
      <c r="AB45" s="94">
        <v>9</v>
      </c>
      <c r="AC45" s="96">
        <v>215</v>
      </c>
      <c r="AD45" s="19">
        <f t="shared" ref="AD45:AD50" si="8">N45*V45*AC45/10</f>
        <v>1528.9724999999999</v>
      </c>
      <c r="AE45" s="19">
        <f t="shared" ref="AE45:AE50" si="9">AD45*AG45</f>
        <v>1528.9724999999999</v>
      </c>
      <c r="AF45" s="22">
        <v>2004</v>
      </c>
      <c r="AG45" s="22">
        <v>1</v>
      </c>
      <c r="AH45" s="22"/>
      <c r="AI45" s="22"/>
      <c r="AJ45" s="22" t="s">
        <v>82</v>
      </c>
      <c r="AK45" s="22"/>
      <c r="AL45" s="18" t="s">
        <v>82</v>
      </c>
      <c r="AM45" s="43">
        <v>6</v>
      </c>
      <c r="AN45" s="22" t="s">
        <v>85</v>
      </c>
      <c r="AO45" s="22" t="s">
        <v>85</v>
      </c>
      <c r="AP45" s="22" t="s">
        <v>85</v>
      </c>
      <c r="AQ45" s="22" t="s">
        <v>84</v>
      </c>
      <c r="AR45" s="22" t="s">
        <v>84</v>
      </c>
      <c r="AS45" s="22" t="s">
        <v>85</v>
      </c>
      <c r="AT45" s="22" t="s">
        <v>85</v>
      </c>
      <c r="AU45" s="18" t="s">
        <v>87</v>
      </c>
      <c r="AV45" s="18" t="s">
        <v>87</v>
      </c>
      <c r="AW45" s="18" t="s">
        <v>87</v>
      </c>
      <c r="AX45" s="18" t="s">
        <v>156</v>
      </c>
      <c r="AY45" s="18" t="s">
        <v>98</v>
      </c>
      <c r="AZ45" s="85"/>
      <c r="BA45" s="85"/>
      <c r="BB45" s="85"/>
      <c r="BC45" s="85"/>
      <c r="BD45" s="85" t="s">
        <v>99</v>
      </c>
    </row>
    <row r="46" spans="1:61" s="5" customFormat="1" ht="36.950000000000003" customHeight="1" outlineLevel="2" x14ac:dyDescent="0.15">
      <c r="A46" s="18" t="s">
        <v>157</v>
      </c>
      <c r="B46" s="30">
        <v>2</v>
      </c>
      <c r="C46" s="30" t="s">
        <v>73</v>
      </c>
      <c r="D46" s="76" t="s">
        <v>158</v>
      </c>
      <c r="E46" s="76" t="s">
        <v>76</v>
      </c>
      <c r="F46" s="77">
        <v>0</v>
      </c>
      <c r="G46" s="77">
        <v>11.574999999999999</v>
      </c>
      <c r="H46" s="27" t="s">
        <v>76</v>
      </c>
      <c r="I46" s="28">
        <v>0</v>
      </c>
      <c r="J46" s="28">
        <v>11.574999999999999</v>
      </c>
      <c r="K46" s="76" t="s">
        <v>76</v>
      </c>
      <c r="L46" s="77">
        <v>0</v>
      </c>
      <c r="M46" s="77">
        <v>11.574999999999999</v>
      </c>
      <c r="N46" s="30">
        <f t="shared" si="7"/>
        <v>11.574999999999999</v>
      </c>
      <c r="O46" s="76"/>
      <c r="P46" s="76"/>
      <c r="Q46" s="30"/>
      <c r="R46" s="30"/>
      <c r="S46" s="76" t="s">
        <v>121</v>
      </c>
      <c r="T46" s="77">
        <v>5</v>
      </c>
      <c r="U46" s="16" t="s">
        <v>138</v>
      </c>
      <c r="V46" s="76">
        <v>6.5</v>
      </c>
      <c r="W46" s="76"/>
      <c r="X46" s="16" t="s">
        <v>79</v>
      </c>
      <c r="Y46" s="16" t="s">
        <v>80</v>
      </c>
      <c r="Z46" s="35">
        <v>30</v>
      </c>
      <c r="AA46" s="16" t="s">
        <v>81</v>
      </c>
      <c r="AB46" s="35">
        <v>9</v>
      </c>
      <c r="AC46" s="76">
        <v>220</v>
      </c>
      <c r="AD46" s="16">
        <f t="shared" si="8"/>
        <v>1655.2249999999999</v>
      </c>
      <c r="AE46" s="16">
        <f t="shared" si="9"/>
        <v>1655.2249999999999</v>
      </c>
      <c r="AF46" s="35">
        <v>2011</v>
      </c>
      <c r="AG46" s="30">
        <v>1</v>
      </c>
      <c r="AH46" s="30"/>
      <c r="AI46" s="30"/>
      <c r="AJ46" s="30" t="s">
        <v>82</v>
      </c>
      <c r="AK46" s="16" t="s">
        <v>127</v>
      </c>
      <c r="AL46" s="18" t="s">
        <v>83</v>
      </c>
      <c r="AM46" s="77">
        <v>5</v>
      </c>
      <c r="AN46" s="30" t="s">
        <v>85</v>
      </c>
      <c r="AO46" s="30" t="s">
        <v>85</v>
      </c>
      <c r="AP46" s="30" t="s">
        <v>85</v>
      </c>
      <c r="AQ46" s="30" t="s">
        <v>84</v>
      </c>
      <c r="AR46" s="30" t="s">
        <v>84</v>
      </c>
      <c r="AS46" s="30" t="s">
        <v>85</v>
      </c>
      <c r="AT46" s="30" t="s">
        <v>85</v>
      </c>
      <c r="AU46" s="21" t="s">
        <v>159</v>
      </c>
      <c r="AV46" s="21" t="s">
        <v>160</v>
      </c>
      <c r="AW46" s="21" t="s">
        <v>124</v>
      </c>
      <c r="AX46" s="21" t="s">
        <v>161</v>
      </c>
      <c r="AY46" s="18" t="s">
        <v>98</v>
      </c>
      <c r="AZ46" s="89"/>
      <c r="BA46" s="89"/>
      <c r="BB46" s="89"/>
      <c r="BC46" s="89"/>
      <c r="BD46" s="89" t="s">
        <v>99</v>
      </c>
      <c r="BE46" s="6"/>
      <c r="BF46" s="6"/>
      <c r="BG46" s="6"/>
      <c r="BH46" s="6"/>
      <c r="BI46" s="6"/>
    </row>
    <row r="47" spans="1:61" s="5" customFormat="1" ht="36.950000000000003" customHeight="1" outlineLevel="2" x14ac:dyDescent="0.15">
      <c r="A47" s="18" t="s">
        <v>157</v>
      </c>
      <c r="B47" s="30">
        <v>3</v>
      </c>
      <c r="C47" s="30" t="s">
        <v>73</v>
      </c>
      <c r="D47" s="76" t="s">
        <v>158</v>
      </c>
      <c r="E47" s="76" t="s">
        <v>76</v>
      </c>
      <c r="F47" s="77">
        <v>11.574999999999999</v>
      </c>
      <c r="G47" s="77">
        <v>13.176</v>
      </c>
      <c r="H47" s="27" t="s">
        <v>76</v>
      </c>
      <c r="I47" s="28">
        <v>11.574999999999999</v>
      </c>
      <c r="J47" s="28">
        <v>13.176</v>
      </c>
      <c r="K47" s="76" t="s">
        <v>76</v>
      </c>
      <c r="L47" s="77">
        <v>11.574999999999999</v>
      </c>
      <c r="M47" s="77">
        <v>13.176</v>
      </c>
      <c r="N47" s="30">
        <f t="shared" si="7"/>
        <v>1.6010000000000009</v>
      </c>
      <c r="O47" s="76"/>
      <c r="P47" s="76"/>
      <c r="Q47" s="30"/>
      <c r="R47" s="30"/>
      <c r="S47" s="76" t="s">
        <v>121</v>
      </c>
      <c r="T47" s="77">
        <v>6</v>
      </c>
      <c r="U47" s="16" t="s">
        <v>78</v>
      </c>
      <c r="V47" s="76">
        <v>6.5</v>
      </c>
      <c r="W47" s="76"/>
      <c r="X47" s="16" t="s">
        <v>79</v>
      </c>
      <c r="Y47" s="16" t="s">
        <v>80</v>
      </c>
      <c r="Z47" s="35">
        <v>30</v>
      </c>
      <c r="AA47" s="16" t="s">
        <v>81</v>
      </c>
      <c r="AB47" s="35">
        <v>9</v>
      </c>
      <c r="AC47" s="76">
        <v>220</v>
      </c>
      <c r="AD47" s="16">
        <f t="shared" si="8"/>
        <v>228.94300000000013</v>
      </c>
      <c r="AE47" s="16">
        <f t="shared" si="9"/>
        <v>228.94300000000013</v>
      </c>
      <c r="AF47" s="35">
        <v>2011</v>
      </c>
      <c r="AG47" s="30">
        <v>1</v>
      </c>
      <c r="AH47" s="30"/>
      <c r="AI47" s="30"/>
      <c r="AJ47" s="30" t="s">
        <v>82</v>
      </c>
      <c r="AK47" s="16" t="s">
        <v>127</v>
      </c>
      <c r="AL47" s="18" t="s">
        <v>83</v>
      </c>
      <c r="AM47" s="77">
        <v>6</v>
      </c>
      <c r="AN47" s="30" t="s">
        <v>85</v>
      </c>
      <c r="AO47" s="30" t="s">
        <v>85</v>
      </c>
      <c r="AP47" s="30" t="s">
        <v>85</v>
      </c>
      <c r="AQ47" s="30" t="s">
        <v>84</v>
      </c>
      <c r="AR47" s="30" t="s">
        <v>84</v>
      </c>
      <c r="AS47" s="30" t="s">
        <v>85</v>
      </c>
      <c r="AT47" s="30" t="s">
        <v>85</v>
      </c>
      <c r="AU47" s="21" t="s">
        <v>159</v>
      </c>
      <c r="AV47" s="21" t="s">
        <v>160</v>
      </c>
      <c r="AW47" s="21" t="s">
        <v>124</v>
      </c>
      <c r="AX47" s="16" t="s">
        <v>127</v>
      </c>
      <c r="AY47" s="18" t="s">
        <v>98</v>
      </c>
      <c r="AZ47" s="89"/>
      <c r="BA47" s="89"/>
      <c r="BB47" s="89"/>
      <c r="BC47" s="89"/>
      <c r="BD47" s="89" t="s">
        <v>99</v>
      </c>
      <c r="BE47" s="6"/>
      <c r="BF47" s="6"/>
      <c r="BG47" s="6"/>
      <c r="BH47" s="6"/>
      <c r="BI47" s="6"/>
    </row>
    <row r="48" spans="1:61" s="5" customFormat="1" ht="36.950000000000003" customHeight="1" outlineLevel="2" x14ac:dyDescent="0.15">
      <c r="A48" s="18" t="s">
        <v>157</v>
      </c>
      <c r="B48" s="30">
        <v>4</v>
      </c>
      <c r="C48" s="30" t="s">
        <v>73</v>
      </c>
      <c r="D48" s="76" t="s">
        <v>158</v>
      </c>
      <c r="E48" s="76" t="s">
        <v>76</v>
      </c>
      <c r="F48" s="77">
        <v>13.176</v>
      </c>
      <c r="G48" s="77">
        <v>21.567</v>
      </c>
      <c r="H48" s="27" t="s">
        <v>76</v>
      </c>
      <c r="I48" s="28">
        <v>13.176</v>
      </c>
      <c r="J48" s="28">
        <v>21.567</v>
      </c>
      <c r="K48" s="76" t="s">
        <v>76</v>
      </c>
      <c r="L48" s="77">
        <v>13.176</v>
      </c>
      <c r="M48" s="77">
        <v>21.567</v>
      </c>
      <c r="N48" s="30">
        <f t="shared" si="7"/>
        <v>8.391</v>
      </c>
      <c r="O48" s="76"/>
      <c r="P48" s="76"/>
      <c r="Q48" s="30"/>
      <c r="R48" s="30"/>
      <c r="S48" s="76" t="s">
        <v>121</v>
      </c>
      <c r="T48" s="77">
        <v>5</v>
      </c>
      <c r="U48" s="16" t="s">
        <v>138</v>
      </c>
      <c r="V48" s="76">
        <v>6.5</v>
      </c>
      <c r="W48" s="76"/>
      <c r="X48" s="16" t="s">
        <v>79</v>
      </c>
      <c r="Y48" s="16" t="s">
        <v>80</v>
      </c>
      <c r="Z48" s="35">
        <v>30</v>
      </c>
      <c r="AA48" s="16" t="s">
        <v>81</v>
      </c>
      <c r="AB48" s="35">
        <v>9</v>
      </c>
      <c r="AC48" s="76">
        <v>220</v>
      </c>
      <c r="AD48" s="16">
        <f t="shared" si="8"/>
        <v>1199.913</v>
      </c>
      <c r="AE48" s="16">
        <f t="shared" si="9"/>
        <v>1199.913</v>
      </c>
      <c r="AF48" s="30">
        <v>2010</v>
      </c>
      <c r="AG48" s="30">
        <v>1</v>
      </c>
      <c r="AH48" s="30"/>
      <c r="AI48" s="30"/>
      <c r="AJ48" s="30" t="s">
        <v>82</v>
      </c>
      <c r="AK48" s="16" t="s">
        <v>127</v>
      </c>
      <c r="AL48" s="18" t="s">
        <v>83</v>
      </c>
      <c r="AM48" s="77">
        <v>5</v>
      </c>
      <c r="AN48" s="30" t="s">
        <v>85</v>
      </c>
      <c r="AO48" s="30" t="s">
        <v>85</v>
      </c>
      <c r="AP48" s="30" t="s">
        <v>85</v>
      </c>
      <c r="AQ48" s="30" t="s">
        <v>84</v>
      </c>
      <c r="AR48" s="30" t="s">
        <v>84</v>
      </c>
      <c r="AS48" s="30" t="s">
        <v>85</v>
      </c>
      <c r="AT48" s="30" t="s">
        <v>85</v>
      </c>
      <c r="AU48" s="21" t="s">
        <v>159</v>
      </c>
      <c r="AV48" s="21" t="s">
        <v>160</v>
      </c>
      <c r="AW48" s="21" t="s">
        <v>124</v>
      </c>
      <c r="AX48" s="21" t="s">
        <v>161</v>
      </c>
      <c r="AY48" s="18" t="s">
        <v>98</v>
      </c>
      <c r="AZ48" s="89"/>
      <c r="BA48" s="89"/>
      <c r="BB48" s="89"/>
      <c r="BC48" s="89"/>
      <c r="BD48" s="89" t="s">
        <v>99</v>
      </c>
      <c r="BE48" s="6"/>
      <c r="BF48" s="6"/>
      <c r="BG48" s="6"/>
      <c r="BH48" s="6"/>
      <c r="BI48" s="6"/>
    </row>
    <row r="49" spans="1:61" s="6" customFormat="1" ht="36.950000000000003" customHeight="1" outlineLevel="2" x14ac:dyDescent="0.15">
      <c r="A49" s="18" t="s">
        <v>162</v>
      </c>
      <c r="B49" s="22">
        <v>5</v>
      </c>
      <c r="C49" s="22" t="s">
        <v>73</v>
      </c>
      <c r="D49" s="18" t="s">
        <v>163</v>
      </c>
      <c r="E49" s="22" t="s">
        <v>164</v>
      </c>
      <c r="F49" s="27">
        <v>0</v>
      </c>
      <c r="G49" s="38">
        <v>2.48</v>
      </c>
      <c r="H49" s="22"/>
      <c r="I49" s="22"/>
      <c r="J49" s="22"/>
      <c r="K49" s="37"/>
      <c r="L49" s="37"/>
      <c r="M49" s="27"/>
      <c r="N49" s="22">
        <f t="shared" si="7"/>
        <v>2.48</v>
      </c>
      <c r="O49" s="18"/>
      <c r="P49" s="90"/>
      <c r="Q49" s="22"/>
      <c r="R49" s="22"/>
      <c r="S49" s="22" t="s">
        <v>121</v>
      </c>
      <c r="T49" s="22">
        <v>6</v>
      </c>
      <c r="U49" s="19" t="s">
        <v>78</v>
      </c>
      <c r="V49" s="18">
        <v>7</v>
      </c>
      <c r="W49" s="18"/>
      <c r="X49" s="19" t="s">
        <v>79</v>
      </c>
      <c r="Y49" s="19" t="s">
        <v>80</v>
      </c>
      <c r="Z49" s="23">
        <v>30</v>
      </c>
      <c r="AA49" s="19" t="s">
        <v>81</v>
      </c>
      <c r="AB49" s="23">
        <v>9</v>
      </c>
      <c r="AC49" s="96">
        <v>220</v>
      </c>
      <c r="AD49" s="19">
        <f t="shared" si="8"/>
        <v>381.91999999999996</v>
      </c>
      <c r="AE49" s="19">
        <f t="shared" si="9"/>
        <v>381.91999999999996</v>
      </c>
      <c r="AF49" s="23">
        <v>1982</v>
      </c>
      <c r="AG49" s="22">
        <v>1</v>
      </c>
      <c r="AH49" s="22"/>
      <c r="AI49" s="22"/>
      <c r="AJ49" s="22" t="s">
        <v>82</v>
      </c>
      <c r="AK49" s="22"/>
      <c r="AL49" s="18" t="s">
        <v>83</v>
      </c>
      <c r="AM49" s="22"/>
      <c r="AN49" s="22" t="s">
        <v>85</v>
      </c>
      <c r="AO49" s="22" t="s">
        <v>85</v>
      </c>
      <c r="AP49" s="22" t="s">
        <v>85</v>
      </c>
      <c r="AQ49" s="22" t="s">
        <v>84</v>
      </c>
      <c r="AR49" s="22" t="s">
        <v>84</v>
      </c>
      <c r="AS49" s="22" t="s">
        <v>85</v>
      </c>
      <c r="AT49" s="22" t="s">
        <v>85</v>
      </c>
      <c r="AU49" s="18" t="s">
        <v>165</v>
      </c>
      <c r="AV49" s="18" t="s">
        <v>88</v>
      </c>
      <c r="AW49" s="18" t="s">
        <v>89</v>
      </c>
      <c r="AX49" s="18"/>
      <c r="AY49" s="18" t="s">
        <v>98</v>
      </c>
      <c r="AZ49" s="85"/>
      <c r="BA49" s="85"/>
      <c r="BB49" s="85"/>
      <c r="BC49" s="85"/>
      <c r="BD49" s="85" t="s">
        <v>99</v>
      </c>
    </row>
    <row r="50" spans="1:61" s="6" customFormat="1" ht="36.950000000000003" customHeight="1" outlineLevel="2" x14ac:dyDescent="0.15">
      <c r="A50" s="18" t="s">
        <v>162</v>
      </c>
      <c r="B50" s="22">
        <v>6</v>
      </c>
      <c r="C50" s="22" t="s">
        <v>73</v>
      </c>
      <c r="D50" s="18" t="s">
        <v>163</v>
      </c>
      <c r="E50" s="22" t="s">
        <v>164</v>
      </c>
      <c r="F50" s="27">
        <v>6.7</v>
      </c>
      <c r="G50" s="38">
        <v>9.1300000000000008</v>
      </c>
      <c r="H50" s="22"/>
      <c r="I50" s="22"/>
      <c r="J50" s="22"/>
      <c r="K50" s="37"/>
      <c r="L50" s="37"/>
      <c r="M50" s="27"/>
      <c r="N50" s="22">
        <f t="shared" si="7"/>
        <v>2.4300000000000006</v>
      </c>
      <c r="O50" s="18"/>
      <c r="P50" s="90"/>
      <c r="Q50" s="22"/>
      <c r="R50" s="22"/>
      <c r="S50" s="22" t="s">
        <v>121</v>
      </c>
      <c r="T50" s="22">
        <v>5</v>
      </c>
      <c r="U50" s="19" t="s">
        <v>78</v>
      </c>
      <c r="V50" s="18">
        <v>7</v>
      </c>
      <c r="W50" s="18"/>
      <c r="X50" s="19" t="s">
        <v>79</v>
      </c>
      <c r="Y50" s="19" t="s">
        <v>80</v>
      </c>
      <c r="Z50" s="23">
        <v>30</v>
      </c>
      <c r="AA50" s="19" t="s">
        <v>81</v>
      </c>
      <c r="AB50" s="23">
        <v>9</v>
      </c>
      <c r="AC50" s="96">
        <v>220</v>
      </c>
      <c r="AD50" s="19">
        <f t="shared" si="8"/>
        <v>374.22000000000014</v>
      </c>
      <c r="AE50" s="19">
        <f t="shared" si="9"/>
        <v>374.22000000000014</v>
      </c>
      <c r="AF50" s="23">
        <v>1982</v>
      </c>
      <c r="AG50" s="22">
        <v>1</v>
      </c>
      <c r="AH50" s="22"/>
      <c r="AI50" s="22"/>
      <c r="AJ50" s="22" t="s">
        <v>82</v>
      </c>
      <c r="AK50" s="22"/>
      <c r="AL50" s="18" t="s">
        <v>83</v>
      </c>
      <c r="AM50" s="22"/>
      <c r="AN50" s="22" t="s">
        <v>85</v>
      </c>
      <c r="AO50" s="22" t="s">
        <v>85</v>
      </c>
      <c r="AP50" s="22" t="s">
        <v>85</v>
      </c>
      <c r="AQ50" s="22" t="s">
        <v>84</v>
      </c>
      <c r="AR50" s="22" t="s">
        <v>84</v>
      </c>
      <c r="AS50" s="22" t="s">
        <v>85</v>
      </c>
      <c r="AT50" s="22" t="s">
        <v>85</v>
      </c>
      <c r="AU50" s="18" t="s">
        <v>165</v>
      </c>
      <c r="AV50" s="18" t="s">
        <v>88</v>
      </c>
      <c r="AW50" s="18" t="s">
        <v>89</v>
      </c>
      <c r="AX50" s="18"/>
      <c r="AY50" s="18" t="s">
        <v>98</v>
      </c>
      <c r="AZ50" s="85"/>
      <c r="BA50" s="85"/>
      <c r="BB50" s="85"/>
      <c r="BC50" s="85"/>
      <c r="BD50" s="85" t="s">
        <v>99</v>
      </c>
    </row>
    <row r="51" spans="1:61" s="3" customFormat="1" ht="36.950000000000003" customHeight="1" outlineLevel="1" x14ac:dyDescent="0.15">
      <c r="A51" s="18"/>
      <c r="B51" s="70" t="s">
        <v>166</v>
      </c>
      <c r="C51" s="160"/>
      <c r="D51" s="31"/>
      <c r="E51" s="31"/>
      <c r="F51" s="31"/>
      <c r="G51" s="31"/>
      <c r="H51" s="31"/>
      <c r="I51" s="31"/>
      <c r="J51" s="31"/>
      <c r="K51" s="31"/>
      <c r="L51" s="31"/>
      <c r="M51" s="31"/>
      <c r="N51" s="117">
        <f>SUBTOTAL(9,N52:N61)</f>
        <v>25.690000000000005</v>
      </c>
      <c r="O51" s="117"/>
      <c r="P51" s="161"/>
      <c r="Q51" s="161"/>
      <c r="R51" s="161"/>
      <c r="S51" s="117"/>
      <c r="T51" s="117"/>
      <c r="U51" s="117"/>
      <c r="V51" s="117"/>
      <c r="W51" s="117"/>
      <c r="X51" s="117"/>
      <c r="Y51" s="117"/>
      <c r="Z51" s="117"/>
      <c r="AA51" s="117"/>
      <c r="AB51" s="117"/>
      <c r="AC51" s="117"/>
      <c r="AD51" s="117">
        <f>SUBTOTAL(9,AD52:AD61)</f>
        <v>3350.2985000000008</v>
      </c>
      <c r="AE51" s="117">
        <f>SUBTOTAL(9,AE52:AE61)</f>
        <v>3350.2985000000008</v>
      </c>
      <c r="AF51" s="22"/>
      <c r="AG51" s="22"/>
      <c r="AH51" s="22"/>
      <c r="AI51" s="22"/>
      <c r="AJ51" s="22"/>
      <c r="AK51" s="22"/>
      <c r="AL51" s="18"/>
      <c r="AM51" s="31"/>
      <c r="AN51" s="22"/>
      <c r="AO51" s="22"/>
      <c r="AP51" s="22"/>
      <c r="AQ51" s="22"/>
      <c r="AR51" s="22"/>
      <c r="AS51" s="22"/>
      <c r="AT51" s="22"/>
      <c r="AU51" s="18"/>
      <c r="AV51" s="18"/>
      <c r="AW51" s="18"/>
      <c r="AX51" s="18"/>
      <c r="AY51" s="18"/>
      <c r="AZ51" s="113"/>
      <c r="BA51" s="113"/>
      <c r="BB51" s="113"/>
      <c r="BC51" s="113"/>
      <c r="BD51" s="113"/>
    </row>
    <row r="52" spans="1:61" s="4" customFormat="1" ht="36.950000000000003" customHeight="1" outlineLevel="2" x14ac:dyDescent="0.15">
      <c r="A52" s="18" t="s">
        <v>167</v>
      </c>
      <c r="B52" s="30">
        <v>1</v>
      </c>
      <c r="C52" s="30" t="s">
        <v>168</v>
      </c>
      <c r="D52" s="117" t="s">
        <v>169</v>
      </c>
      <c r="E52" s="117" t="s">
        <v>170</v>
      </c>
      <c r="F52" s="117">
        <v>169.505</v>
      </c>
      <c r="G52" s="117">
        <v>176.50200000000001</v>
      </c>
      <c r="H52" s="31" t="s">
        <v>170</v>
      </c>
      <c r="I52" s="31">
        <v>169.505</v>
      </c>
      <c r="J52" s="31">
        <v>176.50200000000001</v>
      </c>
      <c r="K52" s="117"/>
      <c r="L52" s="117"/>
      <c r="M52" s="117"/>
      <c r="N52" s="30">
        <f t="shared" ref="N52:N61" si="10">G52-F52</f>
        <v>6.9970000000000141</v>
      </c>
      <c r="O52" s="117"/>
      <c r="P52" s="117" t="s">
        <v>171</v>
      </c>
      <c r="Q52" s="117">
        <v>1660.68</v>
      </c>
      <c r="R52" s="117">
        <v>1459.26</v>
      </c>
      <c r="S52" s="117" t="s">
        <v>121</v>
      </c>
      <c r="T52" s="117">
        <v>4.5</v>
      </c>
      <c r="U52" s="16" t="s">
        <v>78</v>
      </c>
      <c r="V52" s="117">
        <v>6.5</v>
      </c>
      <c r="W52" s="117"/>
      <c r="X52" s="97" t="s">
        <v>172</v>
      </c>
      <c r="Y52" s="97" t="s">
        <v>173</v>
      </c>
      <c r="Z52" s="97">
        <v>10</v>
      </c>
      <c r="AA52" s="89" t="s">
        <v>81</v>
      </c>
      <c r="AB52" s="97">
        <v>5</v>
      </c>
      <c r="AC52" s="117">
        <v>190</v>
      </c>
      <c r="AD52" s="16">
        <f t="shared" ref="AD52:AD61" si="11">N52*V52*AC52/10</f>
        <v>864.12950000000183</v>
      </c>
      <c r="AE52" s="16">
        <f t="shared" ref="AE52:AE61" si="12">AD52*AG52</f>
        <v>864.12950000000183</v>
      </c>
      <c r="AF52" s="30">
        <v>2006</v>
      </c>
      <c r="AG52" s="30">
        <v>1</v>
      </c>
      <c r="AH52" s="30"/>
      <c r="AI52" s="30"/>
      <c r="AJ52" s="30" t="s">
        <v>82</v>
      </c>
      <c r="AK52" s="16" t="s">
        <v>127</v>
      </c>
      <c r="AL52" s="18" t="s">
        <v>96</v>
      </c>
      <c r="AM52" s="145">
        <v>4.5</v>
      </c>
      <c r="AN52" s="30" t="s">
        <v>85</v>
      </c>
      <c r="AO52" s="30" t="s">
        <v>85</v>
      </c>
      <c r="AP52" s="30" t="s">
        <v>85</v>
      </c>
      <c r="AQ52" s="30" t="s">
        <v>84</v>
      </c>
      <c r="AR52" s="30" t="s">
        <v>84</v>
      </c>
      <c r="AS52" s="30" t="s">
        <v>85</v>
      </c>
      <c r="AT52" s="30" t="s">
        <v>85</v>
      </c>
      <c r="AU52" s="21" t="s">
        <v>87</v>
      </c>
      <c r="AV52" s="21" t="s">
        <v>174</v>
      </c>
      <c r="AW52" s="21" t="s">
        <v>87</v>
      </c>
      <c r="AX52" s="16" t="s">
        <v>127</v>
      </c>
      <c r="AY52" s="18" t="s">
        <v>175</v>
      </c>
      <c r="AZ52" s="151"/>
      <c r="BA52" s="89"/>
      <c r="BB52" s="89"/>
      <c r="BC52" s="89"/>
      <c r="BD52" s="89" t="s">
        <v>99</v>
      </c>
      <c r="BE52" s="6"/>
      <c r="BF52" s="3"/>
      <c r="BG52" s="3"/>
      <c r="BH52" s="3"/>
      <c r="BI52" s="3"/>
    </row>
    <row r="53" spans="1:61" s="3" customFormat="1" ht="36.950000000000003" customHeight="1" outlineLevel="2" x14ac:dyDescent="0.15">
      <c r="A53" s="18" t="s">
        <v>176</v>
      </c>
      <c r="B53" s="22">
        <v>2</v>
      </c>
      <c r="C53" s="22" t="s">
        <v>168</v>
      </c>
      <c r="D53" s="19" t="s">
        <v>177</v>
      </c>
      <c r="E53" s="19" t="s">
        <v>178</v>
      </c>
      <c r="F53" s="19">
        <v>58.978000000000002</v>
      </c>
      <c r="G53" s="19">
        <v>62.371000000000002</v>
      </c>
      <c r="H53" s="19" t="s">
        <v>178</v>
      </c>
      <c r="I53" s="19">
        <v>58.978000000000002</v>
      </c>
      <c r="J53" s="19">
        <v>62.371000000000002</v>
      </c>
      <c r="K53" s="22"/>
      <c r="L53" s="22"/>
      <c r="M53" s="22"/>
      <c r="N53" s="22">
        <f t="shared" si="10"/>
        <v>3.3930000000000007</v>
      </c>
      <c r="O53" s="22"/>
      <c r="P53" s="81" t="s">
        <v>179</v>
      </c>
      <c r="Q53" s="82">
        <v>3807.2094000000002</v>
      </c>
      <c r="R53" s="82">
        <v>3312.7882</v>
      </c>
      <c r="S53" s="22" t="s">
        <v>121</v>
      </c>
      <c r="T53" s="22">
        <v>3.5</v>
      </c>
      <c r="U53" s="19" t="s">
        <v>78</v>
      </c>
      <c r="V53" s="22">
        <v>7</v>
      </c>
      <c r="W53" s="18"/>
      <c r="X53" s="45" t="s">
        <v>172</v>
      </c>
      <c r="Y53" s="45" t="s">
        <v>173</v>
      </c>
      <c r="Z53" s="45">
        <v>10</v>
      </c>
      <c r="AA53" s="85" t="s">
        <v>81</v>
      </c>
      <c r="AB53" s="45">
        <v>5</v>
      </c>
      <c r="AC53" s="31">
        <v>190</v>
      </c>
      <c r="AD53" s="19">
        <f t="shared" si="11"/>
        <v>451.26900000000006</v>
      </c>
      <c r="AE53" s="19">
        <f t="shared" si="12"/>
        <v>451.26900000000006</v>
      </c>
      <c r="AF53" s="22">
        <v>2006</v>
      </c>
      <c r="AG53" s="22">
        <v>1</v>
      </c>
      <c r="AH53" s="22"/>
      <c r="AI53" s="22"/>
      <c r="AJ53" s="22" t="s">
        <v>82</v>
      </c>
      <c r="AK53" s="22"/>
      <c r="AL53" s="18" t="s">
        <v>82</v>
      </c>
      <c r="AM53" s="22">
        <v>3.5</v>
      </c>
      <c r="AN53" s="22" t="s">
        <v>85</v>
      </c>
      <c r="AO53" s="22" t="s">
        <v>85</v>
      </c>
      <c r="AP53" s="22" t="s">
        <v>85</v>
      </c>
      <c r="AQ53" s="22" t="s">
        <v>84</v>
      </c>
      <c r="AR53" s="22" t="s">
        <v>84</v>
      </c>
      <c r="AS53" s="22" t="s">
        <v>85</v>
      </c>
      <c r="AT53" s="22" t="s">
        <v>85</v>
      </c>
      <c r="AU53" s="18" t="s">
        <v>87</v>
      </c>
      <c r="AV53" s="18" t="s">
        <v>87</v>
      </c>
      <c r="AW53" s="18" t="s">
        <v>87</v>
      </c>
      <c r="AX53" s="18"/>
      <c r="AY53" s="18" t="s">
        <v>98</v>
      </c>
      <c r="AZ53" s="113"/>
      <c r="BA53" s="85"/>
      <c r="BB53" s="85"/>
      <c r="BC53" s="85"/>
      <c r="BD53" s="85" t="s">
        <v>99</v>
      </c>
      <c r="BE53" s="6"/>
    </row>
    <row r="54" spans="1:61" s="3" customFormat="1" ht="36.950000000000003" customHeight="1" outlineLevel="2" x14ac:dyDescent="0.15">
      <c r="A54" s="18" t="s">
        <v>176</v>
      </c>
      <c r="B54" s="22">
        <v>3</v>
      </c>
      <c r="C54" s="22" t="s">
        <v>168</v>
      </c>
      <c r="D54" s="19" t="s">
        <v>177</v>
      </c>
      <c r="E54" s="19" t="s">
        <v>178</v>
      </c>
      <c r="F54" s="19">
        <v>62.371000000000002</v>
      </c>
      <c r="G54" s="19">
        <v>64.3</v>
      </c>
      <c r="H54" s="19" t="s">
        <v>178</v>
      </c>
      <c r="I54" s="19">
        <v>62.371000000000002</v>
      </c>
      <c r="J54" s="19">
        <v>64.3</v>
      </c>
      <c r="K54" s="22"/>
      <c r="L54" s="22"/>
      <c r="M54" s="22"/>
      <c r="N54" s="22">
        <f t="shared" si="10"/>
        <v>1.9289999999999949</v>
      </c>
      <c r="O54" s="22"/>
      <c r="P54" s="81"/>
      <c r="Q54" s="82"/>
      <c r="R54" s="82"/>
      <c r="S54" s="22" t="s">
        <v>121</v>
      </c>
      <c r="T54" s="22">
        <v>5</v>
      </c>
      <c r="U54" s="19" t="s">
        <v>78</v>
      </c>
      <c r="V54" s="22">
        <v>7</v>
      </c>
      <c r="W54" s="18"/>
      <c r="X54" s="45" t="s">
        <v>172</v>
      </c>
      <c r="Y54" s="45" t="s">
        <v>173</v>
      </c>
      <c r="Z54" s="45">
        <v>10</v>
      </c>
      <c r="AA54" s="85" t="s">
        <v>81</v>
      </c>
      <c r="AB54" s="45">
        <v>5</v>
      </c>
      <c r="AC54" s="31">
        <v>190</v>
      </c>
      <c r="AD54" s="19">
        <f t="shared" si="11"/>
        <v>256.55699999999933</v>
      </c>
      <c r="AE54" s="19">
        <f t="shared" si="12"/>
        <v>256.55699999999933</v>
      </c>
      <c r="AF54" s="22">
        <v>2006</v>
      </c>
      <c r="AG54" s="22">
        <v>1</v>
      </c>
      <c r="AH54" s="22"/>
      <c r="AI54" s="22"/>
      <c r="AJ54" s="22" t="s">
        <v>82</v>
      </c>
      <c r="AK54" s="22"/>
      <c r="AL54" s="18" t="s">
        <v>82</v>
      </c>
      <c r="AM54" s="22">
        <v>5</v>
      </c>
      <c r="AN54" s="22" t="s">
        <v>85</v>
      </c>
      <c r="AO54" s="22" t="s">
        <v>85</v>
      </c>
      <c r="AP54" s="22" t="s">
        <v>85</v>
      </c>
      <c r="AQ54" s="22" t="s">
        <v>84</v>
      </c>
      <c r="AR54" s="22" t="s">
        <v>84</v>
      </c>
      <c r="AS54" s="22" t="s">
        <v>85</v>
      </c>
      <c r="AT54" s="22" t="s">
        <v>85</v>
      </c>
      <c r="AU54" s="18" t="s">
        <v>87</v>
      </c>
      <c r="AV54" s="18" t="s">
        <v>87</v>
      </c>
      <c r="AW54" s="18" t="s">
        <v>87</v>
      </c>
      <c r="AX54" s="18"/>
      <c r="AY54" s="18"/>
      <c r="AZ54" s="113"/>
      <c r="BA54" s="85"/>
      <c r="BB54" s="85"/>
      <c r="BC54" s="85"/>
      <c r="BD54" s="85" t="s">
        <v>99</v>
      </c>
      <c r="BE54" s="6"/>
    </row>
    <row r="55" spans="1:61" s="3" customFormat="1" ht="36.950000000000003" customHeight="1" outlineLevel="2" x14ac:dyDescent="0.15">
      <c r="A55" s="18" t="s">
        <v>176</v>
      </c>
      <c r="B55" s="22">
        <v>4</v>
      </c>
      <c r="C55" s="22" t="s">
        <v>168</v>
      </c>
      <c r="D55" s="19" t="s">
        <v>177</v>
      </c>
      <c r="E55" s="19" t="s">
        <v>178</v>
      </c>
      <c r="F55" s="19">
        <v>64.3</v>
      </c>
      <c r="G55" s="19">
        <v>65.305000000000007</v>
      </c>
      <c r="H55" s="19" t="s">
        <v>178</v>
      </c>
      <c r="I55" s="19">
        <v>64.3</v>
      </c>
      <c r="J55" s="19">
        <v>65.305000000000007</v>
      </c>
      <c r="K55" s="22"/>
      <c r="L55" s="22"/>
      <c r="M55" s="22"/>
      <c r="N55" s="22">
        <f t="shared" si="10"/>
        <v>1.0050000000000097</v>
      </c>
      <c r="O55" s="18"/>
      <c r="P55" s="81"/>
      <c r="Q55" s="82"/>
      <c r="R55" s="82"/>
      <c r="S55" s="22" t="s">
        <v>121</v>
      </c>
      <c r="T55" s="22">
        <v>5</v>
      </c>
      <c r="U55" s="19" t="s">
        <v>78</v>
      </c>
      <c r="V55" s="22">
        <v>7</v>
      </c>
      <c r="W55" s="18"/>
      <c r="X55" s="45" t="s">
        <v>172</v>
      </c>
      <c r="Y55" s="45" t="s">
        <v>173</v>
      </c>
      <c r="Z55" s="45">
        <v>10</v>
      </c>
      <c r="AA55" s="85" t="s">
        <v>81</v>
      </c>
      <c r="AB55" s="45">
        <v>5</v>
      </c>
      <c r="AC55" s="31">
        <v>190</v>
      </c>
      <c r="AD55" s="19">
        <f t="shared" si="11"/>
        <v>133.66500000000127</v>
      </c>
      <c r="AE55" s="19">
        <f t="shared" si="12"/>
        <v>133.66500000000127</v>
      </c>
      <c r="AF55" s="22">
        <v>2006</v>
      </c>
      <c r="AG55" s="22">
        <v>1</v>
      </c>
      <c r="AH55" s="22"/>
      <c r="AI55" s="22"/>
      <c r="AJ55" s="22" t="s">
        <v>82</v>
      </c>
      <c r="AK55" s="22"/>
      <c r="AL55" s="18" t="s">
        <v>82</v>
      </c>
      <c r="AM55" s="22">
        <v>5</v>
      </c>
      <c r="AN55" s="22" t="s">
        <v>85</v>
      </c>
      <c r="AO55" s="22" t="s">
        <v>85</v>
      </c>
      <c r="AP55" s="22" t="s">
        <v>85</v>
      </c>
      <c r="AQ55" s="22" t="s">
        <v>84</v>
      </c>
      <c r="AR55" s="22" t="s">
        <v>84</v>
      </c>
      <c r="AS55" s="22" t="s">
        <v>85</v>
      </c>
      <c r="AT55" s="22" t="s">
        <v>85</v>
      </c>
      <c r="AU55" s="18" t="s">
        <v>87</v>
      </c>
      <c r="AV55" s="18" t="s">
        <v>87</v>
      </c>
      <c r="AW55" s="18" t="s">
        <v>87</v>
      </c>
      <c r="AX55" s="18"/>
      <c r="AY55" s="18"/>
      <c r="AZ55" s="113"/>
      <c r="BA55" s="85"/>
      <c r="BB55" s="85"/>
      <c r="BC55" s="85"/>
      <c r="BD55" s="85" t="s">
        <v>99</v>
      </c>
      <c r="BE55" s="6"/>
    </row>
    <row r="56" spans="1:61" s="3" customFormat="1" ht="36.950000000000003" customHeight="1" outlineLevel="2" x14ac:dyDescent="0.15">
      <c r="A56" s="18" t="s">
        <v>176</v>
      </c>
      <c r="B56" s="22">
        <v>5</v>
      </c>
      <c r="C56" s="22" t="s">
        <v>168</v>
      </c>
      <c r="D56" s="19" t="s">
        <v>177</v>
      </c>
      <c r="E56" s="19" t="s">
        <v>178</v>
      </c>
      <c r="F56" s="19">
        <v>65.305000000000007</v>
      </c>
      <c r="G56" s="19">
        <v>67.596000000000004</v>
      </c>
      <c r="H56" s="19" t="s">
        <v>178</v>
      </c>
      <c r="I56" s="19">
        <v>65.305000000000007</v>
      </c>
      <c r="J56" s="19">
        <v>67.596000000000004</v>
      </c>
      <c r="K56" s="22"/>
      <c r="L56" s="22"/>
      <c r="M56" s="22"/>
      <c r="N56" s="22">
        <f t="shared" si="10"/>
        <v>2.2909999999999968</v>
      </c>
      <c r="O56" s="18"/>
      <c r="P56" s="81"/>
      <c r="Q56" s="82"/>
      <c r="R56" s="82"/>
      <c r="S56" s="22" t="s">
        <v>121</v>
      </c>
      <c r="T56" s="22">
        <v>5</v>
      </c>
      <c r="U56" s="19" t="s">
        <v>78</v>
      </c>
      <c r="V56" s="22">
        <v>7</v>
      </c>
      <c r="W56" s="18"/>
      <c r="X56" s="45" t="s">
        <v>172</v>
      </c>
      <c r="Y56" s="45" t="s">
        <v>173</v>
      </c>
      <c r="Z56" s="45">
        <v>10</v>
      </c>
      <c r="AA56" s="85" t="s">
        <v>81</v>
      </c>
      <c r="AB56" s="45">
        <v>5</v>
      </c>
      <c r="AC56" s="31">
        <v>190</v>
      </c>
      <c r="AD56" s="19">
        <f t="shared" si="11"/>
        <v>304.70299999999958</v>
      </c>
      <c r="AE56" s="19">
        <f t="shared" si="12"/>
        <v>304.70299999999958</v>
      </c>
      <c r="AF56" s="22">
        <v>2006</v>
      </c>
      <c r="AG56" s="22">
        <v>1</v>
      </c>
      <c r="AH56" s="22"/>
      <c r="AI56" s="22"/>
      <c r="AJ56" s="22" t="s">
        <v>82</v>
      </c>
      <c r="AK56" s="22"/>
      <c r="AL56" s="18" t="s">
        <v>82</v>
      </c>
      <c r="AM56" s="22">
        <v>5</v>
      </c>
      <c r="AN56" s="22" t="s">
        <v>85</v>
      </c>
      <c r="AO56" s="22" t="s">
        <v>85</v>
      </c>
      <c r="AP56" s="22" t="s">
        <v>85</v>
      </c>
      <c r="AQ56" s="22" t="s">
        <v>84</v>
      </c>
      <c r="AR56" s="22" t="s">
        <v>84</v>
      </c>
      <c r="AS56" s="22" t="s">
        <v>85</v>
      </c>
      <c r="AT56" s="22" t="s">
        <v>85</v>
      </c>
      <c r="AU56" s="18" t="s">
        <v>87</v>
      </c>
      <c r="AV56" s="18" t="s">
        <v>87</v>
      </c>
      <c r="AW56" s="18" t="s">
        <v>87</v>
      </c>
      <c r="AX56" s="18"/>
      <c r="AY56" s="18"/>
      <c r="AZ56" s="113"/>
      <c r="BA56" s="85"/>
      <c r="BB56" s="85"/>
      <c r="BC56" s="85"/>
      <c r="BD56" s="85" t="s">
        <v>99</v>
      </c>
      <c r="BE56" s="6"/>
    </row>
    <row r="57" spans="1:61" s="3" customFormat="1" ht="36.950000000000003" customHeight="1" outlineLevel="2" x14ac:dyDescent="0.15">
      <c r="A57" s="18" t="s">
        <v>176</v>
      </c>
      <c r="B57" s="22">
        <v>6</v>
      </c>
      <c r="C57" s="22" t="s">
        <v>168</v>
      </c>
      <c r="D57" s="19" t="s">
        <v>177</v>
      </c>
      <c r="E57" s="19" t="s">
        <v>178</v>
      </c>
      <c r="F57" s="22">
        <v>72.055000000000007</v>
      </c>
      <c r="G57" s="22">
        <v>72.483000000000004</v>
      </c>
      <c r="H57" s="19" t="s">
        <v>178</v>
      </c>
      <c r="I57" s="22">
        <v>72.055000000000007</v>
      </c>
      <c r="J57" s="22">
        <v>72.483000000000004</v>
      </c>
      <c r="K57" s="22"/>
      <c r="L57" s="22"/>
      <c r="M57" s="22"/>
      <c r="N57" s="22">
        <f t="shared" si="10"/>
        <v>0.42799999999999727</v>
      </c>
      <c r="O57" s="18"/>
      <c r="P57" s="81"/>
      <c r="Q57" s="82"/>
      <c r="R57" s="82"/>
      <c r="S57" s="22" t="s">
        <v>121</v>
      </c>
      <c r="T57" s="22">
        <v>6</v>
      </c>
      <c r="U57" s="19" t="s">
        <v>78</v>
      </c>
      <c r="V57" s="22">
        <v>7</v>
      </c>
      <c r="W57" s="18"/>
      <c r="X57" s="45" t="s">
        <v>172</v>
      </c>
      <c r="Y57" s="45" t="s">
        <v>173</v>
      </c>
      <c r="Z57" s="45">
        <v>10</v>
      </c>
      <c r="AA57" s="85" t="s">
        <v>81</v>
      </c>
      <c r="AB57" s="45">
        <v>5</v>
      </c>
      <c r="AC57" s="31">
        <v>190</v>
      </c>
      <c r="AD57" s="19">
        <f t="shared" si="11"/>
        <v>56.923999999999637</v>
      </c>
      <c r="AE57" s="19">
        <f t="shared" si="12"/>
        <v>56.923999999999637</v>
      </c>
      <c r="AF57" s="22">
        <v>2005</v>
      </c>
      <c r="AG57" s="22">
        <v>1</v>
      </c>
      <c r="AH57" s="22"/>
      <c r="AI57" s="22"/>
      <c r="AJ57" s="22" t="s">
        <v>82</v>
      </c>
      <c r="AK57" s="22"/>
      <c r="AL57" s="18" t="s">
        <v>82</v>
      </c>
      <c r="AM57" s="22">
        <v>6</v>
      </c>
      <c r="AN57" s="22" t="s">
        <v>85</v>
      </c>
      <c r="AO57" s="22" t="s">
        <v>85</v>
      </c>
      <c r="AP57" s="22" t="s">
        <v>85</v>
      </c>
      <c r="AQ57" s="22" t="s">
        <v>84</v>
      </c>
      <c r="AR57" s="22" t="s">
        <v>84</v>
      </c>
      <c r="AS57" s="22" t="s">
        <v>85</v>
      </c>
      <c r="AT57" s="22" t="s">
        <v>85</v>
      </c>
      <c r="AU57" s="18" t="s">
        <v>87</v>
      </c>
      <c r="AV57" s="18" t="s">
        <v>87</v>
      </c>
      <c r="AW57" s="18" t="s">
        <v>87</v>
      </c>
      <c r="AX57" s="18"/>
      <c r="AY57" s="18"/>
      <c r="AZ57" s="113"/>
      <c r="BA57" s="85"/>
      <c r="BB57" s="85"/>
      <c r="BC57" s="85"/>
      <c r="BD57" s="85" t="s">
        <v>99</v>
      </c>
      <c r="BE57" s="6"/>
    </row>
    <row r="58" spans="1:61" s="3" customFormat="1" ht="36.950000000000003" customHeight="1" outlineLevel="2" x14ac:dyDescent="0.15">
      <c r="A58" s="18" t="s">
        <v>176</v>
      </c>
      <c r="B58" s="22">
        <v>7</v>
      </c>
      <c r="C58" s="22" t="s">
        <v>168</v>
      </c>
      <c r="D58" s="19" t="s">
        <v>177</v>
      </c>
      <c r="E58" s="19" t="s">
        <v>178</v>
      </c>
      <c r="F58" s="22">
        <v>72.483000000000004</v>
      </c>
      <c r="G58" s="22">
        <v>72.738</v>
      </c>
      <c r="H58" s="19" t="s">
        <v>178</v>
      </c>
      <c r="I58" s="22">
        <v>72.483000000000004</v>
      </c>
      <c r="J58" s="22">
        <v>72.738</v>
      </c>
      <c r="K58" s="22"/>
      <c r="L58" s="22"/>
      <c r="M58" s="22"/>
      <c r="N58" s="22">
        <f t="shared" si="10"/>
        <v>0.25499999999999545</v>
      </c>
      <c r="O58" s="18"/>
      <c r="P58" s="81"/>
      <c r="Q58" s="82"/>
      <c r="R58" s="82"/>
      <c r="S58" s="22" t="s">
        <v>121</v>
      </c>
      <c r="T58" s="22">
        <v>5</v>
      </c>
      <c r="U58" s="19" t="s">
        <v>78</v>
      </c>
      <c r="V58" s="22">
        <v>7</v>
      </c>
      <c r="W58" s="18"/>
      <c r="X58" s="45" t="s">
        <v>172</v>
      </c>
      <c r="Y58" s="45" t="s">
        <v>173</v>
      </c>
      <c r="Z58" s="45">
        <v>10</v>
      </c>
      <c r="AA58" s="85" t="s">
        <v>81</v>
      </c>
      <c r="AB58" s="45">
        <v>5</v>
      </c>
      <c r="AC58" s="31">
        <v>190</v>
      </c>
      <c r="AD58" s="19">
        <f t="shared" si="11"/>
        <v>33.914999999999395</v>
      </c>
      <c r="AE58" s="19">
        <f t="shared" si="12"/>
        <v>33.914999999999395</v>
      </c>
      <c r="AF58" s="22">
        <v>2005</v>
      </c>
      <c r="AG58" s="22">
        <v>1</v>
      </c>
      <c r="AH58" s="22"/>
      <c r="AI58" s="22"/>
      <c r="AJ58" s="22" t="s">
        <v>82</v>
      </c>
      <c r="AK58" s="22"/>
      <c r="AL58" s="18" t="s">
        <v>82</v>
      </c>
      <c r="AM58" s="22">
        <v>5</v>
      </c>
      <c r="AN58" s="22" t="s">
        <v>85</v>
      </c>
      <c r="AO58" s="22" t="s">
        <v>85</v>
      </c>
      <c r="AP58" s="22" t="s">
        <v>85</v>
      </c>
      <c r="AQ58" s="22" t="s">
        <v>84</v>
      </c>
      <c r="AR58" s="22" t="s">
        <v>84</v>
      </c>
      <c r="AS58" s="22" t="s">
        <v>85</v>
      </c>
      <c r="AT58" s="22" t="s">
        <v>85</v>
      </c>
      <c r="AU58" s="18" t="s">
        <v>87</v>
      </c>
      <c r="AV58" s="18" t="s">
        <v>87</v>
      </c>
      <c r="AW58" s="18" t="s">
        <v>87</v>
      </c>
      <c r="AX58" s="18"/>
      <c r="AY58" s="18"/>
      <c r="AZ58" s="113"/>
      <c r="BA58" s="85"/>
      <c r="BB58" s="85"/>
      <c r="BC58" s="85"/>
      <c r="BD58" s="85" t="s">
        <v>99</v>
      </c>
      <c r="BE58" s="6"/>
    </row>
    <row r="59" spans="1:61" s="3" customFormat="1" ht="36.950000000000003" customHeight="1" outlineLevel="2" x14ac:dyDescent="0.15">
      <c r="A59" s="18" t="s">
        <v>176</v>
      </c>
      <c r="B59" s="22">
        <v>8</v>
      </c>
      <c r="C59" s="22" t="s">
        <v>168</v>
      </c>
      <c r="D59" s="19" t="s">
        <v>177</v>
      </c>
      <c r="E59" s="19" t="s">
        <v>178</v>
      </c>
      <c r="F59" s="22">
        <v>72.738</v>
      </c>
      <c r="G59" s="22">
        <v>80.83</v>
      </c>
      <c r="H59" s="19" t="s">
        <v>178</v>
      </c>
      <c r="I59" s="22">
        <v>72.738</v>
      </c>
      <c r="J59" s="22">
        <v>80.83</v>
      </c>
      <c r="K59" s="22"/>
      <c r="L59" s="22"/>
      <c r="M59" s="22"/>
      <c r="N59" s="22">
        <f t="shared" si="10"/>
        <v>8.0919999999999987</v>
      </c>
      <c r="O59" s="18"/>
      <c r="P59" s="81"/>
      <c r="Q59" s="82"/>
      <c r="R59" s="82"/>
      <c r="S59" s="22" t="s">
        <v>121</v>
      </c>
      <c r="T59" s="22">
        <v>5</v>
      </c>
      <c r="U59" s="19" t="s">
        <v>78</v>
      </c>
      <c r="V59" s="22">
        <v>7</v>
      </c>
      <c r="W59" s="18"/>
      <c r="X59" s="45" t="s">
        <v>172</v>
      </c>
      <c r="Y59" s="45" t="s">
        <v>173</v>
      </c>
      <c r="Z59" s="45">
        <v>10</v>
      </c>
      <c r="AA59" s="85" t="s">
        <v>81</v>
      </c>
      <c r="AB59" s="45">
        <v>5</v>
      </c>
      <c r="AC59" s="31">
        <v>190</v>
      </c>
      <c r="AD59" s="19">
        <f t="shared" si="11"/>
        <v>1076.2359999999999</v>
      </c>
      <c r="AE59" s="19">
        <f t="shared" si="12"/>
        <v>1076.2359999999999</v>
      </c>
      <c r="AF59" s="22">
        <v>2005</v>
      </c>
      <c r="AG59" s="22">
        <v>1</v>
      </c>
      <c r="AH59" s="22"/>
      <c r="AI59" s="22"/>
      <c r="AJ59" s="22" t="s">
        <v>82</v>
      </c>
      <c r="AK59" s="22"/>
      <c r="AL59" s="18" t="s">
        <v>82</v>
      </c>
      <c r="AM59" s="22">
        <v>5</v>
      </c>
      <c r="AN59" s="22" t="s">
        <v>85</v>
      </c>
      <c r="AO59" s="22" t="s">
        <v>85</v>
      </c>
      <c r="AP59" s="22" t="s">
        <v>85</v>
      </c>
      <c r="AQ59" s="22" t="s">
        <v>84</v>
      </c>
      <c r="AR59" s="22" t="s">
        <v>84</v>
      </c>
      <c r="AS59" s="22" t="s">
        <v>85</v>
      </c>
      <c r="AT59" s="22" t="s">
        <v>85</v>
      </c>
      <c r="AU59" s="18" t="s">
        <v>87</v>
      </c>
      <c r="AV59" s="18" t="s">
        <v>87</v>
      </c>
      <c r="AW59" s="18" t="s">
        <v>87</v>
      </c>
      <c r="AX59" s="18"/>
      <c r="AY59" s="18"/>
      <c r="AZ59" s="113"/>
      <c r="BA59" s="85"/>
      <c r="BB59" s="85"/>
      <c r="BC59" s="85"/>
      <c r="BD59" s="85" t="s">
        <v>99</v>
      </c>
      <c r="BE59" s="6"/>
    </row>
    <row r="60" spans="1:61" s="3" customFormat="1" ht="36.950000000000003" customHeight="1" outlineLevel="2" x14ac:dyDescent="0.15">
      <c r="A60" s="18" t="s">
        <v>176</v>
      </c>
      <c r="B60" s="22">
        <v>9</v>
      </c>
      <c r="C60" s="22" t="s">
        <v>168</v>
      </c>
      <c r="D60" s="19" t="s">
        <v>177</v>
      </c>
      <c r="E60" s="22" t="s">
        <v>180</v>
      </c>
      <c r="F60" s="22">
        <v>24.609000000000002</v>
      </c>
      <c r="G60" s="22">
        <v>24.943000000000001</v>
      </c>
      <c r="H60" s="22" t="s">
        <v>180</v>
      </c>
      <c r="I60" s="22">
        <v>24.609000000000002</v>
      </c>
      <c r="J60" s="22">
        <v>24.943000000000001</v>
      </c>
      <c r="K60" s="22"/>
      <c r="L60" s="22"/>
      <c r="M60" s="22"/>
      <c r="N60" s="22">
        <f t="shared" si="10"/>
        <v>0.33399999999999963</v>
      </c>
      <c r="O60" s="18"/>
      <c r="P60" s="81"/>
      <c r="Q60" s="82"/>
      <c r="R60" s="82"/>
      <c r="S60" s="22" t="s">
        <v>121</v>
      </c>
      <c r="T60" s="22">
        <v>6</v>
      </c>
      <c r="U60" s="19" t="s">
        <v>78</v>
      </c>
      <c r="V60" s="18">
        <v>7</v>
      </c>
      <c r="W60" s="18"/>
      <c r="X60" s="45" t="s">
        <v>172</v>
      </c>
      <c r="Y60" s="45" t="s">
        <v>173</v>
      </c>
      <c r="Z60" s="45">
        <v>10</v>
      </c>
      <c r="AA60" s="85" t="s">
        <v>81</v>
      </c>
      <c r="AB60" s="45">
        <v>5</v>
      </c>
      <c r="AC60" s="31">
        <v>190</v>
      </c>
      <c r="AD60" s="19">
        <f t="shared" si="11"/>
        <v>44.421999999999954</v>
      </c>
      <c r="AE60" s="19">
        <f t="shared" si="12"/>
        <v>44.421999999999954</v>
      </c>
      <c r="AF60" s="22">
        <v>2007</v>
      </c>
      <c r="AG60" s="22">
        <v>1</v>
      </c>
      <c r="AH60" s="22"/>
      <c r="AI60" s="22"/>
      <c r="AJ60" s="22" t="s">
        <v>82</v>
      </c>
      <c r="AK60" s="22"/>
      <c r="AL60" s="18" t="s">
        <v>82</v>
      </c>
      <c r="AM60" s="22">
        <v>6</v>
      </c>
      <c r="AN60" s="22" t="s">
        <v>85</v>
      </c>
      <c r="AO60" s="22" t="s">
        <v>85</v>
      </c>
      <c r="AP60" s="22" t="s">
        <v>85</v>
      </c>
      <c r="AQ60" s="22" t="s">
        <v>84</v>
      </c>
      <c r="AR60" s="22" t="s">
        <v>84</v>
      </c>
      <c r="AS60" s="22" t="s">
        <v>85</v>
      </c>
      <c r="AT60" s="22" t="s">
        <v>85</v>
      </c>
      <c r="AU60" s="18" t="s">
        <v>87</v>
      </c>
      <c r="AV60" s="18" t="s">
        <v>87</v>
      </c>
      <c r="AW60" s="18" t="s">
        <v>87</v>
      </c>
      <c r="AX60" s="18"/>
      <c r="AY60" s="18"/>
      <c r="AZ60" s="113"/>
      <c r="BA60" s="85"/>
      <c r="BB60" s="85"/>
      <c r="BC60" s="85"/>
      <c r="BD60" s="85" t="s">
        <v>99</v>
      </c>
      <c r="BE60" s="6"/>
    </row>
    <row r="61" spans="1:61" s="3" customFormat="1" ht="36.950000000000003" customHeight="1" outlineLevel="2" x14ac:dyDescent="0.15">
      <c r="A61" s="18" t="s">
        <v>176</v>
      </c>
      <c r="B61" s="22">
        <v>10</v>
      </c>
      <c r="C61" s="22" t="s">
        <v>168</v>
      </c>
      <c r="D61" s="19" t="s">
        <v>177</v>
      </c>
      <c r="E61" s="22" t="s">
        <v>180</v>
      </c>
      <c r="F61" s="22">
        <v>24.943000000000001</v>
      </c>
      <c r="G61" s="22">
        <v>25.908999999999999</v>
      </c>
      <c r="H61" s="22" t="s">
        <v>180</v>
      </c>
      <c r="I61" s="22">
        <v>24.943000000000001</v>
      </c>
      <c r="J61" s="22">
        <v>25.908999999999999</v>
      </c>
      <c r="K61" s="22"/>
      <c r="L61" s="22"/>
      <c r="M61" s="22"/>
      <c r="N61" s="22">
        <f t="shared" si="10"/>
        <v>0.96599999999999753</v>
      </c>
      <c r="O61" s="18"/>
      <c r="P61" s="81"/>
      <c r="Q61" s="82"/>
      <c r="R61" s="82"/>
      <c r="S61" s="22" t="s">
        <v>121</v>
      </c>
      <c r="T61" s="22">
        <v>6</v>
      </c>
      <c r="U61" s="19" t="s">
        <v>78</v>
      </c>
      <c r="V61" s="18">
        <v>7</v>
      </c>
      <c r="W61" s="18"/>
      <c r="X61" s="45" t="s">
        <v>172</v>
      </c>
      <c r="Y61" s="45" t="s">
        <v>173</v>
      </c>
      <c r="Z61" s="45">
        <v>10</v>
      </c>
      <c r="AA61" s="85" t="s">
        <v>81</v>
      </c>
      <c r="AB61" s="45">
        <v>5</v>
      </c>
      <c r="AC61" s="31">
        <v>190</v>
      </c>
      <c r="AD61" s="19">
        <f t="shared" si="11"/>
        <v>128.47799999999967</v>
      </c>
      <c r="AE61" s="19">
        <f t="shared" si="12"/>
        <v>128.47799999999967</v>
      </c>
      <c r="AF61" s="22">
        <v>2007</v>
      </c>
      <c r="AG61" s="22">
        <v>1</v>
      </c>
      <c r="AH61" s="22"/>
      <c r="AI61" s="22"/>
      <c r="AJ61" s="22" t="s">
        <v>82</v>
      </c>
      <c r="AK61" s="22"/>
      <c r="AL61" s="18" t="s">
        <v>82</v>
      </c>
      <c r="AM61" s="22">
        <v>6</v>
      </c>
      <c r="AN61" s="22" t="s">
        <v>85</v>
      </c>
      <c r="AO61" s="22" t="s">
        <v>85</v>
      </c>
      <c r="AP61" s="22" t="s">
        <v>85</v>
      </c>
      <c r="AQ61" s="22" t="s">
        <v>84</v>
      </c>
      <c r="AR61" s="22" t="s">
        <v>84</v>
      </c>
      <c r="AS61" s="22" t="s">
        <v>85</v>
      </c>
      <c r="AT61" s="22" t="s">
        <v>85</v>
      </c>
      <c r="AU61" s="18" t="s">
        <v>87</v>
      </c>
      <c r="AV61" s="18" t="s">
        <v>87</v>
      </c>
      <c r="AW61" s="18" t="s">
        <v>87</v>
      </c>
      <c r="AX61" s="18"/>
      <c r="AY61" s="18"/>
      <c r="AZ61" s="113"/>
      <c r="BA61" s="85"/>
      <c r="BB61" s="85"/>
      <c r="BC61" s="85"/>
      <c r="BD61" s="85" t="s">
        <v>99</v>
      </c>
      <c r="BE61" s="6"/>
    </row>
    <row r="62" spans="1:61" s="3" customFormat="1" ht="36.950000000000003" customHeight="1" outlineLevel="1" x14ac:dyDescent="0.15">
      <c r="A62" s="18"/>
      <c r="B62" s="70" t="s">
        <v>181</v>
      </c>
      <c r="C62" s="160"/>
      <c r="D62" s="19"/>
      <c r="E62" s="23"/>
      <c r="F62" s="23"/>
      <c r="G62" s="23"/>
      <c r="H62" s="22"/>
      <c r="I62" s="22"/>
      <c r="J62" s="22"/>
      <c r="K62" s="23"/>
      <c r="L62" s="23"/>
      <c r="M62" s="23"/>
      <c r="N62" s="30">
        <f>SUBTOTAL(9,N63:N63)</f>
        <v>8.916000000000011</v>
      </c>
      <c r="O62" s="21"/>
      <c r="P62" s="21"/>
      <c r="Q62" s="21"/>
      <c r="R62" s="21"/>
      <c r="S62" s="35"/>
      <c r="T62" s="35"/>
      <c r="U62" s="21"/>
      <c r="V62" s="116"/>
      <c r="W62" s="21"/>
      <c r="X62" s="116"/>
      <c r="Y62" s="21"/>
      <c r="Z62" s="30"/>
      <c r="AA62" s="21"/>
      <c r="AB62" s="30"/>
      <c r="AC62" s="35"/>
      <c r="AD62" s="30">
        <f>SUBTOTAL(9,AD63:AD63)</f>
        <v>1373.0640000000017</v>
      </c>
      <c r="AE62" s="30">
        <f>SUBTOTAL(9,AE63:AE63)</f>
        <v>1373.0640000000017</v>
      </c>
      <c r="AF62" s="22"/>
      <c r="AG62" s="22"/>
      <c r="AH62" s="22"/>
      <c r="AI62" s="22"/>
      <c r="AJ62" s="22"/>
      <c r="AK62" s="22"/>
      <c r="AL62" s="18"/>
      <c r="AM62" s="107"/>
      <c r="AN62" s="22"/>
      <c r="AO62" s="22"/>
      <c r="AP62" s="22"/>
      <c r="AQ62" s="22"/>
      <c r="AR62" s="22"/>
      <c r="AS62" s="22"/>
      <c r="AT62" s="22"/>
      <c r="AU62" s="18"/>
      <c r="AV62" s="18"/>
      <c r="AW62" s="18"/>
      <c r="AX62" s="18"/>
      <c r="AY62" s="18"/>
      <c r="AZ62" s="113"/>
      <c r="BA62" s="113"/>
      <c r="BB62" s="113"/>
      <c r="BC62" s="113"/>
      <c r="BD62" s="85"/>
    </row>
    <row r="63" spans="1:61" s="3" customFormat="1" ht="36.950000000000003" customHeight="1" outlineLevel="2" x14ac:dyDescent="0.15">
      <c r="A63" s="18" t="s">
        <v>91</v>
      </c>
      <c r="B63" s="22">
        <v>1</v>
      </c>
      <c r="C63" s="23" t="s">
        <v>92</v>
      </c>
      <c r="D63" s="19" t="s">
        <v>93</v>
      </c>
      <c r="E63" s="23" t="s">
        <v>94</v>
      </c>
      <c r="F63" s="23">
        <v>78.450999999999993</v>
      </c>
      <c r="G63" s="23">
        <v>87.367000000000004</v>
      </c>
      <c r="H63" s="22"/>
      <c r="I63" s="22"/>
      <c r="J63" s="22"/>
      <c r="K63" s="23" t="s">
        <v>94</v>
      </c>
      <c r="L63" s="23">
        <v>44.128</v>
      </c>
      <c r="M63" s="23">
        <v>35.212000000000003</v>
      </c>
      <c r="N63" s="22">
        <f>G63-F63</f>
        <v>8.916000000000011</v>
      </c>
      <c r="O63" s="18"/>
      <c r="P63" s="18"/>
      <c r="Q63" s="18"/>
      <c r="R63" s="18"/>
      <c r="S63" s="23" t="s">
        <v>121</v>
      </c>
      <c r="T63" s="23">
        <v>6</v>
      </c>
      <c r="U63" s="19" t="s">
        <v>78</v>
      </c>
      <c r="V63" s="24">
        <v>7</v>
      </c>
      <c r="W63" s="18"/>
      <c r="X63" s="19" t="s">
        <v>79</v>
      </c>
      <c r="Y63" s="19" t="s">
        <v>80</v>
      </c>
      <c r="Z63" s="23">
        <v>30</v>
      </c>
      <c r="AA63" s="19" t="s">
        <v>81</v>
      </c>
      <c r="AB63" s="23">
        <v>9</v>
      </c>
      <c r="AC63" s="23">
        <v>220</v>
      </c>
      <c r="AD63" s="19">
        <f>N63*V63*AC63/10</f>
        <v>1373.0640000000017</v>
      </c>
      <c r="AE63" s="19">
        <f>AD63*AG63</f>
        <v>1373.0640000000017</v>
      </c>
      <c r="AF63" s="23">
        <v>1958</v>
      </c>
      <c r="AG63" s="22">
        <v>1</v>
      </c>
      <c r="AH63" s="22"/>
      <c r="AI63" s="22"/>
      <c r="AJ63" s="22" t="s">
        <v>82</v>
      </c>
      <c r="AK63" s="22"/>
      <c r="AL63" s="18" t="s">
        <v>96</v>
      </c>
      <c r="AM63" s="107">
        <v>6</v>
      </c>
      <c r="AN63" s="22" t="s">
        <v>85</v>
      </c>
      <c r="AO63" s="22" t="s">
        <v>85</v>
      </c>
      <c r="AP63" s="22" t="s">
        <v>85</v>
      </c>
      <c r="AQ63" s="22" t="s">
        <v>84</v>
      </c>
      <c r="AR63" s="22" t="s">
        <v>84</v>
      </c>
      <c r="AS63" s="22" t="s">
        <v>84</v>
      </c>
      <c r="AT63" s="22" t="s">
        <v>85</v>
      </c>
      <c r="AU63" s="18" t="s">
        <v>87</v>
      </c>
      <c r="AV63" s="18" t="s">
        <v>87</v>
      </c>
      <c r="AW63" s="18" t="s">
        <v>87</v>
      </c>
      <c r="AX63" s="18" t="s">
        <v>97</v>
      </c>
      <c r="AY63" s="18" t="s">
        <v>98</v>
      </c>
      <c r="AZ63" s="113"/>
      <c r="BA63" s="85"/>
      <c r="BB63" s="85"/>
      <c r="BC63" s="85"/>
      <c r="BD63" s="85" t="s">
        <v>99</v>
      </c>
      <c r="BE63" s="6"/>
    </row>
    <row r="64" spans="1:61" s="3" customFormat="1" ht="36.950000000000003" customHeight="1" outlineLevel="1" x14ac:dyDescent="0.15">
      <c r="A64" s="18"/>
      <c r="B64" s="70" t="s">
        <v>182</v>
      </c>
      <c r="C64" s="160"/>
      <c r="D64" s="18"/>
      <c r="E64" s="22"/>
      <c r="F64" s="22"/>
      <c r="G64" s="22"/>
      <c r="H64" s="22"/>
      <c r="I64" s="22"/>
      <c r="J64" s="22"/>
      <c r="K64" s="22"/>
      <c r="L64" s="22"/>
      <c r="M64" s="22"/>
      <c r="N64" s="30">
        <f>SUBTOTAL(9,N65:N67)</f>
        <v>16.481999999999999</v>
      </c>
      <c r="O64" s="21"/>
      <c r="P64" s="21"/>
      <c r="Q64" s="21"/>
      <c r="R64" s="21"/>
      <c r="S64" s="30"/>
      <c r="T64" s="30"/>
      <c r="U64" s="21"/>
      <c r="V64" s="30"/>
      <c r="W64" s="21"/>
      <c r="X64" s="21"/>
      <c r="Y64" s="21"/>
      <c r="Z64" s="30"/>
      <c r="AA64" s="21"/>
      <c r="AB64" s="30"/>
      <c r="AC64" s="101"/>
      <c r="AD64" s="30">
        <f>SUBTOTAL(9,AD65:AD67)</f>
        <v>2538.2280000000001</v>
      </c>
      <c r="AE64" s="30">
        <f>SUBTOTAL(9,AE65:AE67)</f>
        <v>2538.2280000000001</v>
      </c>
      <c r="AF64" s="22"/>
      <c r="AG64" s="22"/>
      <c r="AH64" s="22"/>
      <c r="AI64" s="22"/>
      <c r="AJ64" s="22"/>
      <c r="AK64" s="22"/>
      <c r="AL64" s="18"/>
      <c r="AM64" s="43"/>
      <c r="AN64" s="22"/>
      <c r="AO64" s="22"/>
      <c r="AP64" s="22"/>
      <c r="AQ64" s="22"/>
      <c r="AR64" s="22"/>
      <c r="AS64" s="22"/>
      <c r="AT64" s="22"/>
      <c r="AU64" s="18"/>
      <c r="AV64" s="18"/>
      <c r="AW64" s="18"/>
      <c r="AX64" s="18"/>
      <c r="AY64" s="18"/>
      <c r="AZ64" s="113"/>
      <c r="BA64" s="113"/>
      <c r="BB64" s="113"/>
      <c r="BC64" s="113"/>
      <c r="BD64" s="85"/>
    </row>
    <row r="65" spans="1:57" s="3" customFormat="1" ht="36.950000000000003" customHeight="1" outlineLevel="2" x14ac:dyDescent="0.15">
      <c r="A65" s="18" t="s">
        <v>183</v>
      </c>
      <c r="B65" s="22">
        <v>1</v>
      </c>
      <c r="C65" s="22" t="s">
        <v>184</v>
      </c>
      <c r="D65" s="19" t="s">
        <v>185</v>
      </c>
      <c r="E65" s="23" t="s">
        <v>186</v>
      </c>
      <c r="F65" s="23">
        <v>138.702</v>
      </c>
      <c r="G65" s="23">
        <v>150.72900000000001</v>
      </c>
      <c r="H65" s="23"/>
      <c r="I65" s="23"/>
      <c r="J65" s="23"/>
      <c r="K65" s="23" t="s">
        <v>186</v>
      </c>
      <c r="L65" s="23">
        <v>138.702</v>
      </c>
      <c r="M65" s="23">
        <v>150.72900000000001</v>
      </c>
      <c r="N65" s="22">
        <f>G65-F65</f>
        <v>12.027000000000015</v>
      </c>
      <c r="O65" s="19" t="s">
        <v>62</v>
      </c>
      <c r="P65" s="86" t="s">
        <v>187</v>
      </c>
      <c r="Q65" s="19">
        <v>10099.3722</v>
      </c>
      <c r="R65" s="19">
        <v>7753.3020999999999</v>
      </c>
      <c r="S65" s="23" t="s">
        <v>121</v>
      </c>
      <c r="T65" s="23">
        <v>4.5</v>
      </c>
      <c r="U65" s="19" t="s">
        <v>78</v>
      </c>
      <c r="V65" s="22">
        <v>7</v>
      </c>
      <c r="W65" s="18"/>
      <c r="X65" s="85" t="s">
        <v>79</v>
      </c>
      <c r="Y65" s="19" t="s">
        <v>80</v>
      </c>
      <c r="Z65" s="19">
        <v>30</v>
      </c>
      <c r="AA65" s="19" t="s">
        <v>81</v>
      </c>
      <c r="AB65" s="19">
        <v>9</v>
      </c>
      <c r="AC65" s="23">
        <v>220</v>
      </c>
      <c r="AD65" s="19">
        <f>N65*V65*AC65/10</f>
        <v>1852.1580000000024</v>
      </c>
      <c r="AE65" s="19">
        <f>AD65*AG65</f>
        <v>1852.1580000000024</v>
      </c>
      <c r="AF65" s="22">
        <v>2012</v>
      </c>
      <c r="AG65" s="22">
        <v>1</v>
      </c>
      <c r="AH65" s="22"/>
      <c r="AI65" s="22"/>
      <c r="AJ65" s="22" t="s">
        <v>82</v>
      </c>
      <c r="AK65" s="22"/>
      <c r="AL65" s="18" t="s">
        <v>96</v>
      </c>
      <c r="AM65" s="23">
        <v>4.5</v>
      </c>
      <c r="AN65" s="22" t="s">
        <v>85</v>
      </c>
      <c r="AO65" s="22" t="s">
        <v>85</v>
      </c>
      <c r="AP65" s="22" t="s">
        <v>85</v>
      </c>
      <c r="AQ65" s="22" t="s">
        <v>84</v>
      </c>
      <c r="AR65" s="22" t="s">
        <v>84</v>
      </c>
      <c r="AS65" s="22" t="s">
        <v>85</v>
      </c>
      <c r="AT65" s="22" t="s">
        <v>85</v>
      </c>
      <c r="AU65" s="18" t="s">
        <v>87</v>
      </c>
      <c r="AV65" s="18" t="s">
        <v>87</v>
      </c>
      <c r="AW65" s="18" t="s">
        <v>124</v>
      </c>
      <c r="AX65" s="18" t="s">
        <v>188</v>
      </c>
      <c r="AY65" s="18"/>
      <c r="AZ65" s="113"/>
      <c r="BA65" s="113"/>
      <c r="BB65" s="113"/>
      <c r="BC65" s="113"/>
      <c r="BD65" s="85" t="s">
        <v>99</v>
      </c>
      <c r="BE65" s="6"/>
    </row>
    <row r="66" spans="1:57" s="3" customFormat="1" ht="36.950000000000003" customHeight="1" outlineLevel="2" x14ac:dyDescent="0.15">
      <c r="A66" s="18" t="s">
        <v>183</v>
      </c>
      <c r="B66" s="22">
        <v>2</v>
      </c>
      <c r="C66" s="22" t="s">
        <v>184</v>
      </c>
      <c r="D66" s="19" t="s">
        <v>185</v>
      </c>
      <c r="E66" s="23" t="s">
        <v>186</v>
      </c>
      <c r="F66" s="23">
        <v>150.72900000000001</v>
      </c>
      <c r="G66" s="23">
        <v>155.059</v>
      </c>
      <c r="H66" s="23"/>
      <c r="I66" s="23"/>
      <c r="J66" s="23"/>
      <c r="K66" s="23" t="s">
        <v>186</v>
      </c>
      <c r="L66" s="23">
        <v>150.72900000000001</v>
      </c>
      <c r="M66" s="23">
        <v>155.059</v>
      </c>
      <c r="N66" s="22">
        <f>G66-F66</f>
        <v>4.3299999999999841</v>
      </c>
      <c r="O66" s="19" t="s">
        <v>62</v>
      </c>
      <c r="P66" s="86" t="s">
        <v>187</v>
      </c>
      <c r="Q66" s="19">
        <v>10099.3722</v>
      </c>
      <c r="R66" s="19">
        <v>7753.3020999999999</v>
      </c>
      <c r="S66" s="23" t="s">
        <v>121</v>
      </c>
      <c r="T66" s="23">
        <v>5.5</v>
      </c>
      <c r="U66" s="19" t="s">
        <v>78</v>
      </c>
      <c r="V66" s="22">
        <v>7</v>
      </c>
      <c r="W66" s="18"/>
      <c r="X66" s="85" t="s">
        <v>79</v>
      </c>
      <c r="Y66" s="19" t="s">
        <v>80</v>
      </c>
      <c r="Z66" s="19">
        <v>30</v>
      </c>
      <c r="AA66" s="19" t="s">
        <v>81</v>
      </c>
      <c r="AB66" s="19">
        <v>9</v>
      </c>
      <c r="AC66" s="23">
        <v>220</v>
      </c>
      <c r="AD66" s="19">
        <f>N66*V66*AC66/10</f>
        <v>666.81999999999755</v>
      </c>
      <c r="AE66" s="19">
        <f>AD66*AG66</f>
        <v>666.81999999999755</v>
      </c>
      <c r="AF66" s="23">
        <v>2009</v>
      </c>
      <c r="AG66" s="22">
        <v>1</v>
      </c>
      <c r="AH66" s="22"/>
      <c r="AI66" s="22"/>
      <c r="AJ66" s="22" t="s">
        <v>82</v>
      </c>
      <c r="AK66" s="22"/>
      <c r="AL66" s="18" t="s">
        <v>96</v>
      </c>
      <c r="AM66" s="23">
        <v>5.5</v>
      </c>
      <c r="AN66" s="22" t="s">
        <v>85</v>
      </c>
      <c r="AO66" s="22" t="s">
        <v>85</v>
      </c>
      <c r="AP66" s="22" t="s">
        <v>85</v>
      </c>
      <c r="AQ66" s="22" t="s">
        <v>84</v>
      </c>
      <c r="AR66" s="22" t="s">
        <v>84</v>
      </c>
      <c r="AS66" s="22" t="s">
        <v>85</v>
      </c>
      <c r="AT66" s="22" t="s">
        <v>85</v>
      </c>
      <c r="AU66" s="18" t="s">
        <v>87</v>
      </c>
      <c r="AV66" s="18" t="s">
        <v>87</v>
      </c>
      <c r="AW66" s="18" t="s">
        <v>124</v>
      </c>
      <c r="AX66" s="18" t="s">
        <v>188</v>
      </c>
      <c r="AY66" s="18"/>
      <c r="AZ66" s="113"/>
      <c r="BA66" s="113"/>
      <c r="BB66" s="113"/>
      <c r="BC66" s="113"/>
      <c r="BD66" s="85" t="s">
        <v>99</v>
      </c>
      <c r="BE66" s="6"/>
    </row>
    <row r="67" spans="1:57" s="3" customFormat="1" ht="36.950000000000003" customHeight="1" outlineLevel="2" x14ac:dyDescent="0.15">
      <c r="A67" s="18" t="s">
        <v>183</v>
      </c>
      <c r="B67" s="22">
        <v>3</v>
      </c>
      <c r="C67" s="22" t="s">
        <v>184</v>
      </c>
      <c r="D67" s="19" t="s">
        <v>185</v>
      </c>
      <c r="E67" s="23" t="s">
        <v>186</v>
      </c>
      <c r="F67" s="23">
        <v>155.059</v>
      </c>
      <c r="G67" s="23">
        <v>155.184</v>
      </c>
      <c r="H67" s="23"/>
      <c r="I67" s="23"/>
      <c r="J67" s="23"/>
      <c r="K67" s="23" t="s">
        <v>186</v>
      </c>
      <c r="L67" s="23">
        <v>155.059</v>
      </c>
      <c r="M67" s="23">
        <v>155.184</v>
      </c>
      <c r="N67" s="22">
        <f>G67-F67</f>
        <v>0.125</v>
      </c>
      <c r="O67" s="19" t="s">
        <v>62</v>
      </c>
      <c r="P67" s="86" t="s">
        <v>187</v>
      </c>
      <c r="Q67" s="19">
        <v>10099.3722</v>
      </c>
      <c r="R67" s="19">
        <v>7753.3020999999999</v>
      </c>
      <c r="S67" s="23" t="s">
        <v>121</v>
      </c>
      <c r="T67" s="23">
        <v>4.5</v>
      </c>
      <c r="U67" s="19" t="s">
        <v>78</v>
      </c>
      <c r="V67" s="22">
        <v>7</v>
      </c>
      <c r="W67" s="18"/>
      <c r="X67" s="85" t="s">
        <v>79</v>
      </c>
      <c r="Y67" s="19" t="s">
        <v>80</v>
      </c>
      <c r="Z67" s="19">
        <v>30</v>
      </c>
      <c r="AA67" s="19" t="s">
        <v>81</v>
      </c>
      <c r="AB67" s="19">
        <v>9</v>
      </c>
      <c r="AC67" s="23">
        <v>220</v>
      </c>
      <c r="AD67" s="19">
        <f>N67*V67*AC67/10</f>
        <v>19.25</v>
      </c>
      <c r="AE67" s="19">
        <f>AD67*AG67</f>
        <v>19.25</v>
      </c>
      <c r="AF67" s="23">
        <v>2006</v>
      </c>
      <c r="AG67" s="22">
        <v>1</v>
      </c>
      <c r="AH67" s="22"/>
      <c r="AI67" s="22"/>
      <c r="AJ67" s="22" t="s">
        <v>82</v>
      </c>
      <c r="AK67" s="22"/>
      <c r="AL67" s="18" t="s">
        <v>96</v>
      </c>
      <c r="AM67" s="23">
        <v>4.5</v>
      </c>
      <c r="AN67" s="22" t="s">
        <v>85</v>
      </c>
      <c r="AO67" s="22" t="s">
        <v>85</v>
      </c>
      <c r="AP67" s="22" t="s">
        <v>85</v>
      </c>
      <c r="AQ67" s="22" t="s">
        <v>84</v>
      </c>
      <c r="AR67" s="22" t="s">
        <v>84</v>
      </c>
      <c r="AS67" s="22" t="s">
        <v>85</v>
      </c>
      <c r="AT67" s="22" t="s">
        <v>85</v>
      </c>
      <c r="AU67" s="18" t="s">
        <v>87</v>
      </c>
      <c r="AV67" s="18" t="s">
        <v>87</v>
      </c>
      <c r="AW67" s="18" t="s">
        <v>124</v>
      </c>
      <c r="AX67" s="18" t="s">
        <v>188</v>
      </c>
      <c r="AY67" s="18"/>
      <c r="AZ67" s="113"/>
      <c r="BA67" s="113"/>
      <c r="BB67" s="113"/>
      <c r="BC67" s="113"/>
      <c r="BD67" s="85" t="s">
        <v>99</v>
      </c>
      <c r="BE67" s="6"/>
    </row>
  </sheetData>
  <sortState ref="A7:AY79">
    <sortCondition ref="C7:C79" customList="长沙市,株洲市,湘潭市,衡阳市,邵阳市,岳阳市,常德市,张家界市,益阳市,郴州市,永州市,怀化市,娄底市,湘西州"/>
  </sortState>
  <mergeCells count="58">
    <mergeCell ref="B1:D1"/>
    <mergeCell ref="B2:AI2"/>
    <mergeCell ref="AM2:AX2"/>
    <mergeCell ref="E3:G3"/>
    <mergeCell ref="H3:J3"/>
    <mergeCell ref="K3:M3"/>
    <mergeCell ref="V3:AC3"/>
    <mergeCell ref="AN3:AT3"/>
    <mergeCell ref="N3:N5"/>
    <mergeCell ref="O3:O5"/>
    <mergeCell ref="S3:S5"/>
    <mergeCell ref="T3:T5"/>
    <mergeCell ref="U3:U5"/>
    <mergeCell ref="V4:V5"/>
    <mergeCell ref="AC4:AC5"/>
    <mergeCell ref="AD3:AD5"/>
    <mergeCell ref="W4:AB4"/>
    <mergeCell ref="B8:C8"/>
    <mergeCell ref="B17:C17"/>
    <mergeCell ref="B3:B5"/>
    <mergeCell ref="C3:C5"/>
    <mergeCell ref="D3:D5"/>
    <mergeCell ref="E4:E5"/>
    <mergeCell ref="F4:F5"/>
    <mergeCell ref="G4:G5"/>
    <mergeCell ref="H4:H5"/>
    <mergeCell ref="I4:I5"/>
    <mergeCell ref="J4:J5"/>
    <mergeCell ref="K4:K5"/>
    <mergeCell ref="L4:L5"/>
    <mergeCell ref="M4:M5"/>
    <mergeCell ref="P3:R4"/>
    <mergeCell ref="AZ3:BD3"/>
    <mergeCell ref="BD4:BD5"/>
    <mergeCell ref="AT4:AT5"/>
    <mergeCell ref="AU3:AU5"/>
    <mergeCell ref="AV3:AV5"/>
    <mergeCell ref="AW3:AW5"/>
    <mergeCell ref="AX3:AX5"/>
    <mergeCell ref="AZ4:AZ5"/>
    <mergeCell ref="BA4:BA5"/>
    <mergeCell ref="BB4:BB5"/>
    <mergeCell ref="BC4:BC5"/>
    <mergeCell ref="AE3:AE5"/>
    <mergeCell ref="AP4:AP5"/>
    <mergeCell ref="AQ4:AQ5"/>
    <mergeCell ref="AR4:AR5"/>
    <mergeCell ref="AS4:AS5"/>
    <mergeCell ref="AJ3:AJ5"/>
    <mergeCell ref="AK3:AK5"/>
    <mergeCell ref="AL3:AL5"/>
    <mergeCell ref="AM3:AM5"/>
    <mergeCell ref="AN4:AN5"/>
    <mergeCell ref="AF3:AF5"/>
    <mergeCell ref="AG3:AG5"/>
    <mergeCell ref="AH3:AH5"/>
    <mergeCell ref="AI3:AI5"/>
    <mergeCell ref="AO4:AO5"/>
  </mergeCells>
  <phoneticPr fontId="32" type="noConversion"/>
  <printOptions horizontalCentered="1"/>
  <pageMargins left="0.27500000000000002" right="0.156944444444444" top="0.39305555555555599" bottom="0.27500000000000002" header="0.31458333333333299" footer="0.31458333333333299"/>
  <pageSetup paperSize="8" scale="5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XEZ121"/>
  <sheetViews>
    <sheetView zoomScale="85" zoomScaleNormal="85" workbookViewId="0">
      <pane ySplit="5" topLeftCell="A47" activePane="bottomLeft" state="frozen"/>
      <selection pane="bottomLeft" activeCell="BT82" sqref="BT82"/>
    </sheetView>
  </sheetViews>
  <sheetFormatPr defaultColWidth="9" defaultRowHeight="13.5" x14ac:dyDescent="0.15"/>
  <cols>
    <col min="1" max="1" width="7.125" style="63" customWidth="1"/>
    <col min="2" max="2" width="8.25" style="64" customWidth="1"/>
    <col min="3" max="3" width="6" style="63" customWidth="1"/>
    <col min="4" max="4" width="6" style="46" customWidth="1"/>
    <col min="5" max="5" width="7.5" style="46" customWidth="1"/>
    <col min="6" max="6" width="8.375" style="46" customWidth="1"/>
    <col min="7" max="9" width="6" style="46" hidden="1" customWidth="1"/>
    <col min="10" max="10" width="6" style="46" customWidth="1"/>
    <col min="11" max="12" width="9.625" style="46" customWidth="1"/>
    <col min="13" max="13" width="6.875" style="64" customWidth="1"/>
    <col min="14" max="17" width="6" style="63" customWidth="1"/>
    <col min="18" max="19" width="6" style="46" customWidth="1"/>
    <col min="20" max="20" width="6" style="65" customWidth="1"/>
    <col min="21" max="21" width="6" style="46" customWidth="1"/>
    <col min="22" max="24" width="6" style="65" customWidth="1"/>
    <col min="25" max="25" width="6" style="46" customWidth="1"/>
    <col min="26" max="26" width="6" style="65" customWidth="1"/>
    <col min="27" max="27" width="6" style="46" customWidth="1"/>
    <col min="28" max="28" width="6" style="66" customWidth="1"/>
    <col min="29" max="29" width="8.375" style="67" customWidth="1"/>
    <col min="30" max="30" width="9.75" style="68" customWidth="1"/>
    <col min="31" max="31" width="6" style="63" customWidth="1"/>
    <col min="32" max="34" width="6" style="64" customWidth="1"/>
    <col min="35" max="35" width="11.25" style="64" customWidth="1"/>
    <col min="36" max="36" width="13" style="63" customWidth="1"/>
    <col min="37" max="37" width="9" style="65" customWidth="1"/>
    <col min="38" max="38" width="13.875" style="65" customWidth="1"/>
    <col min="39" max="39" width="10.25" style="69" customWidth="1"/>
    <col min="40" max="46" width="8.25" style="46" customWidth="1"/>
    <col min="47" max="47" width="19.25" style="46" customWidth="1"/>
    <col min="48" max="49" width="19.25" style="65" customWidth="1"/>
    <col min="50" max="50" width="17.5" style="65" customWidth="1"/>
    <col min="51" max="55" width="6.875" style="65" customWidth="1"/>
    <col min="56" max="16380" width="9" style="46"/>
  </cols>
  <sheetData>
    <row r="1" spans="1:55" s="56" customFormat="1" ht="13.5" customHeight="1" x14ac:dyDescent="0.15">
      <c r="A1" s="188" t="s">
        <v>189</v>
      </c>
      <c r="B1" s="189"/>
      <c r="C1" s="189"/>
      <c r="D1" s="14"/>
      <c r="E1" s="15"/>
      <c r="F1" s="15"/>
      <c r="G1" s="14"/>
      <c r="H1" s="15"/>
      <c r="I1" s="15"/>
      <c r="J1" s="15"/>
      <c r="K1" s="15"/>
      <c r="L1" s="15"/>
      <c r="M1" s="32"/>
      <c r="N1" s="79"/>
      <c r="O1" s="79"/>
      <c r="P1" s="79"/>
      <c r="Q1" s="79"/>
      <c r="R1" s="14"/>
      <c r="S1" s="15"/>
      <c r="T1" s="33"/>
      <c r="U1" s="14"/>
      <c r="V1" s="33"/>
      <c r="W1" s="33"/>
      <c r="X1" s="33"/>
      <c r="Y1" s="33"/>
      <c r="Z1" s="33"/>
      <c r="AA1" s="33"/>
      <c r="AB1" s="91"/>
      <c r="AC1" s="92"/>
      <c r="AD1" s="92"/>
      <c r="AE1" s="93"/>
      <c r="AF1" s="32"/>
      <c r="AG1" s="32"/>
      <c r="AH1" s="32"/>
      <c r="AI1" s="32"/>
      <c r="AJ1" s="102"/>
      <c r="AK1" s="103"/>
      <c r="AL1" s="103"/>
      <c r="AM1" s="104"/>
      <c r="AN1" s="1"/>
      <c r="AO1" s="1"/>
      <c r="AP1" s="1"/>
      <c r="AQ1" s="1"/>
      <c r="AR1" s="1"/>
      <c r="AS1" s="1"/>
      <c r="AT1" s="1"/>
      <c r="AU1" s="1"/>
      <c r="AV1" s="103"/>
      <c r="AW1" s="103"/>
      <c r="AX1" s="103"/>
      <c r="AY1" s="103"/>
      <c r="AZ1" s="103"/>
      <c r="BA1" s="103"/>
      <c r="BB1" s="103"/>
      <c r="BC1" s="103"/>
    </row>
    <row r="2" spans="1:55" s="57" customFormat="1" ht="24.75" customHeight="1" x14ac:dyDescent="0.15">
      <c r="A2" s="190" t="s">
        <v>190</v>
      </c>
      <c r="B2" s="191"/>
      <c r="C2" s="206"/>
      <c r="D2" s="190"/>
      <c r="E2" s="190"/>
      <c r="F2" s="190"/>
      <c r="G2" s="190"/>
      <c r="H2" s="190"/>
      <c r="I2" s="190"/>
      <c r="J2" s="190"/>
      <c r="K2" s="190"/>
      <c r="L2" s="190"/>
      <c r="M2" s="190"/>
      <c r="N2" s="190"/>
      <c r="O2" s="190"/>
      <c r="P2" s="190"/>
      <c r="Q2" s="190"/>
      <c r="R2" s="190"/>
      <c r="S2" s="190"/>
      <c r="T2" s="190"/>
      <c r="U2" s="190"/>
      <c r="V2" s="207"/>
      <c r="W2" s="207"/>
      <c r="X2" s="190"/>
      <c r="Y2" s="190"/>
      <c r="Z2" s="190"/>
      <c r="AA2" s="190"/>
      <c r="AB2" s="206"/>
      <c r="AC2" s="208"/>
      <c r="AD2" s="209"/>
      <c r="AE2" s="190"/>
      <c r="AF2" s="190"/>
      <c r="AG2" s="190"/>
      <c r="AH2" s="190"/>
      <c r="AI2" s="105"/>
      <c r="AJ2" s="106"/>
      <c r="AK2" s="106"/>
      <c r="AL2" s="106"/>
      <c r="AM2" s="210" t="s">
        <v>2</v>
      </c>
      <c r="AN2" s="211"/>
      <c r="AO2" s="211"/>
      <c r="AP2" s="211"/>
      <c r="AQ2" s="211"/>
      <c r="AR2" s="211"/>
      <c r="AS2" s="211"/>
      <c r="AT2" s="211"/>
      <c r="AU2" s="211"/>
      <c r="AV2" s="212"/>
      <c r="AW2" s="212"/>
      <c r="AX2" s="212"/>
      <c r="AY2" s="83"/>
      <c r="AZ2" s="83"/>
      <c r="BA2" s="83"/>
      <c r="BB2" s="83"/>
      <c r="BC2" s="83"/>
    </row>
    <row r="3" spans="1:55" s="56" customFormat="1" ht="36" customHeight="1" x14ac:dyDescent="0.15">
      <c r="A3" s="181" t="s">
        <v>3</v>
      </c>
      <c r="B3" s="181" t="s">
        <v>4</v>
      </c>
      <c r="C3" s="181" t="s">
        <v>5</v>
      </c>
      <c r="D3" s="187" t="s">
        <v>6</v>
      </c>
      <c r="E3" s="187"/>
      <c r="F3" s="187"/>
      <c r="G3" s="187" t="s">
        <v>7</v>
      </c>
      <c r="H3" s="187"/>
      <c r="I3" s="187"/>
      <c r="J3" s="187" t="s">
        <v>8</v>
      </c>
      <c r="K3" s="187"/>
      <c r="L3" s="187"/>
      <c r="M3" s="181" t="s">
        <v>9</v>
      </c>
      <c r="N3" s="181" t="s">
        <v>10</v>
      </c>
      <c r="O3" s="181" t="s">
        <v>11</v>
      </c>
      <c r="P3" s="181"/>
      <c r="Q3" s="181"/>
      <c r="R3" s="181" t="s">
        <v>12</v>
      </c>
      <c r="S3" s="181" t="s">
        <v>13</v>
      </c>
      <c r="T3" s="181" t="s">
        <v>14</v>
      </c>
      <c r="U3" s="181" t="s">
        <v>15</v>
      </c>
      <c r="V3" s="181"/>
      <c r="W3" s="181"/>
      <c r="X3" s="181"/>
      <c r="Y3" s="181"/>
      <c r="Z3" s="181"/>
      <c r="AA3" s="181"/>
      <c r="AB3" s="174"/>
      <c r="AC3" s="180" t="s">
        <v>16</v>
      </c>
      <c r="AD3" s="180" t="s">
        <v>17</v>
      </c>
      <c r="AE3" s="180" t="s">
        <v>18</v>
      </c>
      <c r="AF3" s="181" t="s">
        <v>19</v>
      </c>
      <c r="AG3" s="181" t="s">
        <v>20</v>
      </c>
      <c r="AH3" s="181" t="s">
        <v>21</v>
      </c>
      <c r="AI3" s="176" t="s">
        <v>22</v>
      </c>
      <c r="AJ3" s="176" t="s">
        <v>23</v>
      </c>
      <c r="AK3" s="202" t="s">
        <v>24</v>
      </c>
      <c r="AL3" s="203" t="s">
        <v>191</v>
      </c>
      <c r="AM3" s="202" t="s">
        <v>25</v>
      </c>
      <c r="AN3" s="201" t="s">
        <v>26</v>
      </c>
      <c r="AO3" s="201"/>
      <c r="AP3" s="201"/>
      <c r="AQ3" s="201"/>
      <c r="AR3" s="201"/>
      <c r="AS3" s="201"/>
      <c r="AT3" s="201"/>
      <c r="AU3" s="201" t="s">
        <v>27</v>
      </c>
      <c r="AV3" s="201" t="s">
        <v>28</v>
      </c>
      <c r="AW3" s="201" t="s">
        <v>29</v>
      </c>
      <c r="AX3" s="201" t="s">
        <v>30</v>
      </c>
      <c r="AY3" s="200" t="s">
        <v>31</v>
      </c>
      <c r="AZ3" s="200"/>
      <c r="BA3" s="200"/>
      <c r="BB3" s="200"/>
      <c r="BC3" s="200"/>
    </row>
    <row r="4" spans="1:55" s="56" customFormat="1" ht="17.25" customHeight="1" x14ac:dyDescent="0.15">
      <c r="A4" s="181"/>
      <c r="B4" s="181"/>
      <c r="C4" s="181"/>
      <c r="D4" s="187" t="s">
        <v>32</v>
      </c>
      <c r="E4" s="187" t="s">
        <v>33</v>
      </c>
      <c r="F4" s="187" t="s">
        <v>34</v>
      </c>
      <c r="G4" s="187" t="s">
        <v>32</v>
      </c>
      <c r="H4" s="187" t="s">
        <v>33</v>
      </c>
      <c r="I4" s="187" t="s">
        <v>34</v>
      </c>
      <c r="J4" s="187" t="s">
        <v>32</v>
      </c>
      <c r="K4" s="187" t="s">
        <v>33</v>
      </c>
      <c r="L4" s="187" t="s">
        <v>34</v>
      </c>
      <c r="M4" s="181"/>
      <c r="N4" s="181"/>
      <c r="O4" s="181"/>
      <c r="P4" s="181"/>
      <c r="Q4" s="181"/>
      <c r="R4" s="181"/>
      <c r="S4" s="181"/>
      <c r="T4" s="181"/>
      <c r="U4" s="181" t="s">
        <v>35</v>
      </c>
      <c r="V4" s="181" t="s">
        <v>36</v>
      </c>
      <c r="W4" s="181"/>
      <c r="X4" s="181"/>
      <c r="Y4" s="181"/>
      <c r="Z4" s="181"/>
      <c r="AA4" s="181"/>
      <c r="AB4" s="174" t="s">
        <v>37</v>
      </c>
      <c r="AC4" s="180"/>
      <c r="AD4" s="180"/>
      <c r="AE4" s="180"/>
      <c r="AF4" s="181"/>
      <c r="AG4" s="181"/>
      <c r="AH4" s="181"/>
      <c r="AI4" s="177"/>
      <c r="AJ4" s="177"/>
      <c r="AK4" s="202"/>
      <c r="AL4" s="204"/>
      <c r="AM4" s="202"/>
      <c r="AN4" s="201" t="s">
        <v>38</v>
      </c>
      <c r="AO4" s="201" t="s">
        <v>39</v>
      </c>
      <c r="AP4" s="201" t="s">
        <v>40</v>
      </c>
      <c r="AQ4" s="201" t="s">
        <v>41</v>
      </c>
      <c r="AR4" s="201" t="s">
        <v>42</v>
      </c>
      <c r="AS4" s="201" t="s">
        <v>43</v>
      </c>
      <c r="AT4" s="201" t="s">
        <v>44</v>
      </c>
      <c r="AU4" s="201"/>
      <c r="AV4" s="201"/>
      <c r="AW4" s="201"/>
      <c r="AX4" s="201"/>
      <c r="AY4" s="200" t="s">
        <v>45</v>
      </c>
      <c r="AZ4" s="200" t="s">
        <v>46</v>
      </c>
      <c r="BA4" s="200" t="s">
        <v>47</v>
      </c>
      <c r="BB4" s="200" t="s">
        <v>48</v>
      </c>
      <c r="BC4" s="200" t="s">
        <v>30</v>
      </c>
    </row>
    <row r="5" spans="1:55" s="56" customFormat="1" ht="84.75" customHeight="1" x14ac:dyDescent="0.15">
      <c r="A5" s="181"/>
      <c r="B5" s="181"/>
      <c r="C5" s="181"/>
      <c r="D5" s="187"/>
      <c r="E5" s="187"/>
      <c r="F5" s="187"/>
      <c r="G5" s="187"/>
      <c r="H5" s="187"/>
      <c r="I5" s="187"/>
      <c r="J5" s="187"/>
      <c r="K5" s="187"/>
      <c r="L5" s="187"/>
      <c r="M5" s="181"/>
      <c r="N5" s="181"/>
      <c r="O5" s="16" t="s">
        <v>49</v>
      </c>
      <c r="P5" s="16" t="s">
        <v>50</v>
      </c>
      <c r="Q5" s="16" t="s">
        <v>51</v>
      </c>
      <c r="R5" s="181"/>
      <c r="S5" s="181"/>
      <c r="T5" s="181"/>
      <c r="U5" s="181"/>
      <c r="V5" s="16" t="s">
        <v>52</v>
      </c>
      <c r="W5" s="16" t="s">
        <v>53</v>
      </c>
      <c r="X5" s="16" t="s">
        <v>54</v>
      </c>
      <c r="Y5" s="16" t="s">
        <v>55</v>
      </c>
      <c r="Z5" s="16" t="s">
        <v>56</v>
      </c>
      <c r="AA5" s="16" t="s">
        <v>57</v>
      </c>
      <c r="AB5" s="174"/>
      <c r="AC5" s="180"/>
      <c r="AD5" s="180"/>
      <c r="AE5" s="180"/>
      <c r="AF5" s="181"/>
      <c r="AG5" s="181"/>
      <c r="AH5" s="181"/>
      <c r="AI5" s="178"/>
      <c r="AJ5" s="178"/>
      <c r="AK5" s="202"/>
      <c r="AL5" s="205"/>
      <c r="AM5" s="202"/>
      <c r="AN5" s="201"/>
      <c r="AO5" s="201"/>
      <c r="AP5" s="201"/>
      <c r="AQ5" s="201"/>
      <c r="AR5" s="201"/>
      <c r="AS5" s="201"/>
      <c r="AT5" s="201"/>
      <c r="AU5" s="201"/>
      <c r="AV5" s="201"/>
      <c r="AW5" s="201"/>
      <c r="AX5" s="201"/>
      <c r="AY5" s="200"/>
      <c r="AZ5" s="200"/>
      <c r="BA5" s="200"/>
      <c r="BB5" s="200"/>
      <c r="BC5" s="200"/>
    </row>
    <row r="6" spans="1:55" s="46" customFormat="1" ht="36" customHeight="1" x14ac:dyDescent="0.15">
      <c r="A6" s="16" t="s">
        <v>192</v>
      </c>
      <c r="B6" s="16" t="s">
        <v>64</v>
      </c>
      <c r="C6" s="16" t="s">
        <v>65</v>
      </c>
      <c r="D6" s="16">
        <v>4</v>
      </c>
      <c r="E6" s="16">
        <v>5</v>
      </c>
      <c r="F6" s="16">
        <v>6</v>
      </c>
      <c r="G6" s="16">
        <v>7</v>
      </c>
      <c r="H6" s="16">
        <v>8</v>
      </c>
      <c r="I6" s="16">
        <v>9</v>
      </c>
      <c r="J6" s="16">
        <v>10</v>
      </c>
      <c r="K6" s="16">
        <v>11</v>
      </c>
      <c r="L6" s="16">
        <v>12</v>
      </c>
      <c r="M6" s="16" t="s">
        <v>66</v>
      </c>
      <c r="N6" s="16">
        <v>14</v>
      </c>
      <c r="O6" s="16">
        <v>15</v>
      </c>
      <c r="P6" s="16">
        <v>16</v>
      </c>
      <c r="Q6" s="16">
        <v>17</v>
      </c>
      <c r="R6" s="16">
        <v>18</v>
      </c>
      <c r="S6" s="16">
        <v>19</v>
      </c>
      <c r="T6" s="16">
        <v>20</v>
      </c>
      <c r="U6" s="16">
        <v>21</v>
      </c>
      <c r="V6" s="16">
        <v>22</v>
      </c>
      <c r="W6" s="16">
        <v>23</v>
      </c>
      <c r="X6" s="16">
        <v>24</v>
      </c>
      <c r="Y6" s="16">
        <v>25</v>
      </c>
      <c r="Z6" s="16">
        <v>26</v>
      </c>
      <c r="AA6" s="16">
        <v>27</v>
      </c>
      <c r="AB6" s="16">
        <v>28</v>
      </c>
      <c r="AC6" s="80" t="s">
        <v>67</v>
      </c>
      <c r="AD6" s="80" t="s">
        <v>68</v>
      </c>
      <c r="AE6" s="16">
        <v>31</v>
      </c>
      <c r="AF6" s="16">
        <v>32</v>
      </c>
      <c r="AG6" s="16">
        <v>33</v>
      </c>
      <c r="AH6" s="16">
        <v>34</v>
      </c>
      <c r="AI6" s="16"/>
      <c r="AJ6" s="16"/>
      <c r="AK6" s="16">
        <v>35</v>
      </c>
      <c r="AL6" s="16"/>
      <c r="AM6" s="16">
        <v>36</v>
      </c>
      <c r="AN6" s="16">
        <v>37</v>
      </c>
      <c r="AO6" s="16">
        <v>38</v>
      </c>
      <c r="AP6" s="16">
        <v>39</v>
      </c>
      <c r="AQ6" s="16">
        <v>40</v>
      </c>
      <c r="AR6" s="16">
        <v>41</v>
      </c>
      <c r="AS6" s="16">
        <v>42</v>
      </c>
      <c r="AT6" s="16">
        <v>43</v>
      </c>
      <c r="AU6" s="16">
        <v>44</v>
      </c>
      <c r="AV6" s="16">
        <v>45</v>
      </c>
      <c r="AW6" s="16">
        <v>46</v>
      </c>
      <c r="AX6" s="16">
        <v>47</v>
      </c>
      <c r="AY6" s="16">
        <v>49</v>
      </c>
      <c r="AZ6" s="16">
        <v>50</v>
      </c>
      <c r="BA6" s="16">
        <v>51</v>
      </c>
      <c r="BB6" s="16">
        <v>52</v>
      </c>
      <c r="BC6" s="16"/>
    </row>
    <row r="7" spans="1:55" s="46" customFormat="1" ht="36" customHeight="1" x14ac:dyDescent="0.15">
      <c r="A7" s="70" t="s">
        <v>70</v>
      </c>
      <c r="B7" s="71"/>
      <c r="C7" s="71"/>
      <c r="D7" s="16"/>
      <c r="E7" s="16"/>
      <c r="F7" s="16"/>
      <c r="G7" s="16"/>
      <c r="H7" s="16"/>
      <c r="I7" s="16"/>
      <c r="J7" s="16"/>
      <c r="K7" s="16"/>
      <c r="L7" s="16"/>
      <c r="M7" s="16"/>
      <c r="N7" s="16"/>
      <c r="O7" s="16"/>
      <c r="P7" s="16"/>
      <c r="Q7" s="16"/>
      <c r="R7" s="16"/>
      <c r="S7" s="16"/>
      <c r="T7" s="16"/>
      <c r="U7" s="16"/>
      <c r="V7" s="16"/>
      <c r="W7" s="16"/>
      <c r="X7" s="16"/>
      <c r="Y7" s="16"/>
      <c r="Z7" s="16"/>
      <c r="AA7" s="16"/>
      <c r="AB7" s="16"/>
      <c r="AC7" s="80"/>
      <c r="AD7" s="80"/>
      <c r="AE7" s="16"/>
      <c r="AF7" s="16"/>
      <c r="AG7" s="16"/>
      <c r="AH7" s="16"/>
      <c r="AI7" s="16"/>
      <c r="AJ7" s="16"/>
      <c r="AK7" s="16"/>
      <c r="AL7" s="16"/>
      <c r="AM7" s="16"/>
      <c r="AN7" s="16"/>
      <c r="AO7" s="16"/>
      <c r="AP7" s="16"/>
      <c r="AQ7" s="16"/>
      <c r="AR7" s="16"/>
      <c r="AS7" s="16"/>
      <c r="AT7" s="16"/>
      <c r="AU7" s="16"/>
      <c r="AV7" s="16"/>
      <c r="AW7" s="16"/>
      <c r="AX7" s="16"/>
      <c r="AY7" s="16"/>
      <c r="AZ7" s="16"/>
      <c r="BA7" s="16"/>
      <c r="BB7" s="16"/>
      <c r="BC7" s="16"/>
    </row>
    <row r="8" spans="1:55" s="46" customFormat="1" ht="36" customHeight="1" x14ac:dyDescent="0.15">
      <c r="A8" s="70" t="s">
        <v>193</v>
      </c>
      <c r="B8" s="71"/>
      <c r="C8" s="71"/>
      <c r="D8" s="16"/>
      <c r="E8" s="16"/>
      <c r="F8" s="16"/>
      <c r="G8" s="16"/>
      <c r="H8" s="16"/>
      <c r="I8" s="16"/>
      <c r="J8" s="16"/>
      <c r="K8" s="16"/>
      <c r="L8" s="80"/>
      <c r="M8" s="80"/>
      <c r="N8" s="16"/>
      <c r="O8" s="16"/>
      <c r="P8" s="16"/>
      <c r="Q8" s="16"/>
      <c r="R8" s="16"/>
      <c r="S8" s="16"/>
      <c r="T8" s="16"/>
      <c r="U8" s="16"/>
      <c r="V8" s="16"/>
      <c r="W8" s="16"/>
      <c r="X8" s="16"/>
      <c r="Y8" s="16"/>
      <c r="Z8" s="16"/>
      <c r="AA8" s="16"/>
      <c r="AB8" s="16"/>
      <c r="AC8" s="80"/>
      <c r="AD8" s="80"/>
      <c r="AE8" s="16"/>
      <c r="AF8" s="16"/>
      <c r="AG8" s="16"/>
      <c r="AH8" s="16"/>
      <c r="AI8" s="16"/>
      <c r="AJ8" s="16"/>
      <c r="AK8" s="16"/>
      <c r="AL8" s="16"/>
      <c r="AM8" s="16"/>
      <c r="AN8" s="16"/>
      <c r="AO8" s="16"/>
      <c r="AP8" s="16"/>
      <c r="AQ8" s="16"/>
      <c r="AR8" s="16"/>
      <c r="AS8" s="16"/>
      <c r="AT8" s="16"/>
      <c r="AU8" s="16"/>
      <c r="AV8" s="16"/>
      <c r="AW8" s="16"/>
      <c r="AX8" s="16"/>
      <c r="AY8" s="16"/>
      <c r="AZ8" s="16"/>
      <c r="BA8" s="16"/>
      <c r="BB8" s="16"/>
      <c r="BC8" s="16"/>
    </row>
    <row r="9" spans="1:55" s="58" customFormat="1" ht="30.95" customHeight="1" x14ac:dyDescent="0.15">
      <c r="A9" s="72"/>
      <c r="B9" s="71" t="s">
        <v>100</v>
      </c>
      <c r="C9" s="71"/>
      <c r="D9" s="23"/>
      <c r="E9" s="23"/>
      <c r="F9" s="23"/>
      <c r="G9" s="22"/>
      <c r="H9" s="22"/>
      <c r="I9" s="22"/>
      <c r="J9" s="23"/>
      <c r="K9" s="23"/>
      <c r="L9" s="23"/>
      <c r="M9" s="16">
        <f>SUM(M10)</f>
        <v>3.7770000000000152</v>
      </c>
      <c r="N9" s="18"/>
      <c r="O9" s="18"/>
      <c r="P9" s="18"/>
      <c r="Q9" s="18"/>
      <c r="R9" s="23"/>
      <c r="S9" s="23"/>
      <c r="T9" s="19"/>
      <c r="U9" s="25"/>
      <c r="V9" s="18"/>
      <c r="W9" s="19"/>
      <c r="X9" s="19"/>
      <c r="Y9" s="23"/>
      <c r="Z9" s="19"/>
      <c r="AA9" s="23"/>
      <c r="AB9" s="23"/>
      <c r="AC9" s="80">
        <f>SUM(AC10)</f>
        <v>568.43850000000225</v>
      </c>
      <c r="AD9" s="80">
        <f>SUM(AD10)</f>
        <v>568.43850000000225</v>
      </c>
      <c r="AE9" s="19"/>
      <c r="AF9" s="22"/>
      <c r="AG9" s="22"/>
      <c r="AH9" s="22"/>
      <c r="AI9" s="18"/>
      <c r="AJ9" s="18"/>
      <c r="AK9" s="18"/>
      <c r="AL9" s="18"/>
      <c r="AM9" s="107"/>
      <c r="AN9" s="22"/>
      <c r="AO9" s="22"/>
      <c r="AP9" s="22"/>
      <c r="AQ9" s="22"/>
      <c r="AR9" s="22"/>
      <c r="AS9" s="22"/>
      <c r="AT9" s="22"/>
      <c r="AU9" s="22"/>
      <c r="AV9" s="22"/>
      <c r="AW9" s="22"/>
      <c r="AX9" s="112"/>
      <c r="AY9" s="113"/>
      <c r="AZ9" s="85"/>
      <c r="BA9" s="85"/>
      <c r="BB9" s="85"/>
      <c r="BC9" s="85"/>
    </row>
    <row r="10" spans="1:55" s="58" customFormat="1" ht="30.95" customHeight="1" x14ac:dyDescent="0.15">
      <c r="A10" s="22"/>
      <c r="B10" s="22" t="s">
        <v>102</v>
      </c>
      <c r="C10" s="19" t="s">
        <v>103</v>
      </c>
      <c r="D10" s="19" t="s">
        <v>104</v>
      </c>
      <c r="E10" s="39">
        <v>171.36199999999999</v>
      </c>
      <c r="F10" s="39">
        <v>175.13900000000001</v>
      </c>
      <c r="G10" s="22">
        <v>0.94099999999999995</v>
      </c>
      <c r="H10" s="22"/>
      <c r="I10" s="22"/>
      <c r="J10" s="22" t="s">
        <v>105</v>
      </c>
      <c r="K10" s="39">
        <v>170.21199999999999</v>
      </c>
      <c r="L10" s="39">
        <v>173.989</v>
      </c>
      <c r="M10" s="19">
        <f>F10-E10</f>
        <v>3.7770000000000152</v>
      </c>
      <c r="N10" s="22" t="s">
        <v>61</v>
      </c>
      <c r="O10" s="18"/>
      <c r="P10" s="18"/>
      <c r="Q10" s="18"/>
      <c r="R10" s="22" t="s">
        <v>77</v>
      </c>
      <c r="S10" s="43">
        <v>6.5</v>
      </c>
      <c r="T10" s="18" t="s">
        <v>106</v>
      </c>
      <c r="U10" s="22">
        <v>7</v>
      </c>
      <c r="V10" s="18">
        <v>20</v>
      </c>
      <c r="W10" s="84"/>
      <c r="X10" s="85" t="s">
        <v>80</v>
      </c>
      <c r="Y10" s="87">
        <v>20</v>
      </c>
      <c r="Z10" s="94" t="s">
        <v>81</v>
      </c>
      <c r="AA10" s="87">
        <v>9</v>
      </c>
      <c r="AB10" s="23">
        <v>215</v>
      </c>
      <c r="AC10" s="19">
        <f>M10*U10*AB10/10</f>
        <v>568.43850000000225</v>
      </c>
      <c r="AD10" s="19">
        <f>AC10*AF10</f>
        <v>568.43850000000225</v>
      </c>
      <c r="AE10" s="18">
        <v>2005</v>
      </c>
      <c r="AF10" s="22">
        <v>1</v>
      </c>
      <c r="AG10" s="22"/>
      <c r="AH10" s="22"/>
      <c r="AI10" s="22" t="s">
        <v>82</v>
      </c>
      <c r="AJ10" s="19" t="s">
        <v>194</v>
      </c>
      <c r="AK10" s="18" t="s">
        <v>82</v>
      </c>
      <c r="AL10" s="18"/>
      <c r="AM10" s="107">
        <v>6.5</v>
      </c>
      <c r="AN10" s="22" t="s">
        <v>85</v>
      </c>
      <c r="AO10" s="22" t="s">
        <v>85</v>
      </c>
      <c r="AP10" s="22" t="s">
        <v>85</v>
      </c>
      <c r="AQ10" s="22" t="s">
        <v>84</v>
      </c>
      <c r="AR10" s="22" t="s">
        <v>85</v>
      </c>
      <c r="AS10" s="22" t="s">
        <v>85</v>
      </c>
      <c r="AT10" s="22" t="s">
        <v>85</v>
      </c>
      <c r="AU10" s="22" t="s">
        <v>107</v>
      </c>
      <c r="AV10" s="18" t="s">
        <v>107</v>
      </c>
      <c r="AW10" s="18" t="s">
        <v>107</v>
      </c>
      <c r="AX10" s="18"/>
      <c r="AY10" s="113"/>
      <c r="AZ10" s="85"/>
      <c r="BA10" s="85"/>
      <c r="BB10" s="85"/>
      <c r="BC10" s="85"/>
    </row>
    <row r="11" spans="1:55" s="58" customFormat="1" ht="30.95" customHeight="1" x14ac:dyDescent="0.15">
      <c r="A11" s="73"/>
      <c r="B11" s="71" t="s">
        <v>108</v>
      </c>
      <c r="C11" s="71"/>
      <c r="D11" s="19"/>
      <c r="E11" s="39"/>
      <c r="F11" s="39"/>
      <c r="G11" s="22"/>
      <c r="H11" s="22"/>
      <c r="I11" s="22"/>
      <c r="J11" s="22"/>
      <c r="K11" s="39"/>
      <c r="L11" s="39"/>
      <c r="M11" s="16">
        <f>SUM(M12)</f>
        <v>3.4610000000000127</v>
      </c>
      <c r="N11" s="22"/>
      <c r="O11" s="18"/>
      <c r="P11" s="18"/>
      <c r="Q11" s="18"/>
      <c r="R11" s="22"/>
      <c r="S11" s="43"/>
      <c r="T11" s="18"/>
      <c r="U11" s="22"/>
      <c r="V11" s="18"/>
      <c r="W11" s="84"/>
      <c r="X11" s="85"/>
      <c r="Y11" s="87"/>
      <c r="Z11" s="94"/>
      <c r="AA11" s="87"/>
      <c r="AB11" s="23"/>
      <c r="AC11" s="80">
        <f>SUM(AC12)</f>
        <v>532.99400000000196</v>
      </c>
      <c r="AD11" s="80">
        <f>SUM(AD12)</f>
        <v>319.79640000000114</v>
      </c>
      <c r="AE11" s="18"/>
      <c r="AF11" s="22"/>
      <c r="AG11" s="22"/>
      <c r="AH11" s="22"/>
      <c r="AI11" s="22"/>
      <c r="AJ11" s="19"/>
      <c r="AK11" s="18"/>
      <c r="AL11" s="18"/>
      <c r="AM11" s="107"/>
      <c r="AN11" s="22"/>
      <c r="AO11" s="22"/>
      <c r="AP11" s="22"/>
      <c r="AQ11" s="22"/>
      <c r="AR11" s="22"/>
      <c r="AS11" s="22"/>
      <c r="AT11" s="22"/>
      <c r="AU11" s="22"/>
      <c r="AV11" s="18"/>
      <c r="AW11" s="18"/>
      <c r="AX11" s="18"/>
      <c r="AY11" s="113"/>
      <c r="AZ11" s="85"/>
      <c r="BA11" s="85"/>
      <c r="BB11" s="85"/>
      <c r="BC11" s="85"/>
    </row>
    <row r="12" spans="1:55" s="58" customFormat="1" ht="30.95" customHeight="1" x14ac:dyDescent="0.15">
      <c r="A12" s="22"/>
      <c r="B12" s="22" t="s">
        <v>110</v>
      </c>
      <c r="C12" s="19" t="s">
        <v>111</v>
      </c>
      <c r="D12" s="19" t="s">
        <v>112</v>
      </c>
      <c r="E12" s="19">
        <v>384.46199999999999</v>
      </c>
      <c r="F12" s="19">
        <v>387.923</v>
      </c>
      <c r="G12" s="19"/>
      <c r="H12" s="19"/>
      <c r="I12" s="19"/>
      <c r="J12" s="19" t="s">
        <v>113</v>
      </c>
      <c r="K12" s="19">
        <f>E12+341.009</f>
        <v>725.471</v>
      </c>
      <c r="L12" s="19">
        <f>F12+341.009</f>
        <v>728.93200000000002</v>
      </c>
      <c r="M12" s="19">
        <f>F12-E12</f>
        <v>3.4610000000000127</v>
      </c>
      <c r="N12" s="19"/>
      <c r="O12" s="19" t="s">
        <v>114</v>
      </c>
      <c r="P12" s="19">
        <v>1069.7949000000001</v>
      </c>
      <c r="Q12" s="19">
        <v>948.05719999999997</v>
      </c>
      <c r="R12" s="19" t="s">
        <v>77</v>
      </c>
      <c r="S12" s="19">
        <v>6.5</v>
      </c>
      <c r="T12" s="19" t="s">
        <v>78</v>
      </c>
      <c r="U12" s="19">
        <v>7</v>
      </c>
      <c r="V12" s="19"/>
      <c r="W12" s="19"/>
      <c r="X12" s="19" t="s">
        <v>80</v>
      </c>
      <c r="Y12" s="23">
        <v>30</v>
      </c>
      <c r="Z12" s="19" t="s">
        <v>81</v>
      </c>
      <c r="AA12" s="23">
        <v>9</v>
      </c>
      <c r="AB12" s="19">
        <v>220</v>
      </c>
      <c r="AC12" s="19">
        <f>M12*U12*AB12/10</f>
        <v>532.99400000000196</v>
      </c>
      <c r="AD12" s="19">
        <f>AC12*AF12</f>
        <v>319.79640000000114</v>
      </c>
      <c r="AE12" s="19">
        <v>2016</v>
      </c>
      <c r="AF12" s="22">
        <v>0.6</v>
      </c>
      <c r="AG12" s="19"/>
      <c r="AH12" s="22"/>
      <c r="AI12" s="22" t="s">
        <v>82</v>
      </c>
      <c r="AJ12" s="19" t="s">
        <v>194</v>
      </c>
      <c r="AK12" s="18" t="s">
        <v>82</v>
      </c>
      <c r="AL12" s="18"/>
      <c r="AM12" s="107">
        <v>6.5</v>
      </c>
      <c r="AN12" s="22" t="s">
        <v>85</v>
      </c>
      <c r="AO12" s="22" t="s">
        <v>85</v>
      </c>
      <c r="AP12" s="22" t="s">
        <v>85</v>
      </c>
      <c r="AQ12" s="22" t="s">
        <v>84</v>
      </c>
      <c r="AR12" s="22" t="s">
        <v>85</v>
      </c>
      <c r="AS12" s="22" t="s">
        <v>85</v>
      </c>
      <c r="AT12" s="22" t="s">
        <v>85</v>
      </c>
      <c r="AU12" s="18" t="s">
        <v>87</v>
      </c>
      <c r="AV12" s="18" t="s">
        <v>87</v>
      </c>
      <c r="AW12" s="18" t="s">
        <v>87</v>
      </c>
      <c r="AX12" s="18"/>
      <c r="AY12" s="113"/>
      <c r="AZ12" s="85"/>
      <c r="BA12" s="85"/>
      <c r="BB12" s="85"/>
      <c r="BC12" s="85" t="s">
        <v>99</v>
      </c>
    </row>
    <row r="13" spans="1:55" s="58" customFormat="1" ht="30.95" customHeight="1" x14ac:dyDescent="0.15">
      <c r="A13" s="70" t="s">
        <v>195</v>
      </c>
      <c r="B13" s="71"/>
      <c r="C13" s="71"/>
      <c r="D13" s="19"/>
      <c r="E13" s="19"/>
      <c r="F13" s="19"/>
      <c r="G13" s="19"/>
      <c r="H13" s="19"/>
      <c r="I13" s="19"/>
      <c r="J13" s="19"/>
      <c r="K13" s="19"/>
      <c r="L13" s="19"/>
      <c r="M13" s="16"/>
      <c r="N13" s="19"/>
      <c r="O13" s="19"/>
      <c r="P13" s="19"/>
      <c r="Q13" s="19"/>
      <c r="R13" s="19"/>
      <c r="S13" s="19"/>
      <c r="T13" s="19"/>
      <c r="U13" s="19"/>
      <c r="V13" s="19"/>
      <c r="W13" s="19"/>
      <c r="X13" s="19"/>
      <c r="Y13" s="23"/>
      <c r="Z13" s="19"/>
      <c r="AA13" s="23"/>
      <c r="AB13" s="19"/>
      <c r="AC13" s="80"/>
      <c r="AD13" s="80"/>
      <c r="AE13" s="19"/>
      <c r="AF13" s="22"/>
      <c r="AG13" s="19"/>
      <c r="AH13" s="22"/>
      <c r="AI13" s="22"/>
      <c r="AJ13" s="19"/>
      <c r="AK13" s="18"/>
      <c r="AL13" s="18"/>
      <c r="AM13" s="107"/>
      <c r="AN13" s="22"/>
      <c r="AO13" s="22"/>
      <c r="AP13" s="22"/>
      <c r="AQ13" s="22"/>
      <c r="AR13" s="22"/>
      <c r="AS13" s="22"/>
      <c r="AT13" s="22"/>
      <c r="AU13" s="18"/>
      <c r="AV13" s="18"/>
      <c r="AW13" s="18"/>
      <c r="AX13" s="18"/>
      <c r="AY13" s="113"/>
      <c r="AZ13" s="85"/>
      <c r="BA13" s="85"/>
      <c r="BB13" s="85"/>
      <c r="BC13" s="85"/>
    </row>
    <row r="14" spans="1:55" s="59" customFormat="1" ht="36" customHeight="1" x14ac:dyDescent="0.15">
      <c r="A14" s="22"/>
      <c r="B14" s="71" t="s">
        <v>196</v>
      </c>
      <c r="C14" s="71"/>
      <c r="D14" s="23"/>
      <c r="E14" s="23"/>
      <c r="F14" s="23"/>
      <c r="G14" s="23"/>
      <c r="H14" s="23"/>
      <c r="I14" s="23"/>
      <c r="J14" s="23"/>
      <c r="K14" s="23"/>
      <c r="L14" s="23"/>
      <c r="M14" s="16">
        <f>SUM(M15:M17)</f>
        <v>12.037999999999982</v>
      </c>
      <c r="N14" s="18"/>
      <c r="O14" s="18"/>
      <c r="P14" s="18"/>
      <c r="Q14" s="18"/>
      <c r="R14" s="23"/>
      <c r="S14" s="23"/>
      <c r="T14" s="19"/>
      <c r="U14" s="25"/>
      <c r="V14" s="19"/>
      <c r="W14" s="19"/>
      <c r="X14" s="19"/>
      <c r="Y14" s="23"/>
      <c r="Z14" s="19"/>
      <c r="AA14" s="23"/>
      <c r="AB14" s="23"/>
      <c r="AC14" s="80">
        <f>SUM(AC15:AC17)</f>
        <v>1743.719999999998</v>
      </c>
      <c r="AD14" s="80">
        <f>SUM(AD15:AD17)</f>
        <v>1743.719999999998</v>
      </c>
      <c r="AE14" s="19"/>
      <c r="AF14" s="22"/>
      <c r="AG14" s="22"/>
      <c r="AH14" s="22"/>
      <c r="AI14" s="18"/>
      <c r="AJ14" s="19"/>
      <c r="AK14" s="18"/>
      <c r="AL14" s="19"/>
      <c r="AM14" s="19"/>
      <c r="AN14" s="22"/>
      <c r="AO14" s="22"/>
      <c r="AP14" s="22"/>
      <c r="AQ14" s="22"/>
      <c r="AR14" s="22"/>
      <c r="AS14" s="22"/>
      <c r="AT14" s="22"/>
      <c r="AU14" s="22"/>
      <c r="AV14" s="18"/>
      <c r="AW14" s="18"/>
      <c r="AX14" s="18"/>
      <c r="AY14" s="113"/>
      <c r="AZ14" s="85"/>
      <c r="BA14" s="85"/>
      <c r="BB14" s="85"/>
      <c r="BC14" s="85"/>
    </row>
    <row r="15" spans="1:55" s="59" customFormat="1" ht="36" customHeight="1" x14ac:dyDescent="0.15">
      <c r="A15" s="20"/>
      <c r="B15" s="20" t="s">
        <v>197</v>
      </c>
      <c r="C15" s="19" t="s">
        <v>198</v>
      </c>
      <c r="D15" s="19" t="s">
        <v>199</v>
      </c>
      <c r="E15" s="19">
        <v>127.18</v>
      </c>
      <c r="F15" s="19">
        <v>127.94</v>
      </c>
      <c r="G15" s="19"/>
      <c r="H15" s="19"/>
      <c r="I15" s="19"/>
      <c r="J15" s="19"/>
      <c r="K15" s="19"/>
      <c r="L15" s="19"/>
      <c r="M15" s="19">
        <f>F15-E15</f>
        <v>0.75999999999999091</v>
      </c>
      <c r="N15" s="19" t="s">
        <v>200</v>
      </c>
      <c r="O15" s="19"/>
      <c r="P15" s="19"/>
      <c r="Q15" s="19"/>
      <c r="R15" s="19" t="s">
        <v>121</v>
      </c>
      <c r="S15" s="19">
        <v>6</v>
      </c>
      <c r="T15" s="19" t="s">
        <v>78</v>
      </c>
      <c r="U15" s="19">
        <v>7</v>
      </c>
      <c r="V15" s="19"/>
      <c r="W15" s="19"/>
      <c r="X15" s="19" t="s">
        <v>80</v>
      </c>
      <c r="Y15" s="23">
        <v>30</v>
      </c>
      <c r="Z15" s="19" t="s">
        <v>81</v>
      </c>
      <c r="AA15" s="23">
        <v>9</v>
      </c>
      <c r="AB15" s="95">
        <v>220</v>
      </c>
      <c r="AC15" s="19">
        <f>M15*U15*AB15/10</f>
        <v>117.0399999999986</v>
      </c>
      <c r="AD15" s="19">
        <f>AC15*AF15</f>
        <v>117.0399999999986</v>
      </c>
      <c r="AE15" s="19">
        <v>2004</v>
      </c>
      <c r="AF15" s="19">
        <v>1</v>
      </c>
      <c r="AG15" s="19"/>
      <c r="AH15" s="19"/>
      <c r="AI15" s="18" t="s">
        <v>201</v>
      </c>
      <c r="AJ15" s="19" t="s">
        <v>202</v>
      </c>
      <c r="AK15" s="18" t="s">
        <v>201</v>
      </c>
      <c r="AL15" s="19"/>
      <c r="AM15" s="19">
        <v>6</v>
      </c>
      <c r="AN15" s="19" t="s">
        <v>84</v>
      </c>
      <c r="AO15" s="22" t="s">
        <v>85</v>
      </c>
      <c r="AP15" s="22" t="s">
        <v>85</v>
      </c>
      <c r="AQ15" s="22" t="s">
        <v>84</v>
      </c>
      <c r="AR15" s="19" t="s">
        <v>85</v>
      </c>
      <c r="AS15" s="19" t="s">
        <v>85</v>
      </c>
      <c r="AT15" s="19" t="s">
        <v>85</v>
      </c>
      <c r="AU15" s="19"/>
      <c r="AV15" s="19"/>
      <c r="AW15" s="19"/>
      <c r="AX15" s="19"/>
      <c r="AY15" s="19"/>
      <c r="AZ15" s="19"/>
      <c r="BA15" s="19"/>
      <c r="BB15" s="19"/>
      <c r="BC15" s="19"/>
    </row>
    <row r="16" spans="1:55" s="59" customFormat="1" ht="36" customHeight="1" x14ac:dyDescent="0.15">
      <c r="A16" s="20"/>
      <c r="B16" s="20" t="s">
        <v>197</v>
      </c>
      <c r="C16" s="19" t="s">
        <v>198</v>
      </c>
      <c r="D16" s="19" t="s">
        <v>199</v>
      </c>
      <c r="E16" s="19">
        <v>129.24700000000001</v>
      </c>
      <c r="F16" s="19">
        <v>134.25299999999999</v>
      </c>
      <c r="G16" s="19"/>
      <c r="H16" s="19"/>
      <c r="I16" s="19"/>
      <c r="J16" s="19"/>
      <c r="K16" s="19"/>
      <c r="L16" s="19"/>
      <c r="M16" s="19">
        <f>F16-E16</f>
        <v>5.0059999999999718</v>
      </c>
      <c r="N16" s="19" t="s">
        <v>200</v>
      </c>
      <c r="O16" s="19"/>
      <c r="P16" s="19"/>
      <c r="Q16" s="19"/>
      <c r="R16" s="19" t="s">
        <v>121</v>
      </c>
      <c r="S16" s="19">
        <v>6</v>
      </c>
      <c r="T16" s="19" t="s">
        <v>78</v>
      </c>
      <c r="U16" s="19">
        <v>6</v>
      </c>
      <c r="V16" s="19"/>
      <c r="W16" s="19"/>
      <c r="X16" s="19" t="s">
        <v>80</v>
      </c>
      <c r="Y16" s="23">
        <v>30</v>
      </c>
      <c r="Z16" s="19" t="s">
        <v>81</v>
      </c>
      <c r="AA16" s="23">
        <v>9</v>
      </c>
      <c r="AB16" s="95">
        <v>220</v>
      </c>
      <c r="AC16" s="19">
        <f>M16*U16*AB16/10</f>
        <v>660.79199999999628</v>
      </c>
      <c r="AD16" s="19">
        <f>AC16*AF16</f>
        <v>660.79199999999628</v>
      </c>
      <c r="AE16" s="19">
        <v>2007</v>
      </c>
      <c r="AF16" s="19">
        <v>1</v>
      </c>
      <c r="AG16" s="19"/>
      <c r="AH16" s="19"/>
      <c r="AI16" s="18" t="s">
        <v>201</v>
      </c>
      <c r="AJ16" s="19" t="s">
        <v>202</v>
      </c>
      <c r="AK16" s="18" t="s">
        <v>201</v>
      </c>
      <c r="AL16" s="19"/>
      <c r="AM16" s="19">
        <v>6</v>
      </c>
      <c r="AN16" s="19" t="s">
        <v>84</v>
      </c>
      <c r="AO16" s="22" t="s">
        <v>85</v>
      </c>
      <c r="AP16" s="22" t="s">
        <v>85</v>
      </c>
      <c r="AQ16" s="22" t="s">
        <v>84</v>
      </c>
      <c r="AR16" s="19" t="s">
        <v>85</v>
      </c>
      <c r="AS16" s="19" t="s">
        <v>85</v>
      </c>
      <c r="AT16" s="19" t="s">
        <v>85</v>
      </c>
      <c r="AU16" s="19"/>
      <c r="AV16" s="19"/>
      <c r="AW16" s="19"/>
      <c r="AX16" s="19"/>
      <c r="AY16" s="19"/>
      <c r="AZ16" s="19"/>
      <c r="BA16" s="19"/>
      <c r="BB16" s="19"/>
      <c r="BC16" s="19"/>
    </row>
    <row r="17" spans="1:55" s="59" customFormat="1" ht="36" customHeight="1" x14ac:dyDescent="0.15">
      <c r="A17" s="20"/>
      <c r="B17" s="20" t="s">
        <v>197</v>
      </c>
      <c r="C17" s="19" t="s">
        <v>198</v>
      </c>
      <c r="D17" s="19" t="s">
        <v>199</v>
      </c>
      <c r="E17" s="19">
        <v>134.25299999999999</v>
      </c>
      <c r="F17" s="19">
        <v>140.52500000000001</v>
      </c>
      <c r="G17" s="19"/>
      <c r="H17" s="19"/>
      <c r="I17" s="19"/>
      <c r="J17" s="19"/>
      <c r="K17" s="19"/>
      <c r="L17" s="19"/>
      <c r="M17" s="19">
        <f>F17-E17</f>
        <v>6.2720000000000198</v>
      </c>
      <c r="N17" s="19" t="s">
        <v>200</v>
      </c>
      <c r="O17" s="19"/>
      <c r="P17" s="19"/>
      <c r="Q17" s="19"/>
      <c r="R17" s="19" t="s">
        <v>121</v>
      </c>
      <c r="S17" s="19">
        <v>6</v>
      </c>
      <c r="T17" s="19" t="s">
        <v>78</v>
      </c>
      <c r="U17" s="19">
        <v>7</v>
      </c>
      <c r="V17" s="19"/>
      <c r="W17" s="19"/>
      <c r="X17" s="19" t="s">
        <v>80</v>
      </c>
      <c r="Y17" s="23">
        <v>30</v>
      </c>
      <c r="Z17" s="19" t="s">
        <v>81</v>
      </c>
      <c r="AA17" s="23">
        <v>9</v>
      </c>
      <c r="AB17" s="95">
        <v>220</v>
      </c>
      <c r="AC17" s="19">
        <f>M17*U17*AB17/10</f>
        <v>965.88800000000299</v>
      </c>
      <c r="AD17" s="19">
        <f>AC17*AF17</f>
        <v>965.88800000000299</v>
      </c>
      <c r="AE17" s="19">
        <v>2007</v>
      </c>
      <c r="AF17" s="19">
        <v>1</v>
      </c>
      <c r="AG17" s="19"/>
      <c r="AH17" s="19"/>
      <c r="AI17" s="18" t="s">
        <v>201</v>
      </c>
      <c r="AJ17" s="19" t="s">
        <v>202</v>
      </c>
      <c r="AK17" s="18" t="s">
        <v>201</v>
      </c>
      <c r="AL17" s="19"/>
      <c r="AM17" s="19">
        <v>6</v>
      </c>
      <c r="AN17" s="19" t="s">
        <v>84</v>
      </c>
      <c r="AO17" s="22" t="s">
        <v>85</v>
      </c>
      <c r="AP17" s="22" t="s">
        <v>85</v>
      </c>
      <c r="AQ17" s="22" t="s">
        <v>84</v>
      </c>
      <c r="AR17" s="19" t="s">
        <v>85</v>
      </c>
      <c r="AS17" s="19" t="s">
        <v>85</v>
      </c>
      <c r="AT17" s="19" t="s">
        <v>85</v>
      </c>
      <c r="AU17" s="19"/>
      <c r="AV17" s="19"/>
      <c r="AW17" s="19"/>
      <c r="AX17" s="19"/>
      <c r="AY17" s="19"/>
      <c r="AZ17" s="19"/>
      <c r="BA17" s="19"/>
      <c r="BB17" s="19"/>
      <c r="BC17" s="19"/>
    </row>
    <row r="18" spans="1:55" s="60" customFormat="1" ht="36" customHeight="1" x14ac:dyDescent="0.15">
      <c r="A18" s="22"/>
      <c r="B18" s="71" t="s">
        <v>71</v>
      </c>
      <c r="C18" s="71"/>
      <c r="D18" s="22"/>
      <c r="E18" s="23"/>
      <c r="F18" s="23"/>
      <c r="G18" s="22"/>
      <c r="H18" s="22"/>
      <c r="I18" s="22"/>
      <c r="J18" s="23"/>
      <c r="K18" s="23"/>
      <c r="L18" s="22"/>
      <c r="M18" s="16">
        <f>SUM(M19:M20)</f>
        <v>4.0309999999999988</v>
      </c>
      <c r="N18" s="18"/>
      <c r="O18" s="18"/>
      <c r="P18" s="18"/>
      <c r="Q18" s="18"/>
      <c r="R18" s="23"/>
      <c r="S18" s="23"/>
      <c r="T18" s="19"/>
      <c r="U18" s="18"/>
      <c r="V18" s="19"/>
      <c r="W18" s="86"/>
      <c r="X18" s="87"/>
      <c r="Y18" s="87"/>
      <c r="Z18" s="94"/>
      <c r="AA18" s="87"/>
      <c r="AB18" s="23"/>
      <c r="AC18" s="80">
        <f>SUM(AC19:AC20)</f>
        <v>620.77399999999989</v>
      </c>
      <c r="AD18" s="80">
        <f>SUM(AD19:AD20)</f>
        <v>620.77399999999989</v>
      </c>
      <c r="AE18" s="18"/>
      <c r="AF18" s="22"/>
      <c r="AG18" s="22"/>
      <c r="AH18" s="22"/>
      <c r="AI18" s="18"/>
      <c r="AJ18" s="19"/>
      <c r="AK18" s="18"/>
      <c r="AL18" s="19"/>
      <c r="AM18" s="19"/>
      <c r="AN18" s="22"/>
      <c r="AO18" s="22"/>
      <c r="AP18" s="22"/>
      <c r="AQ18" s="22"/>
      <c r="AR18" s="22"/>
      <c r="AS18" s="22"/>
      <c r="AT18" s="22"/>
      <c r="AU18" s="22"/>
      <c r="AV18" s="18"/>
      <c r="AW18" s="18"/>
      <c r="AX18" s="114"/>
      <c r="AY18" s="113"/>
      <c r="AZ18" s="85"/>
      <c r="BA18" s="85"/>
      <c r="BB18" s="85"/>
      <c r="BC18" s="85"/>
    </row>
    <row r="19" spans="1:55" s="60" customFormat="1" ht="36" customHeight="1" x14ac:dyDescent="0.15">
      <c r="A19" s="22"/>
      <c r="B19" s="22" t="s">
        <v>73</v>
      </c>
      <c r="C19" s="27" t="s">
        <v>74</v>
      </c>
      <c r="D19" s="27" t="s">
        <v>75</v>
      </c>
      <c r="E19" s="27">
        <v>33.963000000000001</v>
      </c>
      <c r="F19" s="27">
        <v>35.322000000000003</v>
      </c>
      <c r="G19" s="27" t="s">
        <v>76</v>
      </c>
      <c r="H19" s="27">
        <v>0</v>
      </c>
      <c r="I19" s="27">
        <v>21.567</v>
      </c>
      <c r="J19" s="27" t="s">
        <v>75</v>
      </c>
      <c r="K19" s="27">
        <v>33.963000000000001</v>
      </c>
      <c r="L19" s="27">
        <v>35.322000000000003</v>
      </c>
      <c r="M19" s="19">
        <f>F19-E19</f>
        <v>1.3590000000000018</v>
      </c>
      <c r="N19" s="27"/>
      <c r="O19" s="27"/>
      <c r="P19" s="22"/>
      <c r="Q19" s="22"/>
      <c r="R19" s="27" t="s">
        <v>77</v>
      </c>
      <c r="S19" s="27">
        <v>6</v>
      </c>
      <c r="T19" s="19" t="s">
        <v>78</v>
      </c>
      <c r="U19" s="27">
        <v>7</v>
      </c>
      <c r="V19" s="27"/>
      <c r="W19" s="19"/>
      <c r="X19" s="19" t="s">
        <v>80</v>
      </c>
      <c r="Y19" s="23">
        <v>30</v>
      </c>
      <c r="Z19" s="19" t="s">
        <v>81</v>
      </c>
      <c r="AA19" s="23">
        <v>9</v>
      </c>
      <c r="AB19" s="27">
        <v>220</v>
      </c>
      <c r="AC19" s="19">
        <f>M19*U19*AB19/10</f>
        <v>209.28600000000029</v>
      </c>
      <c r="AD19" s="19">
        <f>AC19*AF19</f>
        <v>209.28600000000029</v>
      </c>
      <c r="AE19" s="18">
        <v>1977</v>
      </c>
      <c r="AF19" s="22">
        <v>1</v>
      </c>
      <c r="AG19" s="22"/>
      <c r="AH19" s="22"/>
      <c r="AI19" s="18" t="s">
        <v>201</v>
      </c>
      <c r="AJ19" s="18" t="s">
        <v>203</v>
      </c>
      <c r="AK19" s="18" t="s">
        <v>201</v>
      </c>
      <c r="AL19" s="18"/>
      <c r="AM19" s="22">
        <v>6</v>
      </c>
      <c r="AN19" s="22" t="s">
        <v>84</v>
      </c>
      <c r="AO19" s="22" t="s">
        <v>85</v>
      </c>
      <c r="AP19" s="22" t="s">
        <v>85</v>
      </c>
      <c r="AQ19" s="22" t="s">
        <v>84</v>
      </c>
      <c r="AR19" s="22" t="s">
        <v>85</v>
      </c>
      <c r="AS19" s="22" t="s">
        <v>85</v>
      </c>
      <c r="AT19" s="22" t="s">
        <v>85</v>
      </c>
      <c r="AU19" s="22" t="s">
        <v>87</v>
      </c>
      <c r="AV19" s="18" t="s">
        <v>88</v>
      </c>
      <c r="AW19" s="18" t="s">
        <v>89</v>
      </c>
      <c r="AX19" s="18"/>
      <c r="AY19" s="85"/>
      <c r="AZ19" s="85">
        <v>1.359</v>
      </c>
      <c r="BA19" s="85"/>
      <c r="BB19" s="85"/>
      <c r="BC19" s="85"/>
    </row>
    <row r="20" spans="1:55" s="59" customFormat="1" ht="36" customHeight="1" x14ac:dyDescent="0.15">
      <c r="A20" s="22"/>
      <c r="B20" s="22" t="s">
        <v>73</v>
      </c>
      <c r="C20" s="28" t="s">
        <v>204</v>
      </c>
      <c r="D20" s="28" t="s">
        <v>205</v>
      </c>
      <c r="E20" s="28">
        <v>29.004000000000001</v>
      </c>
      <c r="F20" s="28">
        <v>31.675999999999998</v>
      </c>
      <c r="G20" s="27"/>
      <c r="H20" s="27"/>
      <c r="I20" s="27"/>
      <c r="J20" s="28" t="s">
        <v>205</v>
      </c>
      <c r="K20" s="28">
        <v>29.004000000000001</v>
      </c>
      <c r="L20" s="28">
        <v>31.675999999999998</v>
      </c>
      <c r="M20" s="19">
        <f>F20-E20</f>
        <v>2.671999999999997</v>
      </c>
      <c r="N20" s="27"/>
      <c r="O20" s="27"/>
      <c r="P20" s="22"/>
      <c r="Q20" s="22"/>
      <c r="R20" s="28" t="s">
        <v>77</v>
      </c>
      <c r="S20" s="28">
        <v>6</v>
      </c>
      <c r="T20" s="19" t="s">
        <v>78</v>
      </c>
      <c r="U20" s="27">
        <v>7</v>
      </c>
      <c r="V20" s="27"/>
      <c r="W20" s="19"/>
      <c r="X20" s="19" t="s">
        <v>80</v>
      </c>
      <c r="Y20" s="23">
        <v>30</v>
      </c>
      <c r="Z20" s="19" t="s">
        <v>81</v>
      </c>
      <c r="AA20" s="23">
        <v>9</v>
      </c>
      <c r="AB20" s="28">
        <v>220</v>
      </c>
      <c r="AC20" s="19">
        <f>M20*U20*AB20/10</f>
        <v>411.48799999999954</v>
      </c>
      <c r="AD20" s="19">
        <f>AC20*AF20</f>
        <v>411.48799999999954</v>
      </c>
      <c r="AE20" s="18">
        <v>2006</v>
      </c>
      <c r="AF20" s="22">
        <v>1</v>
      </c>
      <c r="AG20" s="22"/>
      <c r="AH20" s="22"/>
      <c r="AI20" s="18" t="s">
        <v>201</v>
      </c>
      <c r="AJ20" s="19" t="s">
        <v>202</v>
      </c>
      <c r="AK20" s="18" t="s">
        <v>201</v>
      </c>
      <c r="AL20" s="19"/>
      <c r="AM20" s="18">
        <v>6</v>
      </c>
      <c r="AN20" s="22" t="s">
        <v>84</v>
      </c>
      <c r="AO20" s="22" t="s">
        <v>85</v>
      </c>
      <c r="AP20" s="22" t="s">
        <v>85</v>
      </c>
      <c r="AQ20" s="22" t="s">
        <v>84</v>
      </c>
      <c r="AR20" s="22" t="s">
        <v>85</v>
      </c>
      <c r="AS20" s="18" t="s">
        <v>85</v>
      </c>
      <c r="AT20" s="22" t="s">
        <v>85</v>
      </c>
      <c r="AU20" s="22"/>
      <c r="AV20" s="18"/>
      <c r="AW20" s="18"/>
      <c r="AX20" s="18"/>
      <c r="AY20" s="85"/>
      <c r="AZ20" s="85"/>
      <c r="BA20" s="85"/>
      <c r="BB20" s="85"/>
      <c r="BC20" s="85"/>
    </row>
    <row r="21" spans="1:55" s="59" customFormat="1" ht="36" customHeight="1" x14ac:dyDescent="0.15">
      <c r="A21" s="20"/>
      <c r="B21" s="71" t="s">
        <v>206</v>
      </c>
      <c r="C21" s="71"/>
      <c r="D21" s="23"/>
      <c r="E21" s="23"/>
      <c r="F21" s="23"/>
      <c r="G21" s="22"/>
      <c r="H21" s="22"/>
      <c r="I21" s="22"/>
      <c r="J21" s="23"/>
      <c r="K21" s="23"/>
      <c r="L21" s="23"/>
      <c r="M21" s="16">
        <f>SUM(M22:M23)</f>
        <v>15</v>
      </c>
      <c r="N21" s="23"/>
      <c r="O21" s="18"/>
      <c r="P21" s="18"/>
      <c r="Q21" s="18"/>
      <c r="R21" s="23"/>
      <c r="S21" s="19"/>
      <c r="T21" s="19"/>
      <c r="U21" s="18"/>
      <c r="V21" s="18"/>
      <c r="W21" s="19"/>
      <c r="X21" s="19"/>
      <c r="Y21" s="23"/>
      <c r="Z21" s="19"/>
      <c r="AA21" s="23"/>
      <c r="AB21" s="96"/>
      <c r="AC21" s="80">
        <f>SUM(AC22:AC23)</f>
        <v>2418.7500000000005</v>
      </c>
      <c r="AD21" s="80">
        <f>SUM(AD22:AD23)</f>
        <v>2370.7781250000003</v>
      </c>
      <c r="AE21" s="18"/>
      <c r="AF21" s="22"/>
      <c r="AG21" s="22"/>
      <c r="AH21" s="22"/>
      <c r="AI21" s="18"/>
      <c r="AJ21" s="19"/>
      <c r="AK21" s="18"/>
      <c r="AL21" s="18"/>
      <c r="AM21" s="19"/>
      <c r="AN21" s="22"/>
      <c r="AO21" s="22"/>
      <c r="AP21" s="22"/>
      <c r="AQ21" s="22"/>
      <c r="AR21" s="22"/>
      <c r="AS21" s="22"/>
      <c r="AT21" s="22"/>
      <c r="AU21" s="22"/>
      <c r="AV21" s="18"/>
      <c r="AW21" s="18"/>
      <c r="AX21" s="18"/>
      <c r="AY21" s="113"/>
      <c r="AZ21" s="113"/>
      <c r="BA21" s="113"/>
      <c r="BB21" s="113"/>
      <c r="BC21" s="85"/>
    </row>
    <row r="22" spans="1:55" s="60" customFormat="1" ht="36" customHeight="1" x14ac:dyDescent="0.15">
      <c r="A22" s="22"/>
      <c r="B22" s="18" t="s">
        <v>207</v>
      </c>
      <c r="C22" s="28" t="s">
        <v>208</v>
      </c>
      <c r="D22" s="29" t="s">
        <v>209</v>
      </c>
      <c r="E22" s="28">
        <v>46.866</v>
      </c>
      <c r="F22" s="28">
        <v>47.460999999999999</v>
      </c>
      <c r="G22" s="27"/>
      <c r="H22" s="27"/>
      <c r="I22" s="27"/>
      <c r="J22" s="28"/>
      <c r="K22" s="28"/>
      <c r="L22" s="28"/>
      <c r="M22" s="19">
        <f>F22-E22</f>
        <v>0.59499999999999886</v>
      </c>
      <c r="N22" s="27"/>
      <c r="O22" s="27"/>
      <c r="P22" s="22"/>
      <c r="Q22" s="22"/>
      <c r="R22" s="29" t="s">
        <v>210</v>
      </c>
      <c r="S22" s="29">
        <v>7</v>
      </c>
      <c r="T22" s="18" t="s">
        <v>106</v>
      </c>
      <c r="U22" s="28">
        <v>7.5</v>
      </c>
      <c r="V22" s="27"/>
      <c r="W22" s="88"/>
      <c r="X22" s="85" t="s">
        <v>80</v>
      </c>
      <c r="Y22" s="45">
        <v>30</v>
      </c>
      <c r="Z22" s="94" t="s">
        <v>81</v>
      </c>
      <c r="AA22" s="94">
        <v>9</v>
      </c>
      <c r="AB22" s="96">
        <v>215</v>
      </c>
      <c r="AC22" s="19">
        <f>M22*U22*AB22/10</f>
        <v>95.943749999999824</v>
      </c>
      <c r="AD22" s="19">
        <f>AC22*AF22</f>
        <v>47.971874999999912</v>
      </c>
      <c r="AE22" s="19">
        <v>2017</v>
      </c>
      <c r="AF22" s="22">
        <v>0.5</v>
      </c>
      <c r="AG22" s="22"/>
      <c r="AH22" s="22"/>
      <c r="AI22" s="18" t="s">
        <v>201</v>
      </c>
      <c r="AJ22" s="19" t="s">
        <v>202</v>
      </c>
      <c r="AK22" s="18" t="s">
        <v>201</v>
      </c>
      <c r="AL22" s="19"/>
      <c r="AM22" s="29">
        <v>7</v>
      </c>
      <c r="AN22" s="22" t="s">
        <v>85</v>
      </c>
      <c r="AO22" s="22" t="s">
        <v>85</v>
      </c>
      <c r="AP22" s="22" t="s">
        <v>85</v>
      </c>
      <c r="AQ22" s="22" t="s">
        <v>84</v>
      </c>
      <c r="AR22" s="22" t="s">
        <v>85</v>
      </c>
      <c r="AS22" s="22" t="s">
        <v>85</v>
      </c>
      <c r="AT22" s="22" t="s">
        <v>85</v>
      </c>
      <c r="AU22" s="22"/>
      <c r="AV22" s="18"/>
      <c r="AW22" s="18"/>
      <c r="AX22" s="18"/>
      <c r="AY22" s="85"/>
      <c r="AZ22" s="85"/>
      <c r="BA22" s="85"/>
      <c r="BB22" s="85"/>
      <c r="BC22" s="85" t="s">
        <v>99</v>
      </c>
    </row>
    <row r="23" spans="1:55" s="58" customFormat="1" ht="30.95" customHeight="1" x14ac:dyDescent="0.15">
      <c r="A23" s="22"/>
      <c r="B23" s="18" t="s">
        <v>207</v>
      </c>
      <c r="C23" s="28" t="s">
        <v>208</v>
      </c>
      <c r="D23" s="29" t="s">
        <v>209</v>
      </c>
      <c r="E23" s="28">
        <v>48.384999999999998</v>
      </c>
      <c r="F23" s="28">
        <v>62.79</v>
      </c>
      <c r="G23" s="27"/>
      <c r="H23" s="27"/>
      <c r="I23" s="27"/>
      <c r="J23" s="28"/>
      <c r="K23" s="28"/>
      <c r="L23" s="28"/>
      <c r="M23" s="19">
        <f>F23-E23</f>
        <v>14.405000000000001</v>
      </c>
      <c r="N23" s="27"/>
      <c r="O23" s="27"/>
      <c r="P23" s="22"/>
      <c r="Q23" s="22"/>
      <c r="R23" s="29" t="s">
        <v>210</v>
      </c>
      <c r="S23" s="29">
        <v>7</v>
      </c>
      <c r="T23" s="18" t="s">
        <v>106</v>
      </c>
      <c r="U23" s="28">
        <v>7.5</v>
      </c>
      <c r="V23" s="27"/>
      <c r="W23" s="88"/>
      <c r="X23" s="85" t="s">
        <v>80</v>
      </c>
      <c r="Y23" s="45">
        <v>30</v>
      </c>
      <c r="Z23" s="94" t="s">
        <v>81</v>
      </c>
      <c r="AA23" s="94">
        <v>9</v>
      </c>
      <c r="AB23" s="96">
        <v>215</v>
      </c>
      <c r="AC23" s="19">
        <f>M23*U23*AB23/10</f>
        <v>2322.8062500000005</v>
      </c>
      <c r="AD23" s="19">
        <f>AC23*AF23</f>
        <v>2322.8062500000005</v>
      </c>
      <c r="AE23" s="19" t="s">
        <v>211</v>
      </c>
      <c r="AF23" s="22">
        <v>1</v>
      </c>
      <c r="AG23" s="22"/>
      <c r="AH23" s="22"/>
      <c r="AI23" s="18" t="s">
        <v>201</v>
      </c>
      <c r="AJ23" s="19" t="s">
        <v>202</v>
      </c>
      <c r="AK23" s="18" t="s">
        <v>201</v>
      </c>
      <c r="AL23" s="19"/>
      <c r="AM23" s="29">
        <v>7</v>
      </c>
      <c r="AN23" s="22" t="s">
        <v>85</v>
      </c>
      <c r="AO23" s="22" t="s">
        <v>85</v>
      </c>
      <c r="AP23" s="22" t="s">
        <v>85</v>
      </c>
      <c r="AQ23" s="22" t="s">
        <v>84</v>
      </c>
      <c r="AR23" s="22" t="s">
        <v>85</v>
      </c>
      <c r="AS23" s="22" t="s">
        <v>85</v>
      </c>
      <c r="AT23" s="22" t="s">
        <v>85</v>
      </c>
      <c r="AU23" s="22"/>
      <c r="AV23" s="18"/>
      <c r="AW23" s="18"/>
      <c r="AX23" s="18"/>
      <c r="AY23" s="85"/>
      <c r="AZ23" s="85"/>
      <c r="BA23" s="85"/>
      <c r="BB23" s="85"/>
      <c r="BC23" s="85" t="s">
        <v>99</v>
      </c>
    </row>
    <row r="24" spans="1:55" s="46" customFormat="1" ht="36" customHeight="1" x14ac:dyDescent="0.15">
      <c r="A24" s="74"/>
      <c r="B24" s="71" t="s">
        <v>166</v>
      </c>
      <c r="C24" s="71"/>
      <c r="D24" s="16"/>
      <c r="E24" s="16"/>
      <c r="F24" s="16"/>
      <c r="G24" s="16"/>
      <c r="H24" s="16"/>
      <c r="I24" s="16"/>
      <c r="J24" s="16"/>
      <c r="K24" s="16"/>
      <c r="L24" s="16"/>
      <c r="M24" s="16">
        <f>SUM(M25:M26)</f>
        <v>11.701000000000022</v>
      </c>
      <c r="N24" s="16"/>
      <c r="O24" s="16"/>
      <c r="P24" s="16"/>
      <c r="Q24" s="16"/>
      <c r="R24" s="16"/>
      <c r="S24" s="16"/>
      <c r="T24" s="16"/>
      <c r="U24" s="16"/>
      <c r="V24" s="16"/>
      <c r="W24" s="16"/>
      <c r="X24" s="16"/>
      <c r="Y24" s="16"/>
      <c r="Z24" s="16"/>
      <c r="AA24" s="16"/>
      <c r="AB24" s="16"/>
      <c r="AC24" s="80">
        <f>SUM(AC25:AC26)</f>
        <v>1667.3925000000031</v>
      </c>
      <c r="AD24" s="80">
        <f>SUM(AD25:AD26)</f>
        <v>1667.3925000000031</v>
      </c>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row>
    <row r="25" spans="1:55" s="46" customFormat="1" ht="36" customHeight="1" x14ac:dyDescent="0.15">
      <c r="A25" s="22"/>
      <c r="B25" s="22" t="s">
        <v>168</v>
      </c>
      <c r="C25" s="19" t="s">
        <v>212</v>
      </c>
      <c r="D25" s="22" t="s">
        <v>213</v>
      </c>
      <c r="E25" s="23">
        <v>720.68</v>
      </c>
      <c r="F25" s="23">
        <v>730.17399999999998</v>
      </c>
      <c r="G25" s="22"/>
      <c r="H25" s="22"/>
      <c r="I25" s="22"/>
      <c r="J25" s="23" t="s">
        <v>178</v>
      </c>
      <c r="K25" s="22">
        <v>41.405000000000001</v>
      </c>
      <c r="L25" s="23">
        <v>50.899000000000001</v>
      </c>
      <c r="M25" s="19">
        <f>F25-E25</f>
        <v>9.4940000000000282</v>
      </c>
      <c r="N25" s="18"/>
      <c r="O25" s="18"/>
      <c r="P25" s="18"/>
      <c r="Q25" s="18"/>
      <c r="R25" s="23" t="s">
        <v>210</v>
      </c>
      <c r="S25" s="23">
        <v>7</v>
      </c>
      <c r="T25" s="19" t="s">
        <v>78</v>
      </c>
      <c r="U25" s="18">
        <v>7.5</v>
      </c>
      <c r="V25" s="19"/>
      <c r="W25" s="86"/>
      <c r="X25" s="87" t="s">
        <v>173</v>
      </c>
      <c r="Y25" s="87">
        <v>10</v>
      </c>
      <c r="Z25" s="94" t="s">
        <v>81</v>
      </c>
      <c r="AA25" s="87">
        <v>5</v>
      </c>
      <c r="AB25" s="23">
        <v>190</v>
      </c>
      <c r="AC25" s="19">
        <f>M25*U25*AB25/10</f>
        <v>1352.8950000000041</v>
      </c>
      <c r="AD25" s="19">
        <f>AC25*AF25</f>
        <v>1352.8950000000041</v>
      </c>
      <c r="AE25" s="18">
        <v>2003</v>
      </c>
      <c r="AF25" s="22">
        <v>1</v>
      </c>
      <c r="AG25" s="22"/>
      <c r="AH25" s="22"/>
      <c r="AI25" s="18" t="s">
        <v>201</v>
      </c>
      <c r="AJ25" s="19" t="s">
        <v>202</v>
      </c>
      <c r="AK25" s="18" t="s">
        <v>201</v>
      </c>
      <c r="AL25" s="19"/>
      <c r="AM25" s="19">
        <v>7</v>
      </c>
      <c r="AN25" s="22" t="s">
        <v>84</v>
      </c>
      <c r="AO25" s="22" t="s">
        <v>85</v>
      </c>
      <c r="AP25" s="22" t="s">
        <v>85</v>
      </c>
      <c r="AQ25" s="22" t="s">
        <v>84</v>
      </c>
      <c r="AR25" s="22" t="s">
        <v>85</v>
      </c>
      <c r="AS25" s="22" t="s">
        <v>85</v>
      </c>
      <c r="AT25" s="22" t="s">
        <v>85</v>
      </c>
      <c r="AU25" s="22"/>
      <c r="AV25" s="18"/>
      <c r="AW25" s="18"/>
      <c r="AX25" s="114"/>
      <c r="AY25" s="113"/>
      <c r="AZ25" s="85"/>
      <c r="BA25" s="85"/>
      <c r="BB25" s="85"/>
      <c r="BC25" s="85"/>
    </row>
    <row r="26" spans="1:55" s="60" customFormat="1" ht="36" customHeight="1" x14ac:dyDescent="0.15">
      <c r="A26" s="22"/>
      <c r="B26" s="22" t="s">
        <v>168</v>
      </c>
      <c r="C26" s="19" t="s">
        <v>212</v>
      </c>
      <c r="D26" s="22" t="s">
        <v>213</v>
      </c>
      <c r="E26" s="23">
        <v>757.72799999999995</v>
      </c>
      <c r="F26" s="23">
        <v>759.93499999999995</v>
      </c>
      <c r="G26" s="22"/>
      <c r="H26" s="22"/>
      <c r="I26" s="22"/>
      <c r="J26" s="23" t="s">
        <v>178</v>
      </c>
      <c r="K26" s="23">
        <v>21.661000000000101</v>
      </c>
      <c r="L26" s="22">
        <v>23.868000000000102</v>
      </c>
      <c r="M26" s="19">
        <f>F26-E26</f>
        <v>2.2069999999999936</v>
      </c>
      <c r="N26" s="18"/>
      <c r="O26" s="18"/>
      <c r="P26" s="18"/>
      <c r="Q26" s="18"/>
      <c r="R26" s="23" t="s">
        <v>210</v>
      </c>
      <c r="S26" s="23">
        <v>7</v>
      </c>
      <c r="T26" s="19" t="s">
        <v>78</v>
      </c>
      <c r="U26" s="18">
        <v>7.5</v>
      </c>
      <c r="V26" s="19"/>
      <c r="W26" s="86"/>
      <c r="X26" s="87" t="s">
        <v>173</v>
      </c>
      <c r="Y26" s="87">
        <v>10</v>
      </c>
      <c r="Z26" s="94" t="s">
        <v>81</v>
      </c>
      <c r="AA26" s="87">
        <v>5</v>
      </c>
      <c r="AB26" s="23">
        <v>190</v>
      </c>
      <c r="AC26" s="19">
        <f>M26*U26*AB26/10</f>
        <v>314.49749999999909</v>
      </c>
      <c r="AD26" s="19">
        <f>AC26*AF26</f>
        <v>314.49749999999909</v>
      </c>
      <c r="AE26" s="18">
        <v>2003</v>
      </c>
      <c r="AF26" s="22">
        <v>1</v>
      </c>
      <c r="AG26" s="22"/>
      <c r="AH26" s="22"/>
      <c r="AI26" s="18" t="s">
        <v>201</v>
      </c>
      <c r="AJ26" s="19" t="s">
        <v>202</v>
      </c>
      <c r="AK26" s="18" t="s">
        <v>201</v>
      </c>
      <c r="AL26" s="19"/>
      <c r="AM26" s="19">
        <v>7</v>
      </c>
      <c r="AN26" s="22" t="s">
        <v>84</v>
      </c>
      <c r="AO26" s="22" t="s">
        <v>85</v>
      </c>
      <c r="AP26" s="22" t="s">
        <v>85</v>
      </c>
      <c r="AQ26" s="22" t="s">
        <v>84</v>
      </c>
      <c r="AR26" s="22" t="s">
        <v>85</v>
      </c>
      <c r="AS26" s="22" t="s">
        <v>85</v>
      </c>
      <c r="AT26" s="22" t="s">
        <v>85</v>
      </c>
      <c r="AU26" s="22"/>
      <c r="AV26" s="18"/>
      <c r="AW26" s="18"/>
      <c r="AX26" s="114"/>
      <c r="AY26" s="113"/>
      <c r="AZ26" s="85"/>
      <c r="BA26" s="85"/>
      <c r="BB26" s="85"/>
      <c r="BC26" s="85"/>
    </row>
    <row r="27" spans="1:55" s="59" customFormat="1" ht="36" customHeight="1" x14ac:dyDescent="0.15">
      <c r="A27" s="22"/>
      <c r="B27" s="71" t="s">
        <v>181</v>
      </c>
      <c r="C27" s="71"/>
      <c r="D27" s="28"/>
      <c r="E27" s="28"/>
      <c r="F27" s="28"/>
      <c r="G27" s="27"/>
      <c r="H27" s="27"/>
      <c r="I27" s="27"/>
      <c r="J27" s="28"/>
      <c r="K27" s="28"/>
      <c r="L27" s="28"/>
      <c r="M27" s="16">
        <f>SUM(M28:M30)</f>
        <v>5.8359999999999843</v>
      </c>
      <c r="N27" s="27"/>
      <c r="O27" s="27"/>
      <c r="P27" s="22"/>
      <c r="Q27" s="22"/>
      <c r="R27" s="28"/>
      <c r="S27" s="28"/>
      <c r="T27" s="19"/>
      <c r="U27" s="27"/>
      <c r="V27" s="27"/>
      <c r="W27" s="19"/>
      <c r="X27" s="19"/>
      <c r="Y27" s="23"/>
      <c r="Z27" s="19"/>
      <c r="AA27" s="23"/>
      <c r="AB27" s="28"/>
      <c r="AC27" s="80">
        <f>SUM(AC28:AC30)</f>
        <v>898.74399999999764</v>
      </c>
      <c r="AD27" s="80">
        <f>SUM(AD28:AD30)</f>
        <v>898.74399999999764</v>
      </c>
      <c r="AE27" s="18"/>
      <c r="AF27" s="22"/>
      <c r="AG27" s="22"/>
      <c r="AH27" s="22"/>
      <c r="AI27" s="18"/>
      <c r="AJ27" s="19"/>
      <c r="AK27" s="18"/>
      <c r="AL27" s="19"/>
      <c r="AM27" s="18"/>
      <c r="AN27" s="22"/>
      <c r="AO27" s="22"/>
      <c r="AP27" s="22"/>
      <c r="AQ27" s="22"/>
      <c r="AR27" s="22"/>
      <c r="AS27" s="18"/>
      <c r="AT27" s="22"/>
      <c r="AU27" s="22"/>
      <c r="AV27" s="18"/>
      <c r="AW27" s="18"/>
      <c r="AX27" s="18"/>
      <c r="AY27" s="85"/>
      <c r="AZ27" s="85"/>
      <c r="BA27" s="85"/>
      <c r="BB27" s="85"/>
      <c r="BC27" s="85"/>
    </row>
    <row r="28" spans="1:55" s="59" customFormat="1" ht="36" customHeight="1" x14ac:dyDescent="0.15">
      <c r="A28" s="22"/>
      <c r="B28" s="23" t="s">
        <v>92</v>
      </c>
      <c r="C28" s="19" t="s">
        <v>93</v>
      </c>
      <c r="D28" s="23" t="s">
        <v>214</v>
      </c>
      <c r="E28" s="23">
        <v>142.58000000000001</v>
      </c>
      <c r="F28" s="23">
        <v>145.58000000000001</v>
      </c>
      <c r="G28" s="23"/>
      <c r="H28" s="23"/>
      <c r="I28" s="23"/>
      <c r="J28" s="23" t="s">
        <v>214</v>
      </c>
      <c r="K28" s="23">
        <v>22.42</v>
      </c>
      <c r="L28" s="23">
        <v>19.420000000000002</v>
      </c>
      <c r="M28" s="19">
        <f>F28-E28</f>
        <v>3</v>
      </c>
      <c r="N28" s="18"/>
      <c r="O28" s="18"/>
      <c r="P28" s="18"/>
      <c r="Q28" s="18"/>
      <c r="R28" s="23" t="s">
        <v>77</v>
      </c>
      <c r="S28" s="23">
        <v>6</v>
      </c>
      <c r="T28" s="19" t="s">
        <v>78</v>
      </c>
      <c r="U28" s="25">
        <v>7</v>
      </c>
      <c r="V28" s="19"/>
      <c r="W28" s="19"/>
      <c r="X28" s="19" t="s">
        <v>80</v>
      </c>
      <c r="Y28" s="23">
        <v>30</v>
      </c>
      <c r="Z28" s="19" t="s">
        <v>81</v>
      </c>
      <c r="AA28" s="23">
        <v>9</v>
      </c>
      <c r="AB28" s="23">
        <v>220</v>
      </c>
      <c r="AC28" s="19">
        <f>M28*U28*AB28/10</f>
        <v>462</v>
      </c>
      <c r="AD28" s="19">
        <f>AC28*AF28</f>
        <v>462</v>
      </c>
      <c r="AE28" s="19">
        <v>1970</v>
      </c>
      <c r="AF28" s="22">
        <v>1</v>
      </c>
      <c r="AG28" s="22"/>
      <c r="AH28" s="22"/>
      <c r="AI28" s="18" t="s">
        <v>201</v>
      </c>
      <c r="AJ28" s="19" t="s">
        <v>202</v>
      </c>
      <c r="AK28" s="18" t="s">
        <v>201</v>
      </c>
      <c r="AL28" s="19"/>
      <c r="AM28" s="19">
        <v>6</v>
      </c>
      <c r="AN28" s="22" t="s">
        <v>84</v>
      </c>
      <c r="AO28" s="22" t="s">
        <v>85</v>
      </c>
      <c r="AP28" s="22" t="s">
        <v>85</v>
      </c>
      <c r="AQ28" s="22" t="s">
        <v>85</v>
      </c>
      <c r="AR28" s="22" t="s">
        <v>85</v>
      </c>
      <c r="AS28" s="22" t="s">
        <v>84</v>
      </c>
      <c r="AT28" s="22" t="s">
        <v>85</v>
      </c>
      <c r="AU28" s="22"/>
      <c r="AV28" s="18"/>
      <c r="AW28" s="18"/>
      <c r="AX28" s="18" t="s">
        <v>215</v>
      </c>
      <c r="AY28" s="113"/>
      <c r="AZ28" s="85"/>
      <c r="BA28" s="85"/>
      <c r="BB28" s="85"/>
      <c r="BC28" s="85"/>
    </row>
    <row r="29" spans="1:55" s="59" customFormat="1" ht="36" customHeight="1" x14ac:dyDescent="0.15">
      <c r="A29" s="22"/>
      <c r="B29" s="23" t="s">
        <v>92</v>
      </c>
      <c r="C29" s="19" t="s">
        <v>93</v>
      </c>
      <c r="D29" s="23" t="s">
        <v>214</v>
      </c>
      <c r="E29" s="23">
        <v>145.58000000000001</v>
      </c>
      <c r="F29" s="23">
        <v>146.80699999999999</v>
      </c>
      <c r="G29" s="23"/>
      <c r="H29" s="23"/>
      <c r="I29" s="23"/>
      <c r="J29" s="23" t="s">
        <v>214</v>
      </c>
      <c r="K29" s="23">
        <v>19.420000000000002</v>
      </c>
      <c r="L29" s="23">
        <v>18.193000000000001</v>
      </c>
      <c r="M29" s="19">
        <f>F29-E29</f>
        <v>1.2269999999999754</v>
      </c>
      <c r="N29" s="18"/>
      <c r="O29" s="18"/>
      <c r="P29" s="18"/>
      <c r="Q29" s="18"/>
      <c r="R29" s="23" t="s">
        <v>77</v>
      </c>
      <c r="S29" s="23">
        <v>6</v>
      </c>
      <c r="T29" s="19" t="s">
        <v>78</v>
      </c>
      <c r="U29" s="25">
        <v>7</v>
      </c>
      <c r="V29" s="19"/>
      <c r="W29" s="19"/>
      <c r="X29" s="19" t="s">
        <v>80</v>
      </c>
      <c r="Y29" s="23">
        <v>30</v>
      </c>
      <c r="Z29" s="19" t="s">
        <v>81</v>
      </c>
      <c r="AA29" s="23">
        <v>9</v>
      </c>
      <c r="AB29" s="23">
        <v>220</v>
      </c>
      <c r="AC29" s="19">
        <f>M29*U29*AB29/10</f>
        <v>188.95799999999622</v>
      </c>
      <c r="AD29" s="19">
        <f>AC29*AF29</f>
        <v>188.95799999999622</v>
      </c>
      <c r="AE29" s="19">
        <v>1970</v>
      </c>
      <c r="AF29" s="22">
        <v>1</v>
      </c>
      <c r="AG29" s="22"/>
      <c r="AH29" s="22"/>
      <c r="AI29" s="18" t="s">
        <v>201</v>
      </c>
      <c r="AJ29" s="19" t="s">
        <v>202</v>
      </c>
      <c r="AK29" s="18" t="s">
        <v>201</v>
      </c>
      <c r="AL29" s="19"/>
      <c r="AM29" s="19">
        <v>6</v>
      </c>
      <c r="AN29" s="22" t="s">
        <v>84</v>
      </c>
      <c r="AO29" s="22" t="s">
        <v>85</v>
      </c>
      <c r="AP29" s="22" t="s">
        <v>85</v>
      </c>
      <c r="AQ29" s="22" t="s">
        <v>85</v>
      </c>
      <c r="AR29" s="22" t="s">
        <v>85</v>
      </c>
      <c r="AS29" s="22" t="s">
        <v>84</v>
      </c>
      <c r="AT29" s="22" t="s">
        <v>85</v>
      </c>
      <c r="AU29" s="22"/>
      <c r="AV29" s="18"/>
      <c r="AW29" s="18"/>
      <c r="AX29" s="18" t="s">
        <v>215</v>
      </c>
      <c r="AY29" s="113"/>
      <c r="AZ29" s="85"/>
      <c r="BA29" s="85"/>
      <c r="BB29" s="85"/>
      <c r="BC29" s="85"/>
    </row>
    <row r="30" spans="1:55" s="58" customFormat="1" ht="30.95" customHeight="1" x14ac:dyDescent="0.15">
      <c r="A30" s="22"/>
      <c r="B30" s="23" t="s">
        <v>92</v>
      </c>
      <c r="C30" s="19" t="s">
        <v>93</v>
      </c>
      <c r="D30" s="23" t="s">
        <v>94</v>
      </c>
      <c r="E30" s="23">
        <v>87.370999999999995</v>
      </c>
      <c r="F30" s="23">
        <v>88.98</v>
      </c>
      <c r="G30" s="22"/>
      <c r="H30" s="22"/>
      <c r="I30" s="22"/>
      <c r="J30" s="23" t="s">
        <v>94</v>
      </c>
      <c r="K30" s="23">
        <v>35.207999999999998</v>
      </c>
      <c r="L30" s="23">
        <v>33.598999999999997</v>
      </c>
      <c r="M30" s="19">
        <f>F30-E30</f>
        <v>1.6090000000000089</v>
      </c>
      <c r="N30" s="18"/>
      <c r="O30" s="18"/>
      <c r="P30" s="18"/>
      <c r="Q30" s="18"/>
      <c r="R30" s="23" t="s">
        <v>77</v>
      </c>
      <c r="S30" s="23">
        <v>6</v>
      </c>
      <c r="T30" s="19" t="s">
        <v>78</v>
      </c>
      <c r="U30" s="25">
        <v>7</v>
      </c>
      <c r="V30" s="18"/>
      <c r="W30" s="19"/>
      <c r="X30" s="19" t="s">
        <v>80</v>
      </c>
      <c r="Y30" s="23">
        <v>30</v>
      </c>
      <c r="Z30" s="19" t="s">
        <v>81</v>
      </c>
      <c r="AA30" s="23">
        <v>9</v>
      </c>
      <c r="AB30" s="23">
        <v>220</v>
      </c>
      <c r="AC30" s="19">
        <f>M30*U30*AB30/10</f>
        <v>247.78600000000137</v>
      </c>
      <c r="AD30" s="19">
        <f>AC30*AF30</f>
        <v>247.78600000000137</v>
      </c>
      <c r="AE30" s="19">
        <v>1958</v>
      </c>
      <c r="AF30" s="22">
        <v>1</v>
      </c>
      <c r="AG30" s="22"/>
      <c r="AH30" s="22"/>
      <c r="AI30" s="18" t="s">
        <v>201</v>
      </c>
      <c r="AJ30" s="18" t="s">
        <v>203</v>
      </c>
      <c r="AK30" s="18" t="s">
        <v>201</v>
      </c>
      <c r="AL30" s="18"/>
      <c r="AM30" s="107">
        <v>6</v>
      </c>
      <c r="AN30" s="22" t="s">
        <v>85</v>
      </c>
      <c r="AO30" s="22" t="s">
        <v>85</v>
      </c>
      <c r="AP30" s="22" t="s">
        <v>85</v>
      </c>
      <c r="AQ30" s="22" t="s">
        <v>84</v>
      </c>
      <c r="AR30" s="22" t="s">
        <v>85</v>
      </c>
      <c r="AS30" s="22" t="s">
        <v>84</v>
      </c>
      <c r="AT30" s="22" t="s">
        <v>85</v>
      </c>
      <c r="AU30" s="22" t="s">
        <v>216</v>
      </c>
      <c r="AV30" s="22" t="s">
        <v>216</v>
      </c>
      <c r="AW30" s="22" t="s">
        <v>216</v>
      </c>
      <c r="AX30" s="112" t="s">
        <v>217</v>
      </c>
      <c r="AY30" s="113"/>
      <c r="AZ30" s="85"/>
      <c r="BA30" s="85"/>
      <c r="BB30" s="85"/>
      <c r="BC30" s="85" t="s">
        <v>99</v>
      </c>
    </row>
    <row r="31" spans="1:55" s="59" customFormat="1" ht="36" customHeight="1" x14ac:dyDescent="0.15">
      <c r="A31" s="20"/>
      <c r="B31" s="71" t="s">
        <v>182</v>
      </c>
      <c r="C31" s="71"/>
      <c r="D31" s="19"/>
      <c r="E31" s="19"/>
      <c r="F31" s="19"/>
      <c r="G31" s="19"/>
      <c r="H31" s="19"/>
      <c r="I31" s="19"/>
      <c r="J31" s="19"/>
      <c r="K31" s="19"/>
      <c r="L31" s="19"/>
      <c r="M31" s="16">
        <f>SUM(M32)</f>
        <v>2.8639999999999901</v>
      </c>
      <c r="N31" s="19"/>
      <c r="O31" s="19"/>
      <c r="P31" s="19"/>
      <c r="Q31" s="19"/>
      <c r="R31" s="19"/>
      <c r="S31" s="19"/>
      <c r="T31" s="19"/>
      <c r="U31" s="19"/>
      <c r="V31" s="19"/>
      <c r="W31" s="19"/>
      <c r="X31" s="19"/>
      <c r="Y31" s="23"/>
      <c r="Z31" s="19"/>
      <c r="AA31" s="23"/>
      <c r="AB31" s="95"/>
      <c r="AC31" s="80">
        <f>SUM(AC32)</f>
        <v>441.05599999999851</v>
      </c>
      <c r="AD31" s="80">
        <f>SUM(AD32)</f>
        <v>441.05599999999851</v>
      </c>
      <c r="AE31" s="19"/>
      <c r="AF31" s="19"/>
      <c r="AG31" s="19"/>
      <c r="AH31" s="19"/>
      <c r="AI31" s="18"/>
      <c r="AJ31" s="19"/>
      <c r="AK31" s="18"/>
      <c r="AL31" s="19"/>
      <c r="AM31" s="19"/>
      <c r="AN31" s="19"/>
      <c r="AO31" s="22"/>
      <c r="AP31" s="22"/>
      <c r="AQ31" s="22"/>
      <c r="AR31" s="19"/>
      <c r="AS31" s="19"/>
      <c r="AT31" s="19"/>
      <c r="AU31" s="19"/>
      <c r="AV31" s="19"/>
      <c r="AW31" s="19"/>
      <c r="AX31" s="19"/>
      <c r="AY31" s="19"/>
      <c r="AZ31" s="19"/>
      <c r="BA31" s="19"/>
      <c r="BB31" s="19"/>
      <c r="BC31" s="19"/>
    </row>
    <row r="32" spans="1:55" s="59" customFormat="1" ht="36" customHeight="1" x14ac:dyDescent="0.15">
      <c r="A32" s="20"/>
      <c r="B32" s="22" t="s">
        <v>184</v>
      </c>
      <c r="C32" s="19" t="s">
        <v>185</v>
      </c>
      <c r="D32" s="23" t="s">
        <v>186</v>
      </c>
      <c r="E32" s="23">
        <v>88.236000000000004</v>
      </c>
      <c r="F32" s="23">
        <v>91.1</v>
      </c>
      <c r="G32" s="22"/>
      <c r="H32" s="22"/>
      <c r="I32" s="22"/>
      <c r="J32" s="23" t="s">
        <v>186</v>
      </c>
      <c r="K32" s="23">
        <v>88.236000000000004</v>
      </c>
      <c r="L32" s="23">
        <v>91.1</v>
      </c>
      <c r="M32" s="19">
        <f>F32-E32</f>
        <v>2.8639999999999901</v>
      </c>
      <c r="N32" s="23" t="s">
        <v>62</v>
      </c>
      <c r="O32" s="18"/>
      <c r="P32" s="18"/>
      <c r="Q32" s="18"/>
      <c r="R32" s="23" t="s">
        <v>121</v>
      </c>
      <c r="S32" s="19">
        <v>5.5</v>
      </c>
      <c r="T32" s="19" t="s">
        <v>78</v>
      </c>
      <c r="U32" s="18">
        <v>7</v>
      </c>
      <c r="V32" s="18"/>
      <c r="W32" s="19"/>
      <c r="X32" s="19" t="s">
        <v>80</v>
      </c>
      <c r="Y32" s="23">
        <v>30</v>
      </c>
      <c r="Z32" s="19" t="s">
        <v>81</v>
      </c>
      <c r="AA32" s="23">
        <v>9</v>
      </c>
      <c r="AB32" s="96">
        <v>220</v>
      </c>
      <c r="AC32" s="19">
        <f>M32*U32*AB32/10</f>
        <v>441.05599999999851</v>
      </c>
      <c r="AD32" s="19">
        <f>AC32*AF32</f>
        <v>441.05599999999851</v>
      </c>
      <c r="AE32" s="18">
        <v>2011</v>
      </c>
      <c r="AF32" s="22">
        <v>1</v>
      </c>
      <c r="AG32" s="22"/>
      <c r="AH32" s="22"/>
      <c r="AI32" s="18" t="s">
        <v>201</v>
      </c>
      <c r="AJ32" s="19" t="s">
        <v>202</v>
      </c>
      <c r="AK32" s="18" t="s">
        <v>201</v>
      </c>
      <c r="AL32" s="18" t="s">
        <v>218</v>
      </c>
      <c r="AM32" s="19">
        <v>5.5</v>
      </c>
      <c r="AN32" s="22" t="s">
        <v>84</v>
      </c>
      <c r="AO32" s="22" t="s">
        <v>85</v>
      </c>
      <c r="AP32" s="22" t="s">
        <v>85</v>
      </c>
      <c r="AQ32" s="22" t="s">
        <v>84</v>
      </c>
      <c r="AR32" s="22" t="s">
        <v>85</v>
      </c>
      <c r="AS32" s="22" t="s">
        <v>85</v>
      </c>
      <c r="AT32" s="22" t="s">
        <v>85</v>
      </c>
      <c r="AU32" s="22"/>
      <c r="AV32" s="18"/>
      <c r="AW32" s="18"/>
      <c r="AX32" s="18" t="s">
        <v>218</v>
      </c>
      <c r="AY32" s="113"/>
      <c r="AZ32" s="113"/>
      <c r="BA32" s="113"/>
      <c r="BB32" s="113"/>
      <c r="BC32" s="85"/>
    </row>
    <row r="33" spans="1:56" s="58" customFormat="1" ht="30.95" customHeight="1" x14ac:dyDescent="0.15">
      <c r="A33" s="70" t="s">
        <v>115</v>
      </c>
      <c r="B33" s="71"/>
      <c r="C33" s="71"/>
      <c r="D33" s="19"/>
      <c r="E33" s="19"/>
      <c r="F33" s="19"/>
      <c r="G33" s="19"/>
      <c r="H33" s="19"/>
      <c r="I33" s="19"/>
      <c r="J33" s="19"/>
      <c r="K33" s="19"/>
      <c r="L33" s="19"/>
      <c r="M33" s="16"/>
      <c r="N33" s="19"/>
      <c r="O33" s="19"/>
      <c r="P33" s="19"/>
      <c r="Q33" s="19"/>
      <c r="R33" s="19"/>
      <c r="S33" s="19"/>
      <c r="T33" s="19"/>
      <c r="U33" s="19"/>
      <c r="V33" s="19"/>
      <c r="W33" s="19"/>
      <c r="X33" s="19"/>
      <c r="Y33" s="23"/>
      <c r="Z33" s="19"/>
      <c r="AA33" s="23"/>
      <c r="AB33" s="19"/>
      <c r="AC33" s="80"/>
      <c r="AD33" s="80"/>
      <c r="AE33" s="19"/>
      <c r="AF33" s="22"/>
      <c r="AG33" s="19"/>
      <c r="AH33" s="22"/>
      <c r="AI33" s="22"/>
      <c r="AJ33" s="19"/>
      <c r="AK33" s="18"/>
      <c r="AL33" s="18"/>
      <c r="AM33" s="107"/>
      <c r="AN33" s="22"/>
      <c r="AO33" s="22"/>
      <c r="AP33" s="22"/>
      <c r="AQ33" s="22"/>
      <c r="AR33" s="22"/>
      <c r="AS33" s="22"/>
      <c r="AT33" s="22"/>
      <c r="AU33" s="18"/>
      <c r="AV33" s="18"/>
      <c r="AW33" s="18"/>
      <c r="AX33" s="18"/>
      <c r="AY33" s="113"/>
      <c r="AZ33" s="85"/>
      <c r="BA33" s="85"/>
      <c r="BB33" s="85"/>
      <c r="BC33" s="85"/>
    </row>
    <row r="34" spans="1:56" s="58" customFormat="1" ht="30.95" customHeight="1" x14ac:dyDescent="0.15">
      <c r="A34" s="70" t="s">
        <v>193</v>
      </c>
      <c r="B34" s="71"/>
      <c r="C34" s="71"/>
      <c r="D34" s="19"/>
      <c r="E34" s="19"/>
      <c r="F34" s="19"/>
      <c r="G34" s="19"/>
      <c r="H34" s="19"/>
      <c r="I34" s="19"/>
      <c r="J34" s="19"/>
      <c r="K34" s="19"/>
      <c r="L34" s="19"/>
      <c r="M34" s="16"/>
      <c r="N34" s="19"/>
      <c r="O34" s="19"/>
      <c r="P34" s="19"/>
      <c r="Q34" s="19"/>
      <c r="R34" s="19"/>
      <c r="S34" s="19"/>
      <c r="T34" s="19"/>
      <c r="U34" s="19"/>
      <c r="V34" s="19"/>
      <c r="W34" s="19"/>
      <c r="X34" s="19"/>
      <c r="Y34" s="23"/>
      <c r="Z34" s="19"/>
      <c r="AA34" s="23"/>
      <c r="AB34" s="19"/>
      <c r="AC34" s="80"/>
      <c r="AD34" s="80"/>
      <c r="AE34" s="19"/>
      <c r="AF34" s="22"/>
      <c r="AG34" s="19"/>
      <c r="AH34" s="22"/>
      <c r="AI34" s="22"/>
      <c r="AJ34" s="19"/>
      <c r="AK34" s="18"/>
      <c r="AL34" s="18"/>
      <c r="AM34" s="107"/>
      <c r="AN34" s="22"/>
      <c r="AO34" s="22"/>
      <c r="AP34" s="22"/>
      <c r="AQ34" s="22"/>
      <c r="AR34" s="22"/>
      <c r="AS34" s="22"/>
      <c r="AT34" s="22"/>
      <c r="AU34" s="18"/>
      <c r="AV34" s="18"/>
      <c r="AW34" s="18"/>
      <c r="AX34" s="18"/>
      <c r="AY34" s="113"/>
      <c r="AZ34" s="85"/>
      <c r="BA34" s="85"/>
      <c r="BB34" s="85"/>
      <c r="BC34" s="85"/>
    </row>
    <row r="35" spans="1:56" s="58" customFormat="1" ht="30.95" customHeight="1" x14ac:dyDescent="0.15">
      <c r="A35" s="75"/>
      <c r="B35" s="71" t="s">
        <v>116</v>
      </c>
      <c r="C35" s="71"/>
      <c r="D35" s="19"/>
      <c r="E35" s="19"/>
      <c r="F35" s="19"/>
      <c r="G35" s="19"/>
      <c r="H35" s="19"/>
      <c r="I35" s="19"/>
      <c r="J35" s="19"/>
      <c r="K35" s="19"/>
      <c r="L35" s="19"/>
      <c r="M35" s="16">
        <f>SUM(M36:M40)</f>
        <v>27.290000000000006</v>
      </c>
      <c r="N35" s="19"/>
      <c r="O35" s="19"/>
      <c r="P35" s="19"/>
      <c r="Q35" s="19"/>
      <c r="R35" s="19"/>
      <c r="S35" s="19"/>
      <c r="T35" s="19"/>
      <c r="U35" s="19"/>
      <c r="V35" s="19"/>
      <c r="W35" s="19"/>
      <c r="X35" s="19"/>
      <c r="Y35" s="23"/>
      <c r="Z35" s="19"/>
      <c r="AA35" s="23"/>
      <c r="AB35" s="19"/>
      <c r="AC35" s="80">
        <f>SUM(AC36:AC40)</f>
        <v>3881.4197500000009</v>
      </c>
      <c r="AD35" s="80">
        <f>SUM(AD36:AD40)</f>
        <v>3105.1358000000009</v>
      </c>
      <c r="AE35" s="19"/>
      <c r="AF35" s="22"/>
      <c r="AG35" s="19"/>
      <c r="AH35" s="22"/>
      <c r="AI35" s="22"/>
      <c r="AJ35" s="19"/>
      <c r="AK35" s="18"/>
      <c r="AL35" s="18"/>
      <c r="AM35" s="107"/>
      <c r="AN35" s="22"/>
      <c r="AO35" s="22"/>
      <c r="AP35" s="22"/>
      <c r="AQ35" s="22"/>
      <c r="AR35" s="22"/>
      <c r="AS35" s="22"/>
      <c r="AT35" s="22"/>
      <c r="AU35" s="18"/>
      <c r="AV35" s="18"/>
      <c r="AW35" s="18"/>
      <c r="AX35" s="18"/>
      <c r="AY35" s="113"/>
      <c r="AZ35" s="85"/>
      <c r="BA35" s="85"/>
      <c r="BB35" s="85"/>
      <c r="BC35" s="85"/>
    </row>
    <row r="36" spans="1:56" s="58" customFormat="1" ht="30.95" customHeight="1" x14ac:dyDescent="0.15">
      <c r="A36" s="30"/>
      <c r="B36" s="30" t="s">
        <v>118</v>
      </c>
      <c r="C36" s="21" t="s">
        <v>119</v>
      </c>
      <c r="D36" s="35" t="s">
        <v>126</v>
      </c>
      <c r="E36" s="35">
        <v>0</v>
      </c>
      <c r="F36" s="35">
        <v>6.6280000000000001</v>
      </c>
      <c r="G36" s="22"/>
      <c r="H36" s="22"/>
      <c r="I36" s="22"/>
      <c r="J36" s="30"/>
      <c r="K36" s="30"/>
      <c r="L36" s="30"/>
      <c r="M36" s="16">
        <f>F36-E36</f>
        <v>6.6280000000000001</v>
      </c>
      <c r="N36" s="16" t="s">
        <v>62</v>
      </c>
      <c r="O36" s="16"/>
      <c r="P36" s="16">
        <v>1474</v>
      </c>
      <c r="Q36" s="16">
        <v>1311.87</v>
      </c>
      <c r="R36" s="35" t="s">
        <v>121</v>
      </c>
      <c r="S36" s="35">
        <v>5</v>
      </c>
      <c r="T36" s="16" t="s">
        <v>78</v>
      </c>
      <c r="U36" s="16">
        <v>6.5</v>
      </c>
      <c r="V36" s="21"/>
      <c r="W36" s="16"/>
      <c r="X36" s="16" t="s">
        <v>80</v>
      </c>
      <c r="Y36" s="35">
        <v>30</v>
      </c>
      <c r="Z36" s="16" t="s">
        <v>81</v>
      </c>
      <c r="AA36" s="35">
        <v>9</v>
      </c>
      <c r="AB36" s="35">
        <v>220</v>
      </c>
      <c r="AC36" s="16">
        <f>M36*U36*AB36/10</f>
        <v>947.80400000000009</v>
      </c>
      <c r="AD36" s="16">
        <f>AC36*AF36</f>
        <v>758.24320000000012</v>
      </c>
      <c r="AE36" s="21"/>
      <c r="AF36" s="16">
        <v>0.8</v>
      </c>
      <c r="AG36" s="30"/>
      <c r="AH36" s="30"/>
      <c r="AI36" s="30" t="s">
        <v>82</v>
      </c>
      <c r="AJ36" s="16" t="s">
        <v>219</v>
      </c>
      <c r="AK36" s="21" t="s">
        <v>82</v>
      </c>
      <c r="AL36" s="16" t="s">
        <v>127</v>
      </c>
      <c r="AM36" s="16">
        <v>5</v>
      </c>
      <c r="AN36" s="30" t="s">
        <v>85</v>
      </c>
      <c r="AO36" s="30" t="s">
        <v>85</v>
      </c>
      <c r="AP36" s="30" t="s">
        <v>85</v>
      </c>
      <c r="AQ36" s="30" t="s">
        <v>84</v>
      </c>
      <c r="AR36" s="30" t="s">
        <v>85</v>
      </c>
      <c r="AS36" s="30" t="s">
        <v>85</v>
      </c>
      <c r="AT36" s="30" t="s">
        <v>85</v>
      </c>
      <c r="AU36" s="21" t="s">
        <v>87</v>
      </c>
      <c r="AV36" s="21" t="s">
        <v>87</v>
      </c>
      <c r="AW36" s="21" t="s">
        <v>128</v>
      </c>
      <c r="AX36" s="21" t="s">
        <v>129</v>
      </c>
      <c r="AY36" s="89"/>
      <c r="AZ36" s="89"/>
      <c r="BA36" s="89"/>
      <c r="BB36" s="89"/>
      <c r="BC36" s="89"/>
    </row>
    <row r="37" spans="1:56" s="5" customFormat="1" ht="30.95" customHeight="1" x14ac:dyDescent="0.15">
      <c r="A37" s="30"/>
      <c r="B37" s="35" t="s">
        <v>118</v>
      </c>
      <c r="C37" s="16" t="s">
        <v>134</v>
      </c>
      <c r="D37" s="35" t="s">
        <v>135</v>
      </c>
      <c r="E37" s="35">
        <v>71.489999999999995</v>
      </c>
      <c r="F37" s="35">
        <v>71.915000000000006</v>
      </c>
      <c r="G37" s="22"/>
      <c r="H37" s="22"/>
      <c r="I37" s="22"/>
      <c r="J37" s="35" t="s">
        <v>136</v>
      </c>
      <c r="K37" s="35">
        <v>12.449</v>
      </c>
      <c r="L37" s="35">
        <v>12.874000000000001</v>
      </c>
      <c r="M37" s="16">
        <f>F37-E37</f>
        <v>0.42500000000001137</v>
      </c>
      <c r="N37" s="16"/>
      <c r="O37" s="16"/>
      <c r="P37" s="16"/>
      <c r="Q37" s="16"/>
      <c r="R37" s="35" t="s">
        <v>121</v>
      </c>
      <c r="S37" s="35">
        <v>6</v>
      </c>
      <c r="T37" s="16" t="s">
        <v>78</v>
      </c>
      <c r="U37" s="16">
        <v>6.5</v>
      </c>
      <c r="V37" s="21"/>
      <c r="W37" s="16"/>
      <c r="X37" s="16" t="s">
        <v>80</v>
      </c>
      <c r="Y37" s="35">
        <v>30</v>
      </c>
      <c r="Z37" s="16" t="s">
        <v>81</v>
      </c>
      <c r="AA37" s="35">
        <v>9</v>
      </c>
      <c r="AB37" s="35">
        <v>220</v>
      </c>
      <c r="AC37" s="16">
        <f>M37*U37*AB37/10</f>
        <v>60.775000000001626</v>
      </c>
      <c r="AD37" s="16">
        <f>AC37*AF37</f>
        <v>48.620000000001305</v>
      </c>
      <c r="AE37" s="21">
        <v>1965</v>
      </c>
      <c r="AF37" s="16">
        <v>0.8</v>
      </c>
      <c r="AG37" s="30"/>
      <c r="AH37" s="30"/>
      <c r="AI37" s="30" t="s">
        <v>82</v>
      </c>
      <c r="AJ37" s="16" t="s">
        <v>194</v>
      </c>
      <c r="AK37" s="108" t="s">
        <v>82</v>
      </c>
      <c r="AL37" s="16" t="s">
        <v>127</v>
      </c>
      <c r="AM37" s="16">
        <v>6</v>
      </c>
      <c r="AN37" s="30" t="s">
        <v>85</v>
      </c>
      <c r="AO37" s="30" t="s">
        <v>85</v>
      </c>
      <c r="AP37" s="30" t="s">
        <v>85</v>
      </c>
      <c r="AQ37" s="30" t="s">
        <v>84</v>
      </c>
      <c r="AR37" s="30" t="s">
        <v>85</v>
      </c>
      <c r="AS37" s="30" t="s">
        <v>85</v>
      </c>
      <c r="AT37" s="30" t="s">
        <v>85</v>
      </c>
      <c r="AU37" s="21" t="s">
        <v>87</v>
      </c>
      <c r="AV37" s="108" t="s">
        <v>87</v>
      </c>
      <c r="AW37" s="21" t="s">
        <v>87</v>
      </c>
      <c r="AX37" s="21"/>
      <c r="AY37" s="89"/>
      <c r="AZ37" s="89"/>
      <c r="BA37" s="89"/>
      <c r="BB37" s="89"/>
      <c r="BC37" s="89" t="s">
        <v>99</v>
      </c>
    </row>
    <row r="38" spans="1:56" s="5" customFormat="1" ht="30.95" customHeight="1" x14ac:dyDescent="0.15">
      <c r="A38" s="30"/>
      <c r="B38" s="35" t="s">
        <v>118</v>
      </c>
      <c r="C38" s="16" t="s">
        <v>134</v>
      </c>
      <c r="D38" s="35" t="s">
        <v>135</v>
      </c>
      <c r="E38" s="35">
        <v>71.915000000000006</v>
      </c>
      <c r="F38" s="35">
        <v>81.596999999999994</v>
      </c>
      <c r="G38" s="22"/>
      <c r="H38" s="22"/>
      <c r="I38" s="22"/>
      <c r="J38" s="35" t="s">
        <v>136</v>
      </c>
      <c r="K38" s="35">
        <v>12.874000000000001</v>
      </c>
      <c r="L38" s="35">
        <v>22.556000000000001</v>
      </c>
      <c r="M38" s="16">
        <f>F38-E38</f>
        <v>9.6819999999999879</v>
      </c>
      <c r="N38" s="16"/>
      <c r="O38" s="16"/>
      <c r="P38" s="16"/>
      <c r="Q38" s="16"/>
      <c r="R38" s="35" t="s">
        <v>121</v>
      </c>
      <c r="S38" s="35">
        <v>5.5</v>
      </c>
      <c r="T38" s="16" t="s">
        <v>78</v>
      </c>
      <c r="U38" s="16">
        <v>6.5</v>
      </c>
      <c r="V38" s="21"/>
      <c r="W38" s="16"/>
      <c r="X38" s="16" t="s">
        <v>80</v>
      </c>
      <c r="Y38" s="35">
        <v>30</v>
      </c>
      <c r="Z38" s="16" t="s">
        <v>81</v>
      </c>
      <c r="AA38" s="35">
        <v>9</v>
      </c>
      <c r="AB38" s="35">
        <v>220</v>
      </c>
      <c r="AC38" s="16">
        <f>M38*U38*AB38/10</f>
        <v>1384.5259999999982</v>
      </c>
      <c r="AD38" s="16">
        <f>AC38*AF38</f>
        <v>1107.6207999999986</v>
      </c>
      <c r="AE38" s="21">
        <v>1965</v>
      </c>
      <c r="AF38" s="16">
        <v>0.8</v>
      </c>
      <c r="AG38" s="30"/>
      <c r="AH38" s="30"/>
      <c r="AI38" s="30" t="s">
        <v>82</v>
      </c>
      <c r="AJ38" s="16" t="s">
        <v>194</v>
      </c>
      <c r="AK38" s="108" t="s">
        <v>82</v>
      </c>
      <c r="AL38" s="16" t="s">
        <v>127</v>
      </c>
      <c r="AM38" s="16">
        <v>5.5</v>
      </c>
      <c r="AN38" s="30" t="s">
        <v>85</v>
      </c>
      <c r="AO38" s="30" t="s">
        <v>85</v>
      </c>
      <c r="AP38" s="30" t="s">
        <v>85</v>
      </c>
      <c r="AQ38" s="30" t="s">
        <v>84</v>
      </c>
      <c r="AR38" s="30" t="s">
        <v>85</v>
      </c>
      <c r="AS38" s="30" t="s">
        <v>85</v>
      </c>
      <c r="AT38" s="30" t="s">
        <v>85</v>
      </c>
      <c r="AU38" s="21" t="s">
        <v>87</v>
      </c>
      <c r="AV38" s="108" t="s">
        <v>87</v>
      </c>
      <c r="AW38" s="21" t="s">
        <v>87</v>
      </c>
      <c r="AX38" s="21"/>
      <c r="AY38" s="89"/>
      <c r="AZ38" s="89"/>
      <c r="BA38" s="89"/>
      <c r="BB38" s="89"/>
      <c r="BC38" s="89" t="s">
        <v>99</v>
      </c>
    </row>
    <row r="39" spans="1:56" s="5" customFormat="1" ht="30.95" customHeight="1" x14ac:dyDescent="0.15">
      <c r="A39" s="30"/>
      <c r="B39" s="35" t="s">
        <v>118</v>
      </c>
      <c r="C39" s="16" t="s">
        <v>134</v>
      </c>
      <c r="D39" s="35" t="s">
        <v>135</v>
      </c>
      <c r="E39" s="35">
        <v>81.596999999999994</v>
      </c>
      <c r="F39" s="35">
        <v>88.073999999999998</v>
      </c>
      <c r="G39" s="22"/>
      <c r="H39" s="22"/>
      <c r="I39" s="22"/>
      <c r="J39" s="35" t="s">
        <v>136</v>
      </c>
      <c r="K39" s="35">
        <v>22.556000000000001</v>
      </c>
      <c r="L39" s="35">
        <v>29.033000000000001</v>
      </c>
      <c r="M39" s="16">
        <f>F39-E39</f>
        <v>6.4770000000000039</v>
      </c>
      <c r="N39" s="16"/>
      <c r="O39" s="16"/>
      <c r="P39" s="16"/>
      <c r="Q39" s="16"/>
      <c r="R39" s="35" t="s">
        <v>121</v>
      </c>
      <c r="S39" s="35">
        <v>5.5</v>
      </c>
      <c r="T39" s="16" t="s">
        <v>138</v>
      </c>
      <c r="U39" s="16">
        <v>6.5</v>
      </c>
      <c r="V39" s="21"/>
      <c r="W39" s="89"/>
      <c r="X39" s="89" t="s">
        <v>80</v>
      </c>
      <c r="Y39" s="97">
        <v>30</v>
      </c>
      <c r="Z39" s="98" t="s">
        <v>81</v>
      </c>
      <c r="AA39" s="98">
        <v>9</v>
      </c>
      <c r="AB39" s="35">
        <v>215</v>
      </c>
      <c r="AC39" s="16">
        <f>M39*U39*AB39/10</f>
        <v>905.16075000000058</v>
      </c>
      <c r="AD39" s="16">
        <f>AC39*AF39</f>
        <v>724.12860000000046</v>
      </c>
      <c r="AE39" s="16">
        <v>2010</v>
      </c>
      <c r="AF39" s="16">
        <v>0.8</v>
      </c>
      <c r="AG39" s="30"/>
      <c r="AH39" s="30"/>
      <c r="AI39" s="30" t="s">
        <v>82</v>
      </c>
      <c r="AJ39" s="16" t="s">
        <v>194</v>
      </c>
      <c r="AK39" s="108" t="s">
        <v>82</v>
      </c>
      <c r="AL39" s="16" t="s">
        <v>127</v>
      </c>
      <c r="AM39" s="16">
        <v>5.5</v>
      </c>
      <c r="AN39" s="30" t="s">
        <v>85</v>
      </c>
      <c r="AO39" s="30" t="s">
        <v>85</v>
      </c>
      <c r="AP39" s="30" t="s">
        <v>85</v>
      </c>
      <c r="AQ39" s="30" t="s">
        <v>84</v>
      </c>
      <c r="AR39" s="30" t="s">
        <v>85</v>
      </c>
      <c r="AS39" s="30" t="s">
        <v>85</v>
      </c>
      <c r="AT39" s="30" t="s">
        <v>85</v>
      </c>
      <c r="AU39" s="21" t="s">
        <v>87</v>
      </c>
      <c r="AV39" s="108" t="s">
        <v>87</v>
      </c>
      <c r="AW39" s="21" t="s">
        <v>87</v>
      </c>
      <c r="AX39" s="21"/>
      <c r="AY39" s="89"/>
      <c r="AZ39" s="89"/>
      <c r="BA39" s="89"/>
      <c r="BB39" s="89"/>
      <c r="BC39" s="89" t="s">
        <v>99</v>
      </c>
    </row>
    <row r="40" spans="1:56" s="5" customFormat="1" ht="30.95" customHeight="1" x14ac:dyDescent="0.15">
      <c r="A40" s="30"/>
      <c r="B40" s="35" t="s">
        <v>118</v>
      </c>
      <c r="C40" s="16" t="s">
        <v>134</v>
      </c>
      <c r="D40" s="35" t="s">
        <v>135</v>
      </c>
      <c r="E40" s="35">
        <v>88.073999999999998</v>
      </c>
      <c r="F40" s="35">
        <v>92.152000000000001</v>
      </c>
      <c r="G40" s="22"/>
      <c r="H40" s="22"/>
      <c r="I40" s="22"/>
      <c r="J40" s="35" t="s">
        <v>136</v>
      </c>
      <c r="K40" s="35">
        <v>29.033000000000001</v>
      </c>
      <c r="L40" s="35">
        <v>33.110999999999997</v>
      </c>
      <c r="M40" s="16">
        <f>F40-E40</f>
        <v>4.078000000000003</v>
      </c>
      <c r="N40" s="16"/>
      <c r="O40" s="16"/>
      <c r="P40" s="16"/>
      <c r="Q40" s="16"/>
      <c r="R40" s="35" t="s">
        <v>121</v>
      </c>
      <c r="S40" s="35">
        <v>5.5</v>
      </c>
      <c r="T40" s="16" t="s">
        <v>78</v>
      </c>
      <c r="U40" s="16">
        <v>6.5</v>
      </c>
      <c r="V40" s="21"/>
      <c r="W40" s="16"/>
      <c r="X40" s="16" t="s">
        <v>80</v>
      </c>
      <c r="Y40" s="35">
        <v>30</v>
      </c>
      <c r="Z40" s="16" t="s">
        <v>81</v>
      </c>
      <c r="AA40" s="35">
        <v>9</v>
      </c>
      <c r="AB40" s="35">
        <v>220</v>
      </c>
      <c r="AC40" s="16">
        <f>M40*U40*AB40/10</f>
        <v>583.15400000000045</v>
      </c>
      <c r="AD40" s="16">
        <f>AC40*AF40</f>
        <v>466.52320000000037</v>
      </c>
      <c r="AE40" s="16">
        <v>2008</v>
      </c>
      <c r="AF40" s="16">
        <v>0.8</v>
      </c>
      <c r="AG40" s="30"/>
      <c r="AH40" s="30"/>
      <c r="AI40" s="30" t="s">
        <v>82</v>
      </c>
      <c r="AJ40" s="16" t="s">
        <v>194</v>
      </c>
      <c r="AK40" s="108" t="s">
        <v>82</v>
      </c>
      <c r="AL40" s="16" t="s">
        <v>127</v>
      </c>
      <c r="AM40" s="16">
        <v>5.5</v>
      </c>
      <c r="AN40" s="30" t="s">
        <v>85</v>
      </c>
      <c r="AO40" s="30" t="s">
        <v>85</v>
      </c>
      <c r="AP40" s="30" t="s">
        <v>85</v>
      </c>
      <c r="AQ40" s="30" t="s">
        <v>84</v>
      </c>
      <c r="AR40" s="30" t="s">
        <v>85</v>
      </c>
      <c r="AS40" s="30" t="s">
        <v>85</v>
      </c>
      <c r="AT40" s="30" t="s">
        <v>85</v>
      </c>
      <c r="AU40" s="21" t="s">
        <v>87</v>
      </c>
      <c r="AV40" s="108" t="s">
        <v>87</v>
      </c>
      <c r="AW40" s="21" t="s">
        <v>87</v>
      </c>
      <c r="AX40" s="21"/>
      <c r="AY40" s="89"/>
      <c r="AZ40" s="89"/>
      <c r="BA40" s="89"/>
      <c r="BB40" s="89"/>
      <c r="BC40" s="89" t="s">
        <v>99</v>
      </c>
    </row>
    <row r="41" spans="1:56" s="5" customFormat="1" ht="30.95" customHeight="1" x14ac:dyDescent="0.15">
      <c r="A41" s="30"/>
      <c r="B41" s="71" t="s">
        <v>144</v>
      </c>
      <c r="C41" s="71"/>
      <c r="D41" s="35"/>
      <c r="E41" s="35"/>
      <c r="F41" s="35"/>
      <c r="G41" s="22"/>
      <c r="H41" s="22"/>
      <c r="I41" s="22"/>
      <c r="J41" s="35"/>
      <c r="K41" s="35"/>
      <c r="L41" s="35"/>
      <c r="M41" s="16">
        <f>SUM(M42:M48)</f>
        <v>7</v>
      </c>
      <c r="N41" s="16"/>
      <c r="O41" s="16"/>
      <c r="P41" s="16"/>
      <c r="Q41" s="16"/>
      <c r="R41" s="35"/>
      <c r="S41" s="35"/>
      <c r="T41" s="16"/>
      <c r="U41" s="16"/>
      <c r="V41" s="21"/>
      <c r="W41" s="16"/>
      <c r="X41" s="16"/>
      <c r="Y41" s="35"/>
      <c r="Z41" s="16"/>
      <c r="AA41" s="35"/>
      <c r="AB41" s="35"/>
      <c r="AC41" s="80">
        <f>SUM(AC42:AC48)</f>
        <v>1045.1121999999968</v>
      </c>
      <c r="AD41" s="80">
        <f>SUM(AD42:AD48)</f>
        <v>950.78939999999523</v>
      </c>
      <c r="AE41" s="16"/>
      <c r="AF41" s="16"/>
      <c r="AG41" s="30"/>
      <c r="AH41" s="30"/>
      <c r="AI41" s="30"/>
      <c r="AJ41" s="16"/>
      <c r="AK41" s="108"/>
      <c r="AL41" s="16"/>
      <c r="AM41" s="16"/>
      <c r="AN41" s="30"/>
      <c r="AO41" s="30"/>
      <c r="AP41" s="30"/>
      <c r="AQ41" s="30"/>
      <c r="AR41" s="30"/>
      <c r="AS41" s="30"/>
      <c r="AT41" s="30"/>
      <c r="AU41" s="21"/>
      <c r="AV41" s="108"/>
      <c r="AW41" s="21"/>
      <c r="AX41" s="21"/>
      <c r="AY41" s="89"/>
      <c r="AZ41" s="89"/>
      <c r="BA41" s="89"/>
      <c r="BB41" s="89"/>
      <c r="BC41" s="89"/>
    </row>
    <row r="42" spans="1:56" s="61" customFormat="1" ht="30.95" customHeight="1" x14ac:dyDescent="0.15">
      <c r="A42" s="22"/>
      <c r="B42" s="23" t="s">
        <v>146</v>
      </c>
      <c r="C42" s="19" t="s">
        <v>147</v>
      </c>
      <c r="D42" s="25" t="s">
        <v>148</v>
      </c>
      <c r="E42" s="25">
        <v>412.78500000000003</v>
      </c>
      <c r="F42" s="25">
        <v>412.85199999999998</v>
      </c>
      <c r="G42" s="22"/>
      <c r="H42" s="22"/>
      <c r="I42" s="22"/>
      <c r="J42" s="18" t="s">
        <v>220</v>
      </c>
      <c r="K42" s="25">
        <v>0</v>
      </c>
      <c r="L42" s="36">
        <v>6.6999999999950405E-2</v>
      </c>
      <c r="M42" s="19">
        <f t="shared" ref="M42:M48" si="0">F42-E42</f>
        <v>6.6999999999950433E-2</v>
      </c>
      <c r="N42" s="18"/>
      <c r="O42" s="18"/>
      <c r="P42" s="18"/>
      <c r="Q42" s="18"/>
      <c r="R42" s="25" t="s">
        <v>121</v>
      </c>
      <c r="S42" s="23">
        <v>5</v>
      </c>
      <c r="T42" s="19" t="s">
        <v>78</v>
      </c>
      <c r="U42" s="19">
        <v>9.3000000000000007</v>
      </c>
      <c r="V42" s="18"/>
      <c r="W42" s="19"/>
      <c r="X42" s="19" t="s">
        <v>80</v>
      </c>
      <c r="Y42" s="23">
        <v>30</v>
      </c>
      <c r="Z42" s="19" t="s">
        <v>81</v>
      </c>
      <c r="AA42" s="23">
        <v>9</v>
      </c>
      <c r="AB42" s="99">
        <v>220</v>
      </c>
      <c r="AC42" s="19">
        <f t="shared" ref="AC42:AC48" si="1">M42*U42*AB42/10</f>
        <v>13.708199999989858</v>
      </c>
      <c r="AD42" s="19">
        <f t="shared" ref="AD42:AD48" si="2">AC42*AF42</f>
        <v>13.708199999989858</v>
      </c>
      <c r="AE42" s="19">
        <v>2010</v>
      </c>
      <c r="AF42" s="22">
        <v>1</v>
      </c>
      <c r="AG42" s="22"/>
      <c r="AH42" s="22"/>
      <c r="AI42" s="22" t="s">
        <v>82</v>
      </c>
      <c r="AJ42" s="19" t="s">
        <v>194</v>
      </c>
      <c r="AK42" s="18" t="s">
        <v>82</v>
      </c>
      <c r="AL42" s="18"/>
      <c r="AM42" s="19">
        <v>6.5</v>
      </c>
      <c r="AN42" s="23" t="s">
        <v>85</v>
      </c>
      <c r="AO42" s="23" t="s">
        <v>85</v>
      </c>
      <c r="AP42" s="23" t="s">
        <v>85</v>
      </c>
      <c r="AQ42" s="22" t="s">
        <v>84</v>
      </c>
      <c r="AR42" s="22" t="s">
        <v>84</v>
      </c>
      <c r="AS42" s="23" t="s">
        <v>85</v>
      </c>
      <c r="AT42" s="23" t="s">
        <v>85</v>
      </c>
      <c r="AU42" s="18" t="s">
        <v>87</v>
      </c>
      <c r="AV42" s="18" t="s">
        <v>87</v>
      </c>
      <c r="AW42" s="18" t="s">
        <v>87</v>
      </c>
      <c r="AX42" s="18"/>
      <c r="AY42" s="85"/>
      <c r="AZ42" s="85"/>
      <c r="BA42" s="85"/>
      <c r="BB42" s="85"/>
      <c r="BC42" s="85" t="s">
        <v>99</v>
      </c>
    </row>
    <row r="43" spans="1:56" s="61" customFormat="1" ht="30.95" customHeight="1" x14ac:dyDescent="0.15">
      <c r="A43" s="30"/>
      <c r="B43" s="35" t="s">
        <v>146</v>
      </c>
      <c r="C43" s="16" t="s">
        <v>147</v>
      </c>
      <c r="D43" s="26" t="s">
        <v>148</v>
      </c>
      <c r="E43" s="26">
        <v>412.85199999999998</v>
      </c>
      <c r="F43" s="26">
        <v>413.5</v>
      </c>
      <c r="G43" s="22"/>
      <c r="H43" s="22"/>
      <c r="I43" s="22"/>
      <c r="J43" s="21" t="s">
        <v>221</v>
      </c>
      <c r="K43" s="34">
        <v>6.6999999999950405E-2</v>
      </c>
      <c r="L43" s="34">
        <v>0.71499999999997499</v>
      </c>
      <c r="M43" s="16">
        <f t="shared" si="0"/>
        <v>0.64800000000002456</v>
      </c>
      <c r="N43" s="21"/>
      <c r="O43" s="21"/>
      <c r="P43" s="21"/>
      <c r="Q43" s="21"/>
      <c r="R43" s="26" t="s">
        <v>121</v>
      </c>
      <c r="S43" s="35">
        <v>5</v>
      </c>
      <c r="T43" s="16" t="s">
        <v>78</v>
      </c>
      <c r="U43" s="16">
        <v>6.5</v>
      </c>
      <c r="V43" s="21"/>
      <c r="W43" s="16"/>
      <c r="X43" s="16" t="s">
        <v>80</v>
      </c>
      <c r="Y43" s="35">
        <v>30</v>
      </c>
      <c r="Z43" s="16" t="s">
        <v>81</v>
      </c>
      <c r="AA43" s="35">
        <v>9</v>
      </c>
      <c r="AB43" s="100">
        <v>220</v>
      </c>
      <c r="AC43" s="16">
        <f t="shared" si="1"/>
        <v>92.664000000003512</v>
      </c>
      <c r="AD43" s="16">
        <f t="shared" si="2"/>
        <v>74.131200000002806</v>
      </c>
      <c r="AE43" s="16">
        <v>2010</v>
      </c>
      <c r="AF43" s="16">
        <v>0.8</v>
      </c>
      <c r="AG43" s="30"/>
      <c r="AH43" s="30"/>
      <c r="AI43" s="30" t="s">
        <v>82</v>
      </c>
      <c r="AJ43" s="16" t="s">
        <v>194</v>
      </c>
      <c r="AK43" s="21" t="s">
        <v>82</v>
      </c>
      <c r="AL43" s="16" t="s">
        <v>127</v>
      </c>
      <c r="AM43" s="16">
        <v>6.5</v>
      </c>
      <c r="AN43" s="35" t="s">
        <v>85</v>
      </c>
      <c r="AO43" s="35" t="s">
        <v>85</v>
      </c>
      <c r="AP43" s="35" t="s">
        <v>85</v>
      </c>
      <c r="AQ43" s="30" t="s">
        <v>84</v>
      </c>
      <c r="AR43" s="35" t="s">
        <v>85</v>
      </c>
      <c r="AS43" s="35" t="s">
        <v>85</v>
      </c>
      <c r="AT43" s="35" t="s">
        <v>85</v>
      </c>
      <c r="AU43" s="21" t="s">
        <v>87</v>
      </c>
      <c r="AV43" s="21" t="s">
        <v>87</v>
      </c>
      <c r="AW43" s="21" t="s">
        <v>87</v>
      </c>
      <c r="AX43" s="21"/>
      <c r="AY43" s="89"/>
      <c r="AZ43" s="89"/>
      <c r="BA43" s="89"/>
      <c r="BB43" s="89"/>
      <c r="BC43" s="89" t="s">
        <v>99</v>
      </c>
    </row>
    <row r="44" spans="1:56" s="61" customFormat="1" ht="30.95" customHeight="1" x14ac:dyDescent="0.15">
      <c r="A44" s="22"/>
      <c r="B44" s="23" t="s">
        <v>146</v>
      </c>
      <c r="C44" s="19" t="s">
        <v>147</v>
      </c>
      <c r="D44" s="25" t="s">
        <v>148</v>
      </c>
      <c r="E44" s="25">
        <v>413.5</v>
      </c>
      <c r="F44" s="25">
        <v>416.4</v>
      </c>
      <c r="G44" s="22"/>
      <c r="H44" s="22"/>
      <c r="I44" s="22"/>
      <c r="J44" s="18" t="s">
        <v>220</v>
      </c>
      <c r="K44" s="36">
        <v>0.71499999999997499</v>
      </c>
      <c r="L44" s="36">
        <v>3.61499999999995</v>
      </c>
      <c r="M44" s="19">
        <f t="shared" si="0"/>
        <v>2.8999999999999773</v>
      </c>
      <c r="N44" s="18"/>
      <c r="O44" s="18"/>
      <c r="P44" s="18"/>
      <c r="Q44" s="18"/>
      <c r="R44" s="25" t="s">
        <v>121</v>
      </c>
      <c r="S44" s="23">
        <v>5</v>
      </c>
      <c r="T44" s="19" t="s">
        <v>78</v>
      </c>
      <c r="U44" s="19">
        <v>7</v>
      </c>
      <c r="V44" s="18"/>
      <c r="W44" s="19"/>
      <c r="X44" s="19" t="s">
        <v>80</v>
      </c>
      <c r="Y44" s="23">
        <v>30</v>
      </c>
      <c r="Z44" s="19" t="s">
        <v>81</v>
      </c>
      <c r="AA44" s="23">
        <v>9</v>
      </c>
      <c r="AB44" s="99">
        <v>220</v>
      </c>
      <c r="AC44" s="19">
        <f t="shared" si="1"/>
        <v>446.59999999999656</v>
      </c>
      <c r="AD44" s="19">
        <f t="shared" si="2"/>
        <v>446.59999999999656</v>
      </c>
      <c r="AE44" s="19">
        <v>2010</v>
      </c>
      <c r="AF44" s="22">
        <v>1</v>
      </c>
      <c r="AG44" s="22"/>
      <c r="AH44" s="22"/>
      <c r="AI44" s="22" t="s">
        <v>82</v>
      </c>
      <c r="AJ44" s="19" t="s">
        <v>194</v>
      </c>
      <c r="AK44" s="18" t="s">
        <v>82</v>
      </c>
      <c r="AL44" s="18"/>
      <c r="AM44" s="19">
        <v>6.5</v>
      </c>
      <c r="AN44" s="23" t="s">
        <v>85</v>
      </c>
      <c r="AO44" s="23" t="s">
        <v>85</v>
      </c>
      <c r="AP44" s="23" t="s">
        <v>85</v>
      </c>
      <c r="AQ44" s="22" t="s">
        <v>84</v>
      </c>
      <c r="AR44" s="22" t="s">
        <v>84</v>
      </c>
      <c r="AS44" s="23" t="s">
        <v>85</v>
      </c>
      <c r="AT44" s="23" t="s">
        <v>85</v>
      </c>
      <c r="AU44" s="18" t="s">
        <v>87</v>
      </c>
      <c r="AV44" s="18" t="s">
        <v>87</v>
      </c>
      <c r="AW44" s="18" t="s">
        <v>87</v>
      </c>
      <c r="AX44" s="18"/>
      <c r="AY44" s="85"/>
      <c r="AZ44" s="85"/>
      <c r="BA44" s="85"/>
      <c r="BB44" s="85"/>
      <c r="BC44" s="85" t="s">
        <v>99</v>
      </c>
    </row>
    <row r="45" spans="1:56" s="61" customFormat="1" ht="30.95" customHeight="1" x14ac:dyDescent="0.15">
      <c r="A45" s="30"/>
      <c r="B45" s="35" t="s">
        <v>146</v>
      </c>
      <c r="C45" s="16" t="s">
        <v>147</v>
      </c>
      <c r="D45" s="26" t="s">
        <v>148</v>
      </c>
      <c r="E45" s="26">
        <v>416.4</v>
      </c>
      <c r="F45" s="26">
        <v>418.12</v>
      </c>
      <c r="G45" s="22"/>
      <c r="H45" s="22"/>
      <c r="I45" s="22"/>
      <c r="J45" s="21" t="s">
        <v>221</v>
      </c>
      <c r="K45" s="34">
        <v>3.61499999999995</v>
      </c>
      <c r="L45" s="34">
        <v>5.3349999999999804</v>
      </c>
      <c r="M45" s="16">
        <f t="shared" si="0"/>
        <v>1.7200000000000273</v>
      </c>
      <c r="N45" s="21"/>
      <c r="O45" s="21"/>
      <c r="P45" s="21"/>
      <c r="Q45" s="21"/>
      <c r="R45" s="26" t="s">
        <v>121</v>
      </c>
      <c r="S45" s="35">
        <v>5</v>
      </c>
      <c r="T45" s="16" t="s">
        <v>78</v>
      </c>
      <c r="U45" s="16">
        <v>6.5</v>
      </c>
      <c r="V45" s="21"/>
      <c r="W45" s="16"/>
      <c r="X45" s="16" t="s">
        <v>80</v>
      </c>
      <c r="Y45" s="35">
        <v>30</v>
      </c>
      <c r="Z45" s="16" t="s">
        <v>81</v>
      </c>
      <c r="AA45" s="35">
        <v>9</v>
      </c>
      <c r="AB45" s="100">
        <v>220</v>
      </c>
      <c r="AC45" s="16">
        <f t="shared" si="1"/>
        <v>245.9600000000039</v>
      </c>
      <c r="AD45" s="16">
        <f t="shared" si="2"/>
        <v>196.76800000000313</v>
      </c>
      <c r="AE45" s="16">
        <v>2010</v>
      </c>
      <c r="AF45" s="16">
        <v>0.8</v>
      </c>
      <c r="AG45" s="30"/>
      <c r="AH45" s="30"/>
      <c r="AI45" s="30" t="s">
        <v>82</v>
      </c>
      <c r="AJ45" s="16" t="s">
        <v>194</v>
      </c>
      <c r="AK45" s="21" t="s">
        <v>82</v>
      </c>
      <c r="AL45" s="16" t="s">
        <v>127</v>
      </c>
      <c r="AM45" s="16">
        <v>6.5</v>
      </c>
      <c r="AN45" s="35" t="s">
        <v>85</v>
      </c>
      <c r="AO45" s="35" t="s">
        <v>85</v>
      </c>
      <c r="AP45" s="35" t="s">
        <v>85</v>
      </c>
      <c r="AQ45" s="30" t="s">
        <v>84</v>
      </c>
      <c r="AR45" s="35" t="s">
        <v>85</v>
      </c>
      <c r="AS45" s="35" t="s">
        <v>85</v>
      </c>
      <c r="AT45" s="35" t="s">
        <v>85</v>
      </c>
      <c r="AU45" s="21" t="s">
        <v>87</v>
      </c>
      <c r="AV45" s="21" t="s">
        <v>87</v>
      </c>
      <c r="AW45" s="21" t="s">
        <v>87</v>
      </c>
      <c r="AX45" s="21"/>
      <c r="AY45" s="89"/>
      <c r="AZ45" s="89"/>
      <c r="BA45" s="89"/>
      <c r="BB45" s="89"/>
      <c r="BC45" s="89" t="s">
        <v>99</v>
      </c>
      <c r="BD45" s="115"/>
    </row>
    <row r="46" spans="1:56" s="61" customFormat="1" ht="30.95" customHeight="1" x14ac:dyDescent="0.15">
      <c r="A46" s="22"/>
      <c r="B46" s="23" t="s">
        <v>146</v>
      </c>
      <c r="C46" s="19" t="s">
        <v>147</v>
      </c>
      <c r="D46" s="25" t="s">
        <v>148</v>
      </c>
      <c r="E46" s="25">
        <v>418.12</v>
      </c>
      <c r="F46" s="25">
        <v>418.57</v>
      </c>
      <c r="G46" s="22"/>
      <c r="H46" s="22"/>
      <c r="I46" s="22"/>
      <c r="J46" s="18" t="s">
        <v>220</v>
      </c>
      <c r="K46" s="36">
        <v>5.3349999999999804</v>
      </c>
      <c r="L46" s="36">
        <v>5.7849999999999699</v>
      </c>
      <c r="M46" s="19">
        <f t="shared" si="0"/>
        <v>0.44999999999998863</v>
      </c>
      <c r="N46" s="18"/>
      <c r="O46" s="18"/>
      <c r="P46" s="18"/>
      <c r="Q46" s="18"/>
      <c r="R46" s="25" t="s">
        <v>121</v>
      </c>
      <c r="S46" s="23">
        <v>5</v>
      </c>
      <c r="T46" s="19" t="s">
        <v>78</v>
      </c>
      <c r="U46" s="19">
        <v>7</v>
      </c>
      <c r="V46" s="18"/>
      <c r="W46" s="19"/>
      <c r="X46" s="19" t="s">
        <v>80</v>
      </c>
      <c r="Y46" s="23">
        <v>30</v>
      </c>
      <c r="Z46" s="19" t="s">
        <v>81</v>
      </c>
      <c r="AA46" s="23">
        <v>9</v>
      </c>
      <c r="AB46" s="99">
        <v>220</v>
      </c>
      <c r="AC46" s="19">
        <f t="shared" si="1"/>
        <v>69.299999999998249</v>
      </c>
      <c r="AD46" s="19">
        <f t="shared" si="2"/>
        <v>69.299999999998249</v>
      </c>
      <c r="AE46" s="19">
        <v>2010</v>
      </c>
      <c r="AF46" s="22">
        <v>1</v>
      </c>
      <c r="AG46" s="22"/>
      <c r="AH46" s="22"/>
      <c r="AI46" s="22" t="s">
        <v>82</v>
      </c>
      <c r="AJ46" s="19" t="s">
        <v>194</v>
      </c>
      <c r="AK46" s="18" t="s">
        <v>82</v>
      </c>
      <c r="AL46" s="18"/>
      <c r="AM46" s="19">
        <v>6.5</v>
      </c>
      <c r="AN46" s="23" t="s">
        <v>85</v>
      </c>
      <c r="AO46" s="23" t="s">
        <v>85</v>
      </c>
      <c r="AP46" s="23" t="s">
        <v>85</v>
      </c>
      <c r="AQ46" s="22" t="s">
        <v>84</v>
      </c>
      <c r="AR46" s="22" t="s">
        <v>84</v>
      </c>
      <c r="AS46" s="23" t="s">
        <v>85</v>
      </c>
      <c r="AT46" s="23" t="s">
        <v>85</v>
      </c>
      <c r="AU46" s="18" t="s">
        <v>87</v>
      </c>
      <c r="AV46" s="18" t="s">
        <v>87</v>
      </c>
      <c r="AW46" s="18" t="s">
        <v>87</v>
      </c>
      <c r="AX46" s="18"/>
      <c r="AY46" s="85"/>
      <c r="AZ46" s="85"/>
      <c r="BA46" s="85"/>
      <c r="BB46" s="85"/>
      <c r="BC46" s="85" t="s">
        <v>99</v>
      </c>
      <c r="BD46" s="115"/>
    </row>
    <row r="47" spans="1:56" s="58" customFormat="1" ht="30.95" customHeight="1" x14ac:dyDescent="0.15">
      <c r="A47" s="30"/>
      <c r="B47" s="35" t="s">
        <v>146</v>
      </c>
      <c r="C47" s="16" t="s">
        <v>147</v>
      </c>
      <c r="D47" s="26" t="s">
        <v>148</v>
      </c>
      <c r="E47" s="26">
        <v>418.57</v>
      </c>
      <c r="F47" s="26">
        <v>419.5</v>
      </c>
      <c r="G47" s="22"/>
      <c r="H47" s="22"/>
      <c r="I47" s="22"/>
      <c r="J47" s="21" t="s">
        <v>221</v>
      </c>
      <c r="K47" s="34">
        <v>5.7849999999999699</v>
      </c>
      <c r="L47" s="34">
        <v>6.7149999999999697</v>
      </c>
      <c r="M47" s="16">
        <f t="shared" si="0"/>
        <v>0.93000000000000682</v>
      </c>
      <c r="N47" s="21"/>
      <c r="O47" s="21"/>
      <c r="P47" s="21"/>
      <c r="Q47" s="21"/>
      <c r="R47" s="26" t="s">
        <v>121</v>
      </c>
      <c r="S47" s="35">
        <v>5</v>
      </c>
      <c r="T47" s="16" t="s">
        <v>78</v>
      </c>
      <c r="U47" s="16">
        <v>6.5</v>
      </c>
      <c r="V47" s="21"/>
      <c r="W47" s="16"/>
      <c r="X47" s="16" t="s">
        <v>80</v>
      </c>
      <c r="Y47" s="35">
        <v>30</v>
      </c>
      <c r="Z47" s="16" t="s">
        <v>81</v>
      </c>
      <c r="AA47" s="35">
        <v>9</v>
      </c>
      <c r="AB47" s="100">
        <v>220</v>
      </c>
      <c r="AC47" s="16">
        <f t="shared" si="1"/>
        <v>132.99000000000098</v>
      </c>
      <c r="AD47" s="16">
        <f t="shared" si="2"/>
        <v>106.39200000000079</v>
      </c>
      <c r="AE47" s="16">
        <v>2010</v>
      </c>
      <c r="AF47" s="16">
        <v>0.8</v>
      </c>
      <c r="AG47" s="30"/>
      <c r="AH47" s="30"/>
      <c r="AI47" s="30" t="s">
        <v>82</v>
      </c>
      <c r="AJ47" s="16" t="s">
        <v>194</v>
      </c>
      <c r="AK47" s="21" t="s">
        <v>82</v>
      </c>
      <c r="AL47" s="16" t="s">
        <v>127</v>
      </c>
      <c r="AM47" s="16">
        <v>6.5</v>
      </c>
      <c r="AN47" s="35" t="s">
        <v>85</v>
      </c>
      <c r="AO47" s="35" t="s">
        <v>85</v>
      </c>
      <c r="AP47" s="35" t="s">
        <v>85</v>
      </c>
      <c r="AQ47" s="30" t="s">
        <v>84</v>
      </c>
      <c r="AR47" s="35" t="s">
        <v>85</v>
      </c>
      <c r="AS47" s="35" t="s">
        <v>85</v>
      </c>
      <c r="AT47" s="35" t="s">
        <v>85</v>
      </c>
      <c r="AU47" s="21" t="s">
        <v>87</v>
      </c>
      <c r="AV47" s="21" t="s">
        <v>87</v>
      </c>
      <c r="AW47" s="21" t="s">
        <v>87</v>
      </c>
      <c r="AX47" s="21"/>
      <c r="AY47" s="89"/>
      <c r="AZ47" s="89"/>
      <c r="BA47" s="89"/>
      <c r="BB47" s="89"/>
      <c r="BC47" s="89" t="s">
        <v>99</v>
      </c>
    </row>
    <row r="48" spans="1:56" s="58" customFormat="1" ht="30.95" customHeight="1" x14ac:dyDescent="0.15">
      <c r="A48" s="22"/>
      <c r="B48" s="23" t="s">
        <v>146</v>
      </c>
      <c r="C48" s="19" t="s">
        <v>147</v>
      </c>
      <c r="D48" s="25" t="s">
        <v>148</v>
      </c>
      <c r="E48" s="25">
        <v>419.5</v>
      </c>
      <c r="F48" s="25">
        <v>419.78500000000003</v>
      </c>
      <c r="G48" s="22"/>
      <c r="H48" s="22"/>
      <c r="I48" s="22"/>
      <c r="J48" s="18" t="s">
        <v>220</v>
      </c>
      <c r="K48" s="36">
        <v>6.7149999999999697</v>
      </c>
      <c r="L48" s="36">
        <v>7</v>
      </c>
      <c r="M48" s="19">
        <f t="shared" si="0"/>
        <v>0.28500000000002501</v>
      </c>
      <c r="N48" s="18"/>
      <c r="O48" s="18"/>
      <c r="P48" s="18"/>
      <c r="Q48" s="18"/>
      <c r="R48" s="25" t="s">
        <v>121</v>
      </c>
      <c r="S48" s="23">
        <v>5</v>
      </c>
      <c r="T48" s="19" t="s">
        <v>138</v>
      </c>
      <c r="U48" s="19">
        <v>7</v>
      </c>
      <c r="V48" s="18"/>
      <c r="W48" s="19"/>
      <c r="X48" s="19" t="s">
        <v>80</v>
      </c>
      <c r="Y48" s="23">
        <v>30</v>
      </c>
      <c r="Z48" s="19" t="s">
        <v>81</v>
      </c>
      <c r="AA48" s="23">
        <v>9</v>
      </c>
      <c r="AB48" s="99">
        <v>220</v>
      </c>
      <c r="AC48" s="19">
        <f t="shared" si="1"/>
        <v>43.890000000003852</v>
      </c>
      <c r="AD48" s="19">
        <f t="shared" si="2"/>
        <v>43.890000000003852</v>
      </c>
      <c r="AE48" s="19">
        <v>2010</v>
      </c>
      <c r="AF48" s="22">
        <v>1</v>
      </c>
      <c r="AG48" s="22"/>
      <c r="AH48" s="22"/>
      <c r="AI48" s="22" t="s">
        <v>82</v>
      </c>
      <c r="AJ48" s="19" t="s">
        <v>194</v>
      </c>
      <c r="AK48" s="18" t="s">
        <v>82</v>
      </c>
      <c r="AL48" s="18"/>
      <c r="AM48" s="19">
        <v>6.5</v>
      </c>
      <c r="AN48" s="23" t="s">
        <v>85</v>
      </c>
      <c r="AO48" s="23" t="s">
        <v>85</v>
      </c>
      <c r="AP48" s="23" t="s">
        <v>85</v>
      </c>
      <c r="AQ48" s="22" t="s">
        <v>84</v>
      </c>
      <c r="AR48" s="22" t="s">
        <v>84</v>
      </c>
      <c r="AS48" s="23" t="s">
        <v>85</v>
      </c>
      <c r="AT48" s="23" t="s">
        <v>85</v>
      </c>
      <c r="AU48" s="18" t="s">
        <v>87</v>
      </c>
      <c r="AV48" s="18" t="s">
        <v>87</v>
      </c>
      <c r="AW48" s="18" t="s">
        <v>87</v>
      </c>
      <c r="AX48" s="18"/>
      <c r="AY48" s="85"/>
      <c r="AZ48" s="85"/>
      <c r="BA48" s="85"/>
      <c r="BB48" s="85"/>
      <c r="BC48" s="85" t="s">
        <v>99</v>
      </c>
    </row>
    <row r="49" spans="1:55" s="58" customFormat="1" ht="30.95" customHeight="1" x14ac:dyDescent="0.15">
      <c r="A49" s="22"/>
      <c r="B49" s="71" t="s">
        <v>71</v>
      </c>
      <c r="C49" s="71"/>
      <c r="D49" s="25"/>
      <c r="E49" s="25"/>
      <c r="F49" s="25"/>
      <c r="G49" s="22"/>
      <c r="H49" s="22"/>
      <c r="I49" s="22"/>
      <c r="J49" s="18"/>
      <c r="K49" s="36"/>
      <c r="L49" s="36"/>
      <c r="M49" s="16">
        <f>SUM(M50:M53)</f>
        <v>31.048999999999999</v>
      </c>
      <c r="N49" s="18"/>
      <c r="O49" s="18"/>
      <c r="P49" s="18"/>
      <c r="Q49" s="18"/>
      <c r="R49" s="25"/>
      <c r="S49" s="23"/>
      <c r="T49" s="19"/>
      <c r="U49" s="19"/>
      <c r="V49" s="18"/>
      <c r="W49" s="19"/>
      <c r="X49" s="19"/>
      <c r="Y49" s="23"/>
      <c r="Z49" s="19"/>
      <c r="AA49" s="23"/>
      <c r="AB49" s="99"/>
      <c r="AC49" s="80">
        <f>SUM(AC50:AC53)</f>
        <v>4613.0535</v>
      </c>
      <c r="AD49" s="80">
        <f>SUM(AD50:AD53)</f>
        <v>3996.2373000000007</v>
      </c>
      <c r="AE49" s="19"/>
      <c r="AF49" s="22"/>
      <c r="AG49" s="22"/>
      <c r="AH49" s="22"/>
      <c r="AI49" s="22"/>
      <c r="AJ49" s="19"/>
      <c r="AK49" s="18"/>
      <c r="AL49" s="18"/>
      <c r="AM49" s="19"/>
      <c r="AN49" s="23"/>
      <c r="AO49" s="23"/>
      <c r="AP49" s="23"/>
      <c r="AQ49" s="22"/>
      <c r="AR49" s="22"/>
      <c r="AS49" s="23"/>
      <c r="AT49" s="23"/>
      <c r="AU49" s="18"/>
      <c r="AV49" s="18"/>
      <c r="AW49" s="18"/>
      <c r="AX49" s="18"/>
      <c r="AY49" s="85"/>
      <c r="AZ49" s="85"/>
      <c r="BA49" s="85"/>
      <c r="BB49" s="85"/>
      <c r="BC49" s="85"/>
    </row>
    <row r="50" spans="1:55" s="58" customFormat="1" ht="30.95" customHeight="1" x14ac:dyDescent="0.15">
      <c r="A50" s="22"/>
      <c r="B50" s="22" t="s">
        <v>73</v>
      </c>
      <c r="C50" s="22" t="s">
        <v>150</v>
      </c>
      <c r="D50" s="22" t="s">
        <v>151</v>
      </c>
      <c r="E50" s="22">
        <v>21.379000000000001</v>
      </c>
      <c r="F50" s="22">
        <v>30.861000000000001</v>
      </c>
      <c r="G50" s="22"/>
      <c r="H50" s="22"/>
      <c r="I50" s="22"/>
      <c r="J50" s="22" t="s">
        <v>152</v>
      </c>
      <c r="K50" s="22">
        <v>9.4819999999999993</v>
      </c>
      <c r="L50" s="22">
        <v>0</v>
      </c>
      <c r="M50" s="19">
        <f>F50-E50</f>
        <v>9.4819999999999993</v>
      </c>
      <c r="N50" s="18" t="s">
        <v>153</v>
      </c>
      <c r="O50" s="18" t="s">
        <v>154</v>
      </c>
      <c r="P50" s="18">
        <v>6907.1</v>
      </c>
      <c r="Q50" s="18">
        <v>4890.7</v>
      </c>
      <c r="R50" s="22" t="s">
        <v>121</v>
      </c>
      <c r="S50" s="22">
        <v>6</v>
      </c>
      <c r="T50" s="19" t="s">
        <v>138</v>
      </c>
      <c r="U50" s="18">
        <v>7.5</v>
      </c>
      <c r="V50" s="90"/>
      <c r="W50" s="85"/>
      <c r="X50" s="85" t="s">
        <v>80</v>
      </c>
      <c r="Y50" s="45">
        <v>30</v>
      </c>
      <c r="Z50" s="94" t="s">
        <v>81</v>
      </c>
      <c r="AA50" s="94">
        <v>9</v>
      </c>
      <c r="AB50" s="96">
        <v>215</v>
      </c>
      <c r="AC50" s="19">
        <f>M50*U50*AB50/10</f>
        <v>1528.9724999999999</v>
      </c>
      <c r="AD50" s="19">
        <f>AC50*AF50</f>
        <v>1528.9724999999999</v>
      </c>
      <c r="AE50" s="18">
        <v>2004</v>
      </c>
      <c r="AF50" s="22">
        <v>1</v>
      </c>
      <c r="AG50" s="22"/>
      <c r="AH50" s="22"/>
      <c r="AI50" s="22" t="s">
        <v>82</v>
      </c>
      <c r="AJ50" s="19" t="s">
        <v>194</v>
      </c>
      <c r="AK50" s="18" t="s">
        <v>82</v>
      </c>
      <c r="AL50" s="18"/>
      <c r="AM50" s="107">
        <v>6</v>
      </c>
      <c r="AN50" s="22" t="s">
        <v>85</v>
      </c>
      <c r="AO50" s="22" t="s">
        <v>85</v>
      </c>
      <c r="AP50" s="22" t="s">
        <v>85</v>
      </c>
      <c r="AQ50" s="22" t="s">
        <v>84</v>
      </c>
      <c r="AR50" s="22" t="s">
        <v>84</v>
      </c>
      <c r="AS50" s="22" t="s">
        <v>85</v>
      </c>
      <c r="AT50" s="22" t="s">
        <v>85</v>
      </c>
      <c r="AU50" s="22" t="s">
        <v>87</v>
      </c>
      <c r="AV50" s="18" t="s">
        <v>87</v>
      </c>
      <c r="AW50" s="18" t="s">
        <v>87</v>
      </c>
      <c r="AX50" s="18"/>
      <c r="AY50" s="85"/>
      <c r="AZ50" s="85"/>
      <c r="BA50" s="85"/>
      <c r="BB50" s="85"/>
      <c r="BC50" s="85" t="s">
        <v>99</v>
      </c>
    </row>
    <row r="51" spans="1:55" s="61" customFormat="1" ht="30.95" customHeight="1" x14ac:dyDescent="0.15">
      <c r="A51" s="30"/>
      <c r="B51" s="30" t="s">
        <v>73</v>
      </c>
      <c r="C51" s="76" t="s">
        <v>158</v>
      </c>
      <c r="D51" s="76" t="s">
        <v>76</v>
      </c>
      <c r="E51" s="77">
        <v>0</v>
      </c>
      <c r="F51" s="77">
        <v>11.574999999999999</v>
      </c>
      <c r="G51" s="27" t="s">
        <v>76</v>
      </c>
      <c r="H51" s="28">
        <v>0</v>
      </c>
      <c r="I51" s="28">
        <v>11.574999999999999</v>
      </c>
      <c r="J51" s="76" t="s">
        <v>76</v>
      </c>
      <c r="K51" s="77">
        <v>0</v>
      </c>
      <c r="L51" s="77">
        <v>11.574999999999999</v>
      </c>
      <c r="M51" s="16">
        <f>F51-E51</f>
        <v>11.574999999999999</v>
      </c>
      <c r="N51" s="76"/>
      <c r="O51" s="76"/>
      <c r="P51" s="30"/>
      <c r="Q51" s="30"/>
      <c r="R51" s="76" t="s">
        <v>121</v>
      </c>
      <c r="S51" s="77">
        <v>5</v>
      </c>
      <c r="T51" s="16" t="s">
        <v>138</v>
      </c>
      <c r="U51" s="76">
        <v>6.5</v>
      </c>
      <c r="V51" s="76"/>
      <c r="W51" s="16"/>
      <c r="X51" s="16" t="s">
        <v>80</v>
      </c>
      <c r="Y51" s="35">
        <v>30</v>
      </c>
      <c r="Z51" s="16" t="s">
        <v>81</v>
      </c>
      <c r="AA51" s="35">
        <v>9</v>
      </c>
      <c r="AB51" s="76">
        <v>220</v>
      </c>
      <c r="AC51" s="16">
        <f>M51*U51*AB51/10</f>
        <v>1655.2249999999999</v>
      </c>
      <c r="AD51" s="16">
        <f>AC51*AF51</f>
        <v>1324.18</v>
      </c>
      <c r="AE51" s="16">
        <v>2011</v>
      </c>
      <c r="AF51" s="16">
        <v>0.8</v>
      </c>
      <c r="AG51" s="30"/>
      <c r="AH51" s="30"/>
      <c r="AI51" s="21" t="s">
        <v>82</v>
      </c>
      <c r="AJ51" s="16" t="s">
        <v>194</v>
      </c>
      <c r="AK51" s="21" t="s">
        <v>82</v>
      </c>
      <c r="AL51" s="16" t="s">
        <v>127</v>
      </c>
      <c r="AM51" s="77">
        <v>5</v>
      </c>
      <c r="AN51" s="30" t="s">
        <v>85</v>
      </c>
      <c r="AO51" s="30" t="s">
        <v>85</v>
      </c>
      <c r="AP51" s="30" t="s">
        <v>85</v>
      </c>
      <c r="AQ51" s="30" t="s">
        <v>84</v>
      </c>
      <c r="AR51" s="30" t="s">
        <v>85</v>
      </c>
      <c r="AS51" s="30" t="s">
        <v>85</v>
      </c>
      <c r="AT51" s="30" t="s">
        <v>85</v>
      </c>
      <c r="AU51" s="109" t="s">
        <v>87</v>
      </c>
      <c r="AV51" s="110" t="s">
        <v>87</v>
      </c>
      <c r="AW51" s="110" t="s">
        <v>87</v>
      </c>
      <c r="AX51" s="16"/>
      <c r="AY51" s="89"/>
      <c r="AZ51" s="89"/>
      <c r="BA51" s="89"/>
      <c r="BB51" s="89"/>
      <c r="BC51" s="89" t="s">
        <v>99</v>
      </c>
    </row>
    <row r="52" spans="1:55" s="61" customFormat="1" ht="30.95" customHeight="1" x14ac:dyDescent="0.15">
      <c r="A52" s="30"/>
      <c r="B52" s="30" t="s">
        <v>73</v>
      </c>
      <c r="C52" s="76" t="s">
        <v>158</v>
      </c>
      <c r="D52" s="76" t="s">
        <v>76</v>
      </c>
      <c r="E52" s="77">
        <v>11.574999999999999</v>
      </c>
      <c r="F52" s="77">
        <v>13.176</v>
      </c>
      <c r="G52" s="27" t="s">
        <v>76</v>
      </c>
      <c r="H52" s="28">
        <v>11.574999999999999</v>
      </c>
      <c r="I52" s="28">
        <v>13.176</v>
      </c>
      <c r="J52" s="76" t="s">
        <v>76</v>
      </c>
      <c r="K52" s="77">
        <v>11.574999999999999</v>
      </c>
      <c r="L52" s="77">
        <v>13.176</v>
      </c>
      <c r="M52" s="16">
        <f>F52-E52</f>
        <v>1.6010000000000009</v>
      </c>
      <c r="N52" s="76"/>
      <c r="O52" s="76"/>
      <c r="P52" s="30"/>
      <c r="Q52" s="30"/>
      <c r="R52" s="76" t="s">
        <v>121</v>
      </c>
      <c r="S52" s="77">
        <v>6</v>
      </c>
      <c r="T52" s="16" t="s">
        <v>78</v>
      </c>
      <c r="U52" s="76">
        <v>6.5</v>
      </c>
      <c r="V52" s="76"/>
      <c r="W52" s="16"/>
      <c r="X52" s="16" t="s">
        <v>80</v>
      </c>
      <c r="Y52" s="35">
        <v>30</v>
      </c>
      <c r="Z52" s="16" t="s">
        <v>81</v>
      </c>
      <c r="AA52" s="35">
        <v>9</v>
      </c>
      <c r="AB52" s="76">
        <v>220</v>
      </c>
      <c r="AC52" s="16">
        <f>M52*U52*AB52/10</f>
        <v>228.94300000000013</v>
      </c>
      <c r="AD52" s="16">
        <f>AC52*AF52</f>
        <v>183.15440000000012</v>
      </c>
      <c r="AE52" s="16">
        <v>2011</v>
      </c>
      <c r="AF52" s="16">
        <v>0.8</v>
      </c>
      <c r="AG52" s="30"/>
      <c r="AH52" s="30"/>
      <c r="AI52" s="21" t="s">
        <v>82</v>
      </c>
      <c r="AJ52" s="16" t="s">
        <v>194</v>
      </c>
      <c r="AK52" s="21" t="s">
        <v>82</v>
      </c>
      <c r="AL52" s="16" t="s">
        <v>127</v>
      </c>
      <c r="AM52" s="77">
        <v>6</v>
      </c>
      <c r="AN52" s="30" t="s">
        <v>85</v>
      </c>
      <c r="AO52" s="30" t="s">
        <v>85</v>
      </c>
      <c r="AP52" s="30" t="s">
        <v>85</v>
      </c>
      <c r="AQ52" s="30" t="s">
        <v>84</v>
      </c>
      <c r="AR52" s="30" t="s">
        <v>85</v>
      </c>
      <c r="AS52" s="30" t="s">
        <v>85</v>
      </c>
      <c r="AT52" s="30" t="s">
        <v>85</v>
      </c>
      <c r="AU52" s="109" t="s">
        <v>87</v>
      </c>
      <c r="AV52" s="110" t="s">
        <v>87</v>
      </c>
      <c r="AW52" s="110" t="s">
        <v>87</v>
      </c>
      <c r="AX52" s="16"/>
      <c r="AY52" s="89"/>
      <c r="AZ52" s="89"/>
      <c r="BA52" s="89"/>
      <c r="BB52" s="89"/>
      <c r="BC52" s="89" t="s">
        <v>99</v>
      </c>
    </row>
    <row r="53" spans="1:55" s="61" customFormat="1" ht="30.95" customHeight="1" x14ac:dyDescent="0.15">
      <c r="A53" s="30"/>
      <c r="B53" s="30" t="s">
        <v>73</v>
      </c>
      <c r="C53" s="76" t="s">
        <v>158</v>
      </c>
      <c r="D53" s="76" t="s">
        <v>76</v>
      </c>
      <c r="E53" s="77">
        <v>13.176</v>
      </c>
      <c r="F53" s="77">
        <v>21.567</v>
      </c>
      <c r="G53" s="27" t="s">
        <v>76</v>
      </c>
      <c r="H53" s="28">
        <v>13.176</v>
      </c>
      <c r="I53" s="28">
        <v>21.567</v>
      </c>
      <c r="J53" s="76" t="s">
        <v>76</v>
      </c>
      <c r="K53" s="77">
        <v>13.176</v>
      </c>
      <c r="L53" s="77">
        <v>21.567</v>
      </c>
      <c r="M53" s="16">
        <f>F53-E53</f>
        <v>8.391</v>
      </c>
      <c r="N53" s="76"/>
      <c r="O53" s="76"/>
      <c r="P53" s="30"/>
      <c r="Q53" s="30"/>
      <c r="R53" s="76" t="s">
        <v>121</v>
      </c>
      <c r="S53" s="77">
        <v>5</v>
      </c>
      <c r="T53" s="16" t="s">
        <v>138</v>
      </c>
      <c r="U53" s="76">
        <v>6.5</v>
      </c>
      <c r="V53" s="76"/>
      <c r="W53" s="16"/>
      <c r="X53" s="16" t="s">
        <v>80</v>
      </c>
      <c r="Y53" s="35">
        <v>30</v>
      </c>
      <c r="Z53" s="16" t="s">
        <v>81</v>
      </c>
      <c r="AA53" s="35">
        <v>9</v>
      </c>
      <c r="AB53" s="76">
        <v>220</v>
      </c>
      <c r="AC53" s="16">
        <f>M53*U53*AB53/10</f>
        <v>1199.913</v>
      </c>
      <c r="AD53" s="16">
        <f>AC53*AF53</f>
        <v>959.93040000000008</v>
      </c>
      <c r="AE53" s="21">
        <v>2010</v>
      </c>
      <c r="AF53" s="16">
        <v>0.8</v>
      </c>
      <c r="AG53" s="30"/>
      <c r="AH53" s="30"/>
      <c r="AI53" s="21" t="s">
        <v>82</v>
      </c>
      <c r="AJ53" s="16" t="s">
        <v>194</v>
      </c>
      <c r="AK53" s="21" t="s">
        <v>82</v>
      </c>
      <c r="AL53" s="16" t="s">
        <v>127</v>
      </c>
      <c r="AM53" s="77">
        <v>5</v>
      </c>
      <c r="AN53" s="30" t="s">
        <v>85</v>
      </c>
      <c r="AO53" s="30" t="s">
        <v>85</v>
      </c>
      <c r="AP53" s="30" t="s">
        <v>85</v>
      </c>
      <c r="AQ53" s="30" t="s">
        <v>84</v>
      </c>
      <c r="AR53" s="30" t="s">
        <v>85</v>
      </c>
      <c r="AS53" s="30" t="s">
        <v>85</v>
      </c>
      <c r="AT53" s="30" t="s">
        <v>85</v>
      </c>
      <c r="AU53" s="109" t="s">
        <v>87</v>
      </c>
      <c r="AV53" s="110" t="s">
        <v>87</v>
      </c>
      <c r="AW53" s="110" t="s">
        <v>87</v>
      </c>
      <c r="AX53" s="16"/>
      <c r="AY53" s="89"/>
      <c r="AZ53" s="89"/>
      <c r="BA53" s="89"/>
      <c r="BB53" s="89"/>
      <c r="BC53" s="89" t="s">
        <v>99</v>
      </c>
    </row>
    <row r="54" spans="1:55" s="61" customFormat="1" ht="30.95" customHeight="1" x14ac:dyDescent="0.15">
      <c r="A54" s="30"/>
      <c r="B54" s="71" t="s">
        <v>166</v>
      </c>
      <c r="C54" s="71"/>
      <c r="D54" s="76"/>
      <c r="E54" s="77"/>
      <c r="F54" s="77"/>
      <c r="G54" s="27"/>
      <c r="H54" s="28"/>
      <c r="I54" s="28"/>
      <c r="J54" s="76"/>
      <c r="K54" s="77"/>
      <c r="L54" s="77"/>
      <c r="M54" s="16">
        <f>SUM(M55:M59)</f>
        <v>18.692999999999991</v>
      </c>
      <c r="N54" s="76"/>
      <c r="O54" s="76"/>
      <c r="P54" s="30"/>
      <c r="Q54" s="30"/>
      <c r="R54" s="76"/>
      <c r="S54" s="77"/>
      <c r="T54" s="16"/>
      <c r="U54" s="76"/>
      <c r="V54" s="76"/>
      <c r="W54" s="16"/>
      <c r="X54" s="16"/>
      <c r="Y54" s="35"/>
      <c r="Z54" s="16"/>
      <c r="AA54" s="35"/>
      <c r="AB54" s="76"/>
      <c r="AC54" s="80">
        <f>SUM(AC55:AC59)</f>
        <v>2486.168999999999</v>
      </c>
      <c r="AD54" s="80">
        <f>SUM(AD55:AD59)</f>
        <v>2486.168999999999</v>
      </c>
      <c r="AE54" s="21"/>
      <c r="AF54" s="16"/>
      <c r="AG54" s="30"/>
      <c r="AH54" s="30"/>
      <c r="AI54" s="21"/>
      <c r="AJ54" s="16"/>
      <c r="AK54" s="21"/>
      <c r="AL54" s="16"/>
      <c r="AM54" s="77"/>
      <c r="AN54" s="30"/>
      <c r="AO54" s="30"/>
      <c r="AP54" s="30"/>
      <c r="AQ54" s="30"/>
      <c r="AR54" s="30"/>
      <c r="AS54" s="30"/>
      <c r="AT54" s="30"/>
      <c r="AU54" s="109"/>
      <c r="AV54" s="110"/>
      <c r="AW54" s="110"/>
      <c r="AX54" s="16"/>
      <c r="AY54" s="89"/>
      <c r="AZ54" s="89"/>
      <c r="BA54" s="89"/>
      <c r="BB54" s="89"/>
      <c r="BC54" s="89"/>
    </row>
    <row r="55" spans="1:55" s="59" customFormat="1" ht="30.95" customHeight="1" x14ac:dyDescent="0.15">
      <c r="A55" s="22"/>
      <c r="B55" s="22" t="s">
        <v>168</v>
      </c>
      <c r="C55" s="19" t="s">
        <v>177</v>
      </c>
      <c r="D55" s="19" t="s">
        <v>178</v>
      </c>
      <c r="E55" s="19">
        <v>58.978000000000002</v>
      </c>
      <c r="F55" s="19">
        <v>62.371000000000002</v>
      </c>
      <c r="G55" s="19" t="s">
        <v>178</v>
      </c>
      <c r="H55" s="19">
        <v>58.978000000000002</v>
      </c>
      <c r="I55" s="19">
        <v>62.371000000000002</v>
      </c>
      <c r="J55" s="22"/>
      <c r="K55" s="22"/>
      <c r="L55" s="22"/>
      <c r="M55" s="19">
        <f>F55-E55</f>
        <v>3.3930000000000007</v>
      </c>
      <c r="N55" s="22"/>
      <c r="O55" s="81" t="s">
        <v>179</v>
      </c>
      <c r="P55" s="82">
        <v>3807.2094000000002</v>
      </c>
      <c r="Q55" s="82">
        <v>3312.7882</v>
      </c>
      <c r="R55" s="22" t="s">
        <v>121</v>
      </c>
      <c r="S55" s="22">
        <v>3.5</v>
      </c>
      <c r="T55" s="19" t="s">
        <v>78</v>
      </c>
      <c r="U55" s="22">
        <v>7</v>
      </c>
      <c r="V55" s="18"/>
      <c r="W55" s="86"/>
      <c r="X55" s="45" t="s">
        <v>173</v>
      </c>
      <c r="Y55" s="45">
        <v>10</v>
      </c>
      <c r="Z55" s="94" t="s">
        <v>81</v>
      </c>
      <c r="AA55" s="45">
        <v>5</v>
      </c>
      <c r="AB55" s="31">
        <v>190</v>
      </c>
      <c r="AC55" s="19">
        <f>M55*U55*AB55/10</f>
        <v>451.26900000000006</v>
      </c>
      <c r="AD55" s="19">
        <f>AC55*AF55</f>
        <v>451.26900000000006</v>
      </c>
      <c r="AE55" s="18">
        <v>2006</v>
      </c>
      <c r="AF55" s="22">
        <v>1</v>
      </c>
      <c r="AG55" s="22"/>
      <c r="AH55" s="22"/>
      <c r="AI55" s="22" t="s">
        <v>82</v>
      </c>
      <c r="AJ55" s="19" t="s">
        <v>194</v>
      </c>
      <c r="AK55" s="18" t="s">
        <v>82</v>
      </c>
      <c r="AL55" s="18"/>
      <c r="AM55" s="18">
        <v>3.5</v>
      </c>
      <c r="AN55" s="22" t="s">
        <v>85</v>
      </c>
      <c r="AO55" s="22" t="s">
        <v>85</v>
      </c>
      <c r="AP55" s="22" t="s">
        <v>85</v>
      </c>
      <c r="AQ55" s="22" t="s">
        <v>84</v>
      </c>
      <c r="AR55" s="22" t="s">
        <v>84</v>
      </c>
      <c r="AS55" s="22" t="s">
        <v>85</v>
      </c>
      <c r="AT55" s="22" t="s">
        <v>85</v>
      </c>
      <c r="AU55" s="18" t="s">
        <v>87</v>
      </c>
      <c r="AV55" s="18" t="s">
        <v>87</v>
      </c>
      <c r="AW55" s="18" t="s">
        <v>87</v>
      </c>
      <c r="AX55" s="18"/>
      <c r="AY55" s="113"/>
      <c r="AZ55" s="85"/>
      <c r="BA55" s="85"/>
      <c r="BB55" s="85"/>
      <c r="BC55" s="85" t="s">
        <v>99</v>
      </c>
    </row>
    <row r="56" spans="1:55" s="59" customFormat="1" ht="30.95" customHeight="1" x14ac:dyDescent="0.15">
      <c r="A56" s="22"/>
      <c r="B56" s="22" t="s">
        <v>168</v>
      </c>
      <c r="C56" s="19" t="s">
        <v>177</v>
      </c>
      <c r="D56" s="19" t="s">
        <v>178</v>
      </c>
      <c r="E56" s="19">
        <v>62.371000000000002</v>
      </c>
      <c r="F56" s="19">
        <v>67.596000000000004</v>
      </c>
      <c r="G56" s="19" t="s">
        <v>178</v>
      </c>
      <c r="H56" s="19">
        <v>62.371000000000002</v>
      </c>
      <c r="I56" s="19">
        <v>64.3</v>
      </c>
      <c r="J56" s="22"/>
      <c r="K56" s="22"/>
      <c r="L56" s="22"/>
      <c r="M56" s="19">
        <f>F56-E56</f>
        <v>5.2250000000000014</v>
      </c>
      <c r="N56" s="22"/>
      <c r="O56" s="81"/>
      <c r="P56" s="82"/>
      <c r="Q56" s="82"/>
      <c r="R56" s="22" t="s">
        <v>121</v>
      </c>
      <c r="S56" s="22">
        <v>5</v>
      </c>
      <c r="T56" s="19" t="s">
        <v>78</v>
      </c>
      <c r="U56" s="22">
        <v>7</v>
      </c>
      <c r="V56" s="18"/>
      <c r="W56" s="86"/>
      <c r="X56" s="45" t="s">
        <v>173</v>
      </c>
      <c r="Y56" s="45">
        <v>10</v>
      </c>
      <c r="Z56" s="94" t="s">
        <v>81</v>
      </c>
      <c r="AA56" s="45">
        <v>5</v>
      </c>
      <c r="AB56" s="31">
        <v>190</v>
      </c>
      <c r="AC56" s="19">
        <f>M56*U56*AB56/10</f>
        <v>694.92500000000018</v>
      </c>
      <c r="AD56" s="19">
        <f>AC56*AF56</f>
        <v>694.92500000000018</v>
      </c>
      <c r="AE56" s="18">
        <v>2006</v>
      </c>
      <c r="AF56" s="22">
        <v>1</v>
      </c>
      <c r="AG56" s="22"/>
      <c r="AH56" s="22"/>
      <c r="AI56" s="22" t="s">
        <v>82</v>
      </c>
      <c r="AJ56" s="19" t="s">
        <v>194</v>
      </c>
      <c r="AK56" s="18" t="s">
        <v>82</v>
      </c>
      <c r="AL56" s="18"/>
      <c r="AM56" s="18">
        <v>5</v>
      </c>
      <c r="AN56" s="22" t="s">
        <v>85</v>
      </c>
      <c r="AO56" s="22" t="s">
        <v>85</v>
      </c>
      <c r="AP56" s="22" t="s">
        <v>85</v>
      </c>
      <c r="AQ56" s="22" t="s">
        <v>84</v>
      </c>
      <c r="AR56" s="22" t="s">
        <v>84</v>
      </c>
      <c r="AS56" s="22" t="s">
        <v>85</v>
      </c>
      <c r="AT56" s="22" t="s">
        <v>85</v>
      </c>
      <c r="AU56" s="18" t="s">
        <v>87</v>
      </c>
      <c r="AV56" s="18" t="s">
        <v>87</v>
      </c>
      <c r="AW56" s="18" t="s">
        <v>87</v>
      </c>
      <c r="AX56" s="18"/>
      <c r="AY56" s="113"/>
      <c r="AZ56" s="85"/>
      <c r="BA56" s="85"/>
      <c r="BB56" s="85"/>
      <c r="BC56" s="85" t="s">
        <v>99</v>
      </c>
    </row>
    <row r="57" spans="1:55" s="59" customFormat="1" ht="30.95" customHeight="1" x14ac:dyDescent="0.15">
      <c r="A57" s="22"/>
      <c r="B57" s="22" t="s">
        <v>168</v>
      </c>
      <c r="C57" s="19" t="s">
        <v>177</v>
      </c>
      <c r="D57" s="19" t="s">
        <v>178</v>
      </c>
      <c r="E57" s="22">
        <v>72.055000000000007</v>
      </c>
      <c r="F57" s="22">
        <v>72.483000000000004</v>
      </c>
      <c r="G57" s="19" t="s">
        <v>178</v>
      </c>
      <c r="H57" s="22">
        <v>72.055000000000007</v>
      </c>
      <c r="I57" s="22">
        <v>72.483000000000004</v>
      </c>
      <c r="J57" s="22"/>
      <c r="K57" s="22"/>
      <c r="L57" s="22"/>
      <c r="M57" s="19">
        <f>F57-E57</f>
        <v>0.42799999999999727</v>
      </c>
      <c r="N57" s="18"/>
      <c r="O57" s="81"/>
      <c r="P57" s="82"/>
      <c r="Q57" s="82"/>
      <c r="R57" s="22" t="s">
        <v>121</v>
      </c>
      <c r="S57" s="22">
        <v>6</v>
      </c>
      <c r="T57" s="19" t="s">
        <v>78</v>
      </c>
      <c r="U57" s="22">
        <v>7</v>
      </c>
      <c r="V57" s="18"/>
      <c r="W57" s="86"/>
      <c r="X57" s="45" t="s">
        <v>173</v>
      </c>
      <c r="Y57" s="45">
        <v>10</v>
      </c>
      <c r="Z57" s="94" t="s">
        <v>81</v>
      </c>
      <c r="AA57" s="45">
        <v>5</v>
      </c>
      <c r="AB57" s="31">
        <v>190</v>
      </c>
      <c r="AC57" s="19">
        <f>M57*U57*AB57/10</f>
        <v>56.923999999999637</v>
      </c>
      <c r="AD57" s="19">
        <f>AC57*AF57</f>
        <v>56.923999999999637</v>
      </c>
      <c r="AE57" s="18">
        <v>2005</v>
      </c>
      <c r="AF57" s="22">
        <v>1</v>
      </c>
      <c r="AG57" s="22"/>
      <c r="AH57" s="22"/>
      <c r="AI57" s="22" t="s">
        <v>82</v>
      </c>
      <c r="AJ57" s="19" t="s">
        <v>194</v>
      </c>
      <c r="AK57" s="18" t="s">
        <v>82</v>
      </c>
      <c r="AL57" s="18"/>
      <c r="AM57" s="18">
        <v>6</v>
      </c>
      <c r="AN57" s="22" t="s">
        <v>85</v>
      </c>
      <c r="AO57" s="22" t="s">
        <v>85</v>
      </c>
      <c r="AP57" s="22" t="s">
        <v>85</v>
      </c>
      <c r="AQ57" s="22" t="s">
        <v>84</v>
      </c>
      <c r="AR57" s="22" t="s">
        <v>84</v>
      </c>
      <c r="AS57" s="22" t="s">
        <v>85</v>
      </c>
      <c r="AT57" s="22" t="s">
        <v>85</v>
      </c>
      <c r="AU57" s="18" t="s">
        <v>87</v>
      </c>
      <c r="AV57" s="18" t="s">
        <v>87</v>
      </c>
      <c r="AW57" s="18" t="s">
        <v>87</v>
      </c>
      <c r="AX57" s="18"/>
      <c r="AY57" s="113"/>
      <c r="AZ57" s="85"/>
      <c r="BA57" s="85"/>
      <c r="BB57" s="85"/>
      <c r="BC57" s="85" t="s">
        <v>99</v>
      </c>
    </row>
    <row r="58" spans="1:55" s="59" customFormat="1" ht="30.95" customHeight="1" x14ac:dyDescent="0.15">
      <c r="A58" s="22"/>
      <c r="B58" s="22" t="s">
        <v>168</v>
      </c>
      <c r="C58" s="19" t="s">
        <v>177</v>
      </c>
      <c r="D58" s="19" t="s">
        <v>178</v>
      </c>
      <c r="E58" s="22">
        <v>72.483000000000004</v>
      </c>
      <c r="F58" s="22">
        <v>80.83</v>
      </c>
      <c r="G58" s="19" t="s">
        <v>178</v>
      </c>
      <c r="H58" s="22">
        <v>72.483000000000004</v>
      </c>
      <c r="I58" s="22">
        <v>72.738</v>
      </c>
      <c r="J58" s="22"/>
      <c r="K58" s="22"/>
      <c r="L58" s="22"/>
      <c r="M58" s="19">
        <f>F58-E58</f>
        <v>8.3469999999999942</v>
      </c>
      <c r="N58" s="18"/>
      <c r="O58" s="81"/>
      <c r="P58" s="82"/>
      <c r="Q58" s="82"/>
      <c r="R58" s="22" t="s">
        <v>121</v>
      </c>
      <c r="S58" s="22">
        <v>5</v>
      </c>
      <c r="T58" s="19" t="s">
        <v>78</v>
      </c>
      <c r="U58" s="22">
        <v>7</v>
      </c>
      <c r="V58" s="18"/>
      <c r="W58" s="86"/>
      <c r="X58" s="45" t="s">
        <v>173</v>
      </c>
      <c r="Y58" s="45">
        <v>10</v>
      </c>
      <c r="Z58" s="94" t="s">
        <v>81</v>
      </c>
      <c r="AA58" s="45">
        <v>5</v>
      </c>
      <c r="AB58" s="31">
        <v>190</v>
      </c>
      <c r="AC58" s="19">
        <f>M58*U58*AB58/10</f>
        <v>1110.1509999999994</v>
      </c>
      <c r="AD58" s="19">
        <f>AC58*AF58</f>
        <v>1110.1509999999994</v>
      </c>
      <c r="AE58" s="18">
        <v>2005</v>
      </c>
      <c r="AF58" s="22">
        <v>1</v>
      </c>
      <c r="AG58" s="22"/>
      <c r="AH58" s="22"/>
      <c r="AI58" s="22" t="s">
        <v>82</v>
      </c>
      <c r="AJ58" s="19" t="s">
        <v>194</v>
      </c>
      <c r="AK58" s="18" t="s">
        <v>82</v>
      </c>
      <c r="AL58" s="18"/>
      <c r="AM58" s="18">
        <v>5</v>
      </c>
      <c r="AN58" s="22" t="s">
        <v>85</v>
      </c>
      <c r="AO58" s="22" t="s">
        <v>85</v>
      </c>
      <c r="AP58" s="22" t="s">
        <v>85</v>
      </c>
      <c r="AQ58" s="22" t="s">
        <v>84</v>
      </c>
      <c r="AR58" s="22" t="s">
        <v>84</v>
      </c>
      <c r="AS58" s="22" t="s">
        <v>85</v>
      </c>
      <c r="AT58" s="22" t="s">
        <v>85</v>
      </c>
      <c r="AU58" s="18" t="s">
        <v>87</v>
      </c>
      <c r="AV58" s="18" t="s">
        <v>87</v>
      </c>
      <c r="AW58" s="18" t="s">
        <v>87</v>
      </c>
      <c r="AX58" s="18"/>
      <c r="AY58" s="113"/>
      <c r="AZ58" s="85"/>
      <c r="BA58" s="85"/>
      <c r="BB58" s="85"/>
      <c r="BC58" s="85" t="s">
        <v>99</v>
      </c>
    </row>
    <row r="59" spans="1:55" ht="30.95" customHeight="1" x14ac:dyDescent="0.15">
      <c r="A59" s="22"/>
      <c r="B59" s="22" t="s">
        <v>168</v>
      </c>
      <c r="C59" s="19" t="s">
        <v>177</v>
      </c>
      <c r="D59" s="22" t="s">
        <v>180</v>
      </c>
      <c r="E59" s="22">
        <v>24.609000000000002</v>
      </c>
      <c r="F59" s="22">
        <v>25.908999999999999</v>
      </c>
      <c r="G59" s="22" t="s">
        <v>180</v>
      </c>
      <c r="H59" s="22">
        <v>24.609000000000002</v>
      </c>
      <c r="I59" s="22">
        <v>24.943000000000001</v>
      </c>
      <c r="J59" s="22"/>
      <c r="K59" s="22"/>
      <c r="L59" s="22"/>
      <c r="M59" s="19">
        <f>F59-E59</f>
        <v>1.2999999999999972</v>
      </c>
      <c r="N59" s="18"/>
      <c r="O59" s="81"/>
      <c r="P59" s="82"/>
      <c r="Q59" s="82"/>
      <c r="R59" s="22" t="s">
        <v>121</v>
      </c>
      <c r="S59" s="22">
        <v>6</v>
      </c>
      <c r="T59" s="19" t="s">
        <v>78</v>
      </c>
      <c r="U59" s="18">
        <v>7</v>
      </c>
      <c r="V59" s="18"/>
      <c r="W59" s="86"/>
      <c r="X59" s="45" t="s">
        <v>173</v>
      </c>
      <c r="Y59" s="45">
        <v>10</v>
      </c>
      <c r="Z59" s="94" t="s">
        <v>81</v>
      </c>
      <c r="AA59" s="45">
        <v>5</v>
      </c>
      <c r="AB59" s="31">
        <v>190</v>
      </c>
      <c r="AC59" s="19">
        <f>M59*U59*AB59/10</f>
        <v>172.89999999999961</v>
      </c>
      <c r="AD59" s="19">
        <f>AC59*AF59</f>
        <v>172.89999999999961</v>
      </c>
      <c r="AE59" s="18">
        <v>2007</v>
      </c>
      <c r="AF59" s="22">
        <v>1</v>
      </c>
      <c r="AG59" s="22"/>
      <c r="AH59" s="22"/>
      <c r="AI59" s="22" t="s">
        <v>82</v>
      </c>
      <c r="AJ59" s="19" t="s">
        <v>194</v>
      </c>
      <c r="AK59" s="18" t="s">
        <v>82</v>
      </c>
      <c r="AL59" s="18"/>
      <c r="AM59" s="18">
        <v>6</v>
      </c>
      <c r="AN59" s="22" t="s">
        <v>85</v>
      </c>
      <c r="AO59" s="22" t="s">
        <v>85</v>
      </c>
      <c r="AP59" s="22" t="s">
        <v>85</v>
      </c>
      <c r="AQ59" s="22" t="s">
        <v>84</v>
      </c>
      <c r="AR59" s="22" t="s">
        <v>84</v>
      </c>
      <c r="AS59" s="22" t="s">
        <v>85</v>
      </c>
      <c r="AT59" s="22" t="s">
        <v>85</v>
      </c>
      <c r="AU59" s="18" t="s">
        <v>87</v>
      </c>
      <c r="AV59" s="18" t="s">
        <v>87</v>
      </c>
      <c r="AW59" s="18" t="s">
        <v>87</v>
      </c>
      <c r="AX59" s="18"/>
      <c r="AY59" s="113"/>
      <c r="AZ59" s="85"/>
      <c r="BA59" s="85"/>
      <c r="BB59" s="85"/>
      <c r="BC59" s="85" t="s">
        <v>99</v>
      </c>
    </row>
    <row r="60" spans="1:55" customFormat="1" ht="30.95" customHeight="1" x14ac:dyDescent="0.15">
      <c r="A60" s="70" t="s">
        <v>195</v>
      </c>
      <c r="B60" s="71"/>
      <c r="C60" s="71"/>
      <c r="D60" s="22"/>
      <c r="E60" s="22"/>
      <c r="F60" s="22"/>
      <c r="G60" s="22"/>
      <c r="H60" s="22"/>
      <c r="I60" s="22"/>
      <c r="J60" s="22"/>
      <c r="K60" s="22"/>
      <c r="L60" s="22"/>
      <c r="M60" s="16"/>
      <c r="N60" s="18"/>
      <c r="O60" s="81"/>
      <c r="P60" s="82"/>
      <c r="Q60" s="82"/>
      <c r="R60" s="22"/>
      <c r="S60" s="22"/>
      <c r="T60" s="19"/>
      <c r="U60" s="18"/>
      <c r="V60" s="18"/>
      <c r="W60" s="86"/>
      <c r="X60" s="45"/>
      <c r="Y60" s="45"/>
      <c r="Z60" s="94"/>
      <c r="AA60" s="45"/>
      <c r="AB60" s="31"/>
      <c r="AC60" s="80"/>
      <c r="AD60" s="80"/>
      <c r="AE60" s="18"/>
      <c r="AF60" s="22"/>
      <c r="AG60" s="22"/>
      <c r="AH60" s="22"/>
      <c r="AI60" s="22"/>
      <c r="AJ60" s="19"/>
      <c r="AK60" s="18"/>
      <c r="AL60" s="18"/>
      <c r="AM60" s="18"/>
      <c r="AN60" s="22"/>
      <c r="AO60" s="22"/>
      <c r="AP60" s="22"/>
      <c r="AQ60" s="22"/>
      <c r="AR60" s="22"/>
      <c r="AS60" s="22"/>
      <c r="AT60" s="22"/>
      <c r="AU60" s="18"/>
      <c r="AV60" s="18"/>
      <c r="AW60" s="18"/>
      <c r="AX60" s="18"/>
      <c r="AY60" s="113"/>
      <c r="AZ60" s="85"/>
      <c r="BA60" s="85"/>
      <c r="BB60" s="85"/>
      <c r="BC60" s="85"/>
    </row>
    <row r="61" spans="1:55" customFormat="1" ht="30.95" customHeight="1" x14ac:dyDescent="0.15">
      <c r="A61" s="22"/>
      <c r="B61" s="71" t="s">
        <v>196</v>
      </c>
      <c r="C61" s="71"/>
      <c r="D61" s="22"/>
      <c r="E61" s="22"/>
      <c r="F61" s="22"/>
      <c r="G61" s="22"/>
      <c r="H61" s="22"/>
      <c r="I61" s="22"/>
      <c r="J61" s="22"/>
      <c r="K61" s="22"/>
      <c r="L61" s="22"/>
      <c r="M61" s="16">
        <f>SUM(M62:M68)</f>
        <v>20.324999999999999</v>
      </c>
      <c r="N61" s="18"/>
      <c r="O61" s="81"/>
      <c r="P61" s="82"/>
      <c r="Q61" s="82"/>
      <c r="R61" s="22"/>
      <c r="S61" s="22"/>
      <c r="T61" s="19"/>
      <c r="U61" s="18"/>
      <c r="V61" s="18"/>
      <c r="W61" s="86"/>
      <c r="X61" s="45"/>
      <c r="Y61" s="45"/>
      <c r="Z61" s="94"/>
      <c r="AA61" s="45"/>
      <c r="AB61" s="31"/>
      <c r="AC61" s="80">
        <f>SUM(AC62:AC68)</f>
        <v>2484.4249999999997</v>
      </c>
      <c r="AD61" s="80">
        <f>SUM(AD62:AD68)</f>
        <v>1672.33</v>
      </c>
      <c r="AE61" s="18"/>
      <c r="AF61" s="22"/>
      <c r="AG61" s="22"/>
      <c r="AH61" s="22"/>
      <c r="AI61" s="22"/>
      <c r="AJ61" s="19"/>
      <c r="AK61" s="18"/>
      <c r="AL61" s="18"/>
      <c r="AM61" s="18"/>
      <c r="AN61" s="22"/>
      <c r="AO61" s="22"/>
      <c r="AP61" s="22"/>
      <c r="AQ61" s="22"/>
      <c r="AR61" s="22"/>
      <c r="AS61" s="22"/>
      <c r="AT61" s="22"/>
      <c r="AU61" s="18"/>
      <c r="AV61" s="18"/>
      <c r="AW61" s="18"/>
      <c r="AX61" s="18"/>
      <c r="AY61" s="113"/>
      <c r="AZ61" s="85"/>
      <c r="BA61" s="85"/>
      <c r="BB61" s="85"/>
      <c r="BC61" s="85"/>
    </row>
    <row r="62" spans="1:55" s="58" customFormat="1" ht="30.95" customHeight="1" x14ac:dyDescent="0.15">
      <c r="A62" s="78"/>
      <c r="B62" s="78" t="s">
        <v>197</v>
      </c>
      <c r="C62" s="16" t="s">
        <v>198</v>
      </c>
      <c r="D62" s="16" t="s">
        <v>148</v>
      </c>
      <c r="E62" s="16">
        <v>58.423000000000002</v>
      </c>
      <c r="F62" s="16">
        <v>61.414999999999999</v>
      </c>
      <c r="G62" s="19"/>
      <c r="H62" s="19"/>
      <c r="I62" s="19"/>
      <c r="J62" s="16"/>
      <c r="K62" s="16"/>
      <c r="L62" s="16"/>
      <c r="M62" s="16">
        <f t="shared" ref="M62:M68" si="3">F62-E62</f>
        <v>2.9919999999999973</v>
      </c>
      <c r="N62" s="16" t="s">
        <v>200</v>
      </c>
      <c r="O62" s="16"/>
      <c r="P62" s="16"/>
      <c r="Q62" s="16"/>
      <c r="R62" s="16" t="s">
        <v>121</v>
      </c>
      <c r="S62" s="16">
        <v>5.5</v>
      </c>
      <c r="T62" s="16" t="s">
        <v>138</v>
      </c>
      <c r="U62" s="16">
        <v>6.5</v>
      </c>
      <c r="V62" s="16"/>
      <c r="W62" s="16"/>
      <c r="X62" s="89" t="s">
        <v>80</v>
      </c>
      <c r="Y62" s="97">
        <v>30</v>
      </c>
      <c r="Z62" s="98" t="s">
        <v>81</v>
      </c>
      <c r="AA62" s="98">
        <v>9</v>
      </c>
      <c r="AB62" s="101">
        <v>215</v>
      </c>
      <c r="AC62" s="16">
        <f t="shared" ref="AC62:AC68" si="4">M62*U62*AB62/10</f>
        <v>418.13199999999961</v>
      </c>
      <c r="AD62" s="16">
        <f t="shared" ref="AD62:AD68" si="5">AC62*AF62</f>
        <v>334.50559999999973</v>
      </c>
      <c r="AE62" s="16">
        <v>2004</v>
      </c>
      <c r="AF62" s="16">
        <v>0.8</v>
      </c>
      <c r="AG62" s="16"/>
      <c r="AH62" s="16"/>
      <c r="AI62" s="21" t="s">
        <v>201</v>
      </c>
      <c r="AJ62" s="16" t="s">
        <v>202</v>
      </c>
      <c r="AK62" s="21" t="s">
        <v>201</v>
      </c>
      <c r="AL62" s="16" t="s">
        <v>127</v>
      </c>
      <c r="AM62" s="16">
        <v>5.5</v>
      </c>
      <c r="AN62" s="30" t="s">
        <v>85</v>
      </c>
      <c r="AO62" s="30" t="s">
        <v>85</v>
      </c>
      <c r="AP62" s="30" t="s">
        <v>85</v>
      </c>
      <c r="AQ62" s="30" t="s">
        <v>84</v>
      </c>
      <c r="AR62" s="16" t="s">
        <v>85</v>
      </c>
      <c r="AS62" s="16" t="s">
        <v>85</v>
      </c>
      <c r="AT62" s="16" t="s">
        <v>85</v>
      </c>
      <c r="AU62" s="16"/>
      <c r="AV62" s="16"/>
      <c r="AW62" s="16"/>
      <c r="AX62" s="16"/>
      <c r="AY62" s="16"/>
      <c r="AZ62" s="16"/>
      <c r="BA62" s="16"/>
      <c r="BB62" s="16"/>
      <c r="BC62" s="16"/>
    </row>
    <row r="63" spans="1:55" s="58" customFormat="1" ht="30.95" customHeight="1" x14ac:dyDescent="0.15">
      <c r="A63" s="78"/>
      <c r="B63" s="78" t="s">
        <v>197</v>
      </c>
      <c r="C63" s="16" t="s">
        <v>198</v>
      </c>
      <c r="D63" s="16" t="s">
        <v>148</v>
      </c>
      <c r="E63" s="16">
        <v>61.414999999999999</v>
      </c>
      <c r="F63" s="16">
        <v>64.756</v>
      </c>
      <c r="G63" s="19"/>
      <c r="H63" s="19"/>
      <c r="I63" s="19"/>
      <c r="J63" s="16"/>
      <c r="K63" s="16"/>
      <c r="L63" s="16"/>
      <c r="M63" s="16">
        <f t="shared" si="3"/>
        <v>3.3410000000000011</v>
      </c>
      <c r="N63" s="16" t="s">
        <v>200</v>
      </c>
      <c r="O63" s="16"/>
      <c r="P63" s="16"/>
      <c r="Q63" s="16"/>
      <c r="R63" s="16" t="s">
        <v>121</v>
      </c>
      <c r="S63" s="16">
        <v>6</v>
      </c>
      <c r="T63" s="16" t="s">
        <v>138</v>
      </c>
      <c r="U63" s="16">
        <v>6.5</v>
      </c>
      <c r="V63" s="16"/>
      <c r="W63" s="16"/>
      <c r="X63" s="89" t="s">
        <v>80</v>
      </c>
      <c r="Y63" s="97">
        <v>30</v>
      </c>
      <c r="Z63" s="98" t="s">
        <v>81</v>
      </c>
      <c r="AA63" s="98">
        <v>9</v>
      </c>
      <c r="AB63" s="101">
        <v>215</v>
      </c>
      <c r="AC63" s="16">
        <f t="shared" si="4"/>
        <v>466.90475000000015</v>
      </c>
      <c r="AD63" s="16">
        <f t="shared" si="5"/>
        <v>373.52380000000016</v>
      </c>
      <c r="AE63" s="16">
        <v>2004</v>
      </c>
      <c r="AF63" s="16">
        <v>0.8</v>
      </c>
      <c r="AG63" s="16"/>
      <c r="AH63" s="16"/>
      <c r="AI63" s="21" t="s">
        <v>201</v>
      </c>
      <c r="AJ63" s="16" t="s">
        <v>202</v>
      </c>
      <c r="AK63" s="21" t="s">
        <v>201</v>
      </c>
      <c r="AL63" s="16" t="s">
        <v>127</v>
      </c>
      <c r="AM63" s="16">
        <v>6</v>
      </c>
      <c r="AN63" s="30" t="s">
        <v>85</v>
      </c>
      <c r="AO63" s="30" t="s">
        <v>85</v>
      </c>
      <c r="AP63" s="30" t="s">
        <v>85</v>
      </c>
      <c r="AQ63" s="30" t="s">
        <v>84</v>
      </c>
      <c r="AR63" s="16" t="s">
        <v>85</v>
      </c>
      <c r="AS63" s="16" t="s">
        <v>85</v>
      </c>
      <c r="AT63" s="16" t="s">
        <v>85</v>
      </c>
      <c r="AU63" s="16"/>
      <c r="AV63" s="16"/>
      <c r="AW63" s="16"/>
      <c r="AX63" s="16"/>
      <c r="AY63" s="16"/>
      <c r="AZ63" s="16"/>
      <c r="BA63" s="16"/>
      <c r="BB63" s="16"/>
      <c r="BC63" s="16"/>
    </row>
    <row r="64" spans="1:55" s="58" customFormat="1" ht="30.95" customHeight="1" x14ac:dyDescent="0.15">
      <c r="A64" s="78"/>
      <c r="B64" s="78" t="s">
        <v>197</v>
      </c>
      <c r="C64" s="16" t="s">
        <v>198</v>
      </c>
      <c r="D64" s="16" t="s">
        <v>148</v>
      </c>
      <c r="E64" s="16">
        <v>64.756</v>
      </c>
      <c r="F64" s="16">
        <v>64.923000000000002</v>
      </c>
      <c r="G64" s="19"/>
      <c r="H64" s="19"/>
      <c r="I64" s="19"/>
      <c r="J64" s="16"/>
      <c r="K64" s="16"/>
      <c r="L64" s="16"/>
      <c r="M64" s="16">
        <f t="shared" si="3"/>
        <v>0.16700000000000159</v>
      </c>
      <c r="N64" s="16" t="s">
        <v>200</v>
      </c>
      <c r="O64" s="16"/>
      <c r="P64" s="16"/>
      <c r="Q64" s="16"/>
      <c r="R64" s="16" t="s">
        <v>121</v>
      </c>
      <c r="S64" s="16">
        <v>5.5</v>
      </c>
      <c r="T64" s="16" t="s">
        <v>138</v>
      </c>
      <c r="U64" s="16">
        <v>6.5</v>
      </c>
      <c r="V64" s="16"/>
      <c r="W64" s="16"/>
      <c r="X64" s="89" t="s">
        <v>80</v>
      </c>
      <c r="Y64" s="97">
        <v>30</v>
      </c>
      <c r="Z64" s="98" t="s">
        <v>81</v>
      </c>
      <c r="AA64" s="98">
        <v>9</v>
      </c>
      <c r="AB64" s="101">
        <v>215</v>
      </c>
      <c r="AC64" s="16">
        <f t="shared" si="4"/>
        <v>23.338250000000222</v>
      </c>
      <c r="AD64" s="16">
        <f t="shared" si="5"/>
        <v>18.670600000000178</v>
      </c>
      <c r="AE64" s="16">
        <v>2004</v>
      </c>
      <c r="AF64" s="16">
        <v>0.8</v>
      </c>
      <c r="AG64" s="16"/>
      <c r="AH64" s="16"/>
      <c r="AI64" s="21" t="s">
        <v>201</v>
      </c>
      <c r="AJ64" s="16" t="s">
        <v>202</v>
      </c>
      <c r="AK64" s="21" t="s">
        <v>201</v>
      </c>
      <c r="AL64" s="16" t="s">
        <v>127</v>
      </c>
      <c r="AM64" s="16">
        <v>5.5</v>
      </c>
      <c r="AN64" s="30" t="s">
        <v>85</v>
      </c>
      <c r="AO64" s="30" t="s">
        <v>85</v>
      </c>
      <c r="AP64" s="30" t="s">
        <v>85</v>
      </c>
      <c r="AQ64" s="30" t="s">
        <v>84</v>
      </c>
      <c r="AR64" s="16" t="s">
        <v>85</v>
      </c>
      <c r="AS64" s="16" t="s">
        <v>85</v>
      </c>
      <c r="AT64" s="16" t="s">
        <v>85</v>
      </c>
      <c r="AU64" s="16"/>
      <c r="AV64" s="16"/>
      <c r="AW64" s="16"/>
      <c r="AX64" s="16"/>
      <c r="AY64" s="16"/>
      <c r="AZ64" s="16"/>
      <c r="BA64" s="16"/>
      <c r="BB64" s="16"/>
      <c r="BC64" s="16"/>
    </row>
    <row r="65" spans="1:55" s="58" customFormat="1" ht="30.95" customHeight="1" x14ac:dyDescent="0.15">
      <c r="A65" s="78"/>
      <c r="B65" s="78" t="s">
        <v>197</v>
      </c>
      <c r="C65" s="16" t="s">
        <v>198</v>
      </c>
      <c r="D65" s="16" t="s">
        <v>222</v>
      </c>
      <c r="E65" s="16">
        <v>1.907</v>
      </c>
      <c r="F65" s="16">
        <v>10.3</v>
      </c>
      <c r="G65" s="19"/>
      <c r="H65" s="19"/>
      <c r="I65" s="19"/>
      <c r="J65" s="16"/>
      <c r="K65" s="16"/>
      <c r="L65" s="16"/>
      <c r="M65" s="16">
        <f t="shared" si="3"/>
        <v>8.3930000000000007</v>
      </c>
      <c r="N65" s="16" t="s">
        <v>200</v>
      </c>
      <c r="O65" s="16"/>
      <c r="P65" s="16"/>
      <c r="Q65" s="16"/>
      <c r="R65" s="16" t="s">
        <v>121</v>
      </c>
      <c r="S65" s="16">
        <v>6</v>
      </c>
      <c r="T65" s="16" t="s">
        <v>78</v>
      </c>
      <c r="U65" s="16">
        <v>6</v>
      </c>
      <c r="V65" s="16"/>
      <c r="W65" s="16"/>
      <c r="X65" s="97" t="s">
        <v>173</v>
      </c>
      <c r="Y65" s="35">
        <v>10</v>
      </c>
      <c r="Z65" s="98" t="s">
        <v>81</v>
      </c>
      <c r="AA65" s="35">
        <v>5</v>
      </c>
      <c r="AB65" s="77">
        <v>190</v>
      </c>
      <c r="AC65" s="16">
        <f t="shared" si="4"/>
        <v>956.80200000000002</v>
      </c>
      <c r="AD65" s="16">
        <f t="shared" si="5"/>
        <v>574.08119999999997</v>
      </c>
      <c r="AE65" s="16">
        <v>2005</v>
      </c>
      <c r="AF65" s="16">
        <v>0.6</v>
      </c>
      <c r="AG65" s="16"/>
      <c r="AH65" s="16"/>
      <c r="AI65" s="21" t="s">
        <v>201</v>
      </c>
      <c r="AJ65" s="16" t="s">
        <v>202</v>
      </c>
      <c r="AK65" s="21" t="s">
        <v>201</v>
      </c>
      <c r="AL65" s="16" t="s">
        <v>127</v>
      </c>
      <c r="AM65" s="16">
        <v>6</v>
      </c>
      <c r="AN65" s="30" t="s">
        <v>85</v>
      </c>
      <c r="AO65" s="30" t="s">
        <v>85</v>
      </c>
      <c r="AP65" s="30" t="s">
        <v>85</v>
      </c>
      <c r="AQ65" s="30" t="s">
        <v>84</v>
      </c>
      <c r="AR65" s="16" t="s">
        <v>85</v>
      </c>
      <c r="AS65" s="16" t="s">
        <v>85</v>
      </c>
      <c r="AT65" s="16" t="s">
        <v>85</v>
      </c>
      <c r="AU65" s="16"/>
      <c r="AV65" s="16"/>
      <c r="AW65" s="16"/>
      <c r="AX65" s="16"/>
      <c r="AY65" s="16"/>
      <c r="AZ65" s="16"/>
      <c r="BA65" s="16"/>
      <c r="BB65" s="16"/>
      <c r="BC65" s="16"/>
    </row>
    <row r="66" spans="1:55" s="58" customFormat="1" ht="30.95" customHeight="1" x14ac:dyDescent="0.15">
      <c r="A66" s="78"/>
      <c r="B66" s="78" t="s">
        <v>197</v>
      </c>
      <c r="C66" s="16" t="s">
        <v>198</v>
      </c>
      <c r="D66" s="16" t="s">
        <v>222</v>
      </c>
      <c r="E66" s="16">
        <v>15.366</v>
      </c>
      <c r="F66" s="16">
        <v>17.061</v>
      </c>
      <c r="G66" s="19"/>
      <c r="H66" s="19"/>
      <c r="I66" s="19"/>
      <c r="J66" s="16"/>
      <c r="K66" s="16"/>
      <c r="L66" s="16"/>
      <c r="M66" s="16">
        <f t="shared" si="3"/>
        <v>1.6950000000000003</v>
      </c>
      <c r="N66" s="16" t="s">
        <v>200</v>
      </c>
      <c r="O66" s="16"/>
      <c r="P66" s="16"/>
      <c r="Q66" s="16"/>
      <c r="R66" s="16" t="s">
        <v>121</v>
      </c>
      <c r="S66" s="16">
        <v>6</v>
      </c>
      <c r="T66" s="16" t="s">
        <v>78</v>
      </c>
      <c r="U66" s="16">
        <v>6</v>
      </c>
      <c r="V66" s="16"/>
      <c r="W66" s="16"/>
      <c r="X66" s="97" t="s">
        <v>173</v>
      </c>
      <c r="Y66" s="35">
        <v>10</v>
      </c>
      <c r="Z66" s="98" t="s">
        <v>81</v>
      </c>
      <c r="AA66" s="35">
        <v>5</v>
      </c>
      <c r="AB66" s="77">
        <v>190</v>
      </c>
      <c r="AC66" s="16">
        <f t="shared" si="4"/>
        <v>193.23000000000005</v>
      </c>
      <c r="AD66" s="16">
        <f t="shared" si="5"/>
        <v>115.93800000000002</v>
      </c>
      <c r="AE66" s="16">
        <v>2005</v>
      </c>
      <c r="AF66" s="16">
        <v>0.6</v>
      </c>
      <c r="AG66" s="16"/>
      <c r="AH66" s="16"/>
      <c r="AI66" s="21" t="s">
        <v>201</v>
      </c>
      <c r="AJ66" s="16" t="s">
        <v>202</v>
      </c>
      <c r="AK66" s="21" t="s">
        <v>201</v>
      </c>
      <c r="AL66" s="16" t="s">
        <v>127</v>
      </c>
      <c r="AM66" s="16">
        <v>6</v>
      </c>
      <c r="AN66" s="30" t="s">
        <v>85</v>
      </c>
      <c r="AO66" s="30" t="s">
        <v>85</v>
      </c>
      <c r="AP66" s="30" t="s">
        <v>85</v>
      </c>
      <c r="AQ66" s="30" t="s">
        <v>84</v>
      </c>
      <c r="AR66" s="16" t="s">
        <v>85</v>
      </c>
      <c r="AS66" s="16" t="s">
        <v>85</v>
      </c>
      <c r="AT66" s="16" t="s">
        <v>85</v>
      </c>
      <c r="AU66" s="16"/>
      <c r="AV66" s="16"/>
      <c r="AW66" s="16"/>
      <c r="AX66" s="16"/>
      <c r="AY66" s="16"/>
      <c r="AZ66" s="16"/>
      <c r="BA66" s="16"/>
      <c r="BB66" s="16"/>
      <c r="BC66" s="16"/>
    </row>
    <row r="67" spans="1:55" s="58" customFormat="1" ht="30.95" customHeight="1" x14ac:dyDescent="0.15">
      <c r="A67" s="78"/>
      <c r="B67" s="78" t="s">
        <v>197</v>
      </c>
      <c r="C67" s="16" t="s">
        <v>198</v>
      </c>
      <c r="D67" s="16" t="s">
        <v>222</v>
      </c>
      <c r="E67" s="16">
        <v>17.061</v>
      </c>
      <c r="F67" s="16">
        <v>19.847999999999999</v>
      </c>
      <c r="G67" s="19"/>
      <c r="H67" s="19"/>
      <c r="I67" s="19"/>
      <c r="J67" s="16"/>
      <c r="K67" s="16"/>
      <c r="L67" s="16"/>
      <c r="M67" s="16">
        <f t="shared" si="3"/>
        <v>2.786999999999999</v>
      </c>
      <c r="N67" s="16" t="s">
        <v>200</v>
      </c>
      <c r="O67" s="16"/>
      <c r="P67" s="16"/>
      <c r="Q67" s="16"/>
      <c r="R67" s="16" t="s">
        <v>121</v>
      </c>
      <c r="S67" s="16">
        <v>5</v>
      </c>
      <c r="T67" s="16" t="s">
        <v>78</v>
      </c>
      <c r="U67" s="16">
        <v>6</v>
      </c>
      <c r="V67" s="16"/>
      <c r="W67" s="16"/>
      <c r="X67" s="97" t="s">
        <v>173</v>
      </c>
      <c r="Y67" s="35">
        <v>10</v>
      </c>
      <c r="Z67" s="98" t="s">
        <v>81</v>
      </c>
      <c r="AA67" s="35">
        <v>5</v>
      </c>
      <c r="AB67" s="77">
        <v>190</v>
      </c>
      <c r="AC67" s="16">
        <f t="shared" si="4"/>
        <v>317.7179999999999</v>
      </c>
      <c r="AD67" s="16">
        <f t="shared" si="5"/>
        <v>190.63079999999994</v>
      </c>
      <c r="AE67" s="16">
        <v>2005</v>
      </c>
      <c r="AF67" s="16">
        <v>0.6</v>
      </c>
      <c r="AG67" s="16"/>
      <c r="AH67" s="16"/>
      <c r="AI67" s="21" t="s">
        <v>201</v>
      </c>
      <c r="AJ67" s="16" t="s">
        <v>202</v>
      </c>
      <c r="AK67" s="21" t="s">
        <v>201</v>
      </c>
      <c r="AL67" s="16" t="s">
        <v>127</v>
      </c>
      <c r="AM67" s="16">
        <v>5</v>
      </c>
      <c r="AN67" s="30" t="s">
        <v>85</v>
      </c>
      <c r="AO67" s="30" t="s">
        <v>85</v>
      </c>
      <c r="AP67" s="30" t="s">
        <v>85</v>
      </c>
      <c r="AQ67" s="30" t="s">
        <v>84</v>
      </c>
      <c r="AR67" s="16" t="s">
        <v>85</v>
      </c>
      <c r="AS67" s="16" t="s">
        <v>85</v>
      </c>
      <c r="AT67" s="16" t="s">
        <v>85</v>
      </c>
      <c r="AU67" s="16"/>
      <c r="AV67" s="16"/>
      <c r="AW67" s="16"/>
      <c r="AX67" s="16"/>
      <c r="AY67" s="16"/>
      <c r="AZ67" s="16"/>
      <c r="BA67" s="16"/>
      <c r="BB67" s="16"/>
      <c r="BC67" s="16"/>
    </row>
    <row r="68" spans="1:55" s="58" customFormat="1" ht="30.95" customHeight="1" x14ac:dyDescent="0.15">
      <c r="A68" s="78"/>
      <c r="B68" s="78" t="s">
        <v>197</v>
      </c>
      <c r="C68" s="16" t="s">
        <v>198</v>
      </c>
      <c r="D68" s="16" t="s">
        <v>222</v>
      </c>
      <c r="E68" s="16">
        <v>19.847999999999999</v>
      </c>
      <c r="F68" s="16">
        <v>20.797999999999998</v>
      </c>
      <c r="G68" s="19"/>
      <c r="H68" s="19"/>
      <c r="I68" s="19"/>
      <c r="J68" s="16"/>
      <c r="K68" s="16"/>
      <c r="L68" s="16"/>
      <c r="M68" s="16">
        <f t="shared" si="3"/>
        <v>0.94999999999999929</v>
      </c>
      <c r="N68" s="16" t="s">
        <v>200</v>
      </c>
      <c r="O68" s="16"/>
      <c r="P68" s="16"/>
      <c r="Q68" s="16"/>
      <c r="R68" s="16" t="s">
        <v>121</v>
      </c>
      <c r="S68" s="16">
        <v>6</v>
      </c>
      <c r="T68" s="16" t="s">
        <v>78</v>
      </c>
      <c r="U68" s="16">
        <v>6</v>
      </c>
      <c r="V68" s="16"/>
      <c r="W68" s="16"/>
      <c r="X68" s="97" t="s">
        <v>173</v>
      </c>
      <c r="Y68" s="35">
        <v>10</v>
      </c>
      <c r="Z68" s="98" t="s">
        <v>81</v>
      </c>
      <c r="AA68" s="35">
        <v>5</v>
      </c>
      <c r="AB68" s="77">
        <v>190</v>
      </c>
      <c r="AC68" s="16">
        <f t="shared" si="4"/>
        <v>108.29999999999991</v>
      </c>
      <c r="AD68" s="16">
        <f t="shared" si="5"/>
        <v>64.979999999999947</v>
      </c>
      <c r="AE68" s="16">
        <v>2005</v>
      </c>
      <c r="AF68" s="16">
        <v>0.6</v>
      </c>
      <c r="AG68" s="16"/>
      <c r="AH68" s="16"/>
      <c r="AI68" s="21" t="s">
        <v>201</v>
      </c>
      <c r="AJ68" s="16" t="s">
        <v>202</v>
      </c>
      <c r="AK68" s="21" t="s">
        <v>201</v>
      </c>
      <c r="AL68" s="16" t="s">
        <v>127</v>
      </c>
      <c r="AM68" s="16">
        <v>6</v>
      </c>
      <c r="AN68" s="30" t="s">
        <v>85</v>
      </c>
      <c r="AO68" s="30" t="s">
        <v>85</v>
      </c>
      <c r="AP68" s="30" t="s">
        <v>85</v>
      </c>
      <c r="AQ68" s="30" t="s">
        <v>84</v>
      </c>
      <c r="AR68" s="16" t="s">
        <v>85</v>
      </c>
      <c r="AS68" s="16" t="s">
        <v>85</v>
      </c>
      <c r="AT68" s="16" t="s">
        <v>85</v>
      </c>
      <c r="AU68" s="16"/>
      <c r="AV68" s="16"/>
      <c r="AW68" s="16"/>
      <c r="AX68" s="16"/>
      <c r="AY68" s="16"/>
      <c r="AZ68" s="16"/>
      <c r="BA68" s="16"/>
      <c r="BB68" s="16"/>
      <c r="BC68" s="16"/>
    </row>
    <row r="69" spans="1:55" s="58" customFormat="1" ht="30.95" customHeight="1" x14ac:dyDescent="0.15">
      <c r="A69" s="78"/>
      <c r="B69" s="71" t="s">
        <v>116</v>
      </c>
      <c r="C69" s="71"/>
      <c r="D69" s="16"/>
      <c r="E69" s="16"/>
      <c r="F69" s="16"/>
      <c r="G69" s="19"/>
      <c r="H69" s="19"/>
      <c r="I69" s="19"/>
      <c r="J69" s="16"/>
      <c r="K69" s="16"/>
      <c r="L69" s="16"/>
      <c r="M69" s="16">
        <f>SUM(M70:M78)</f>
        <v>45.448999999999984</v>
      </c>
      <c r="N69" s="16"/>
      <c r="O69" s="16"/>
      <c r="P69" s="16"/>
      <c r="Q69" s="16"/>
      <c r="R69" s="16"/>
      <c r="S69" s="16"/>
      <c r="T69" s="16"/>
      <c r="U69" s="16"/>
      <c r="V69" s="16"/>
      <c r="W69" s="16"/>
      <c r="X69" s="97"/>
      <c r="Y69" s="35"/>
      <c r="Z69" s="98"/>
      <c r="AA69" s="35"/>
      <c r="AB69" s="77"/>
      <c r="AC69" s="80">
        <f>SUM(AC70:AC78)</f>
        <v>6564.4809999999989</v>
      </c>
      <c r="AD69" s="80">
        <f>SUM(AD70:AD78)</f>
        <v>5509.7767999999978</v>
      </c>
      <c r="AE69" s="16"/>
      <c r="AF69" s="16"/>
      <c r="AG69" s="16"/>
      <c r="AH69" s="16"/>
      <c r="AI69" s="21"/>
      <c r="AJ69" s="16"/>
      <c r="AK69" s="21"/>
      <c r="AL69" s="16"/>
      <c r="AM69" s="16"/>
      <c r="AN69" s="30"/>
      <c r="AO69" s="30"/>
      <c r="AP69" s="30"/>
      <c r="AQ69" s="30"/>
      <c r="AR69" s="16"/>
      <c r="AS69" s="16"/>
      <c r="AT69" s="16"/>
      <c r="AU69" s="16"/>
      <c r="AV69" s="16"/>
      <c r="AW69" s="16"/>
      <c r="AX69" s="16"/>
      <c r="AY69" s="16"/>
      <c r="AZ69" s="16"/>
      <c r="BA69" s="16"/>
      <c r="BB69" s="16"/>
      <c r="BC69" s="16"/>
    </row>
    <row r="70" spans="1:55" s="58" customFormat="1" ht="30.95" customHeight="1" x14ac:dyDescent="0.15">
      <c r="A70" s="22"/>
      <c r="B70" s="22" t="s">
        <v>118</v>
      </c>
      <c r="C70" s="18" t="s">
        <v>119</v>
      </c>
      <c r="D70" s="22" t="s">
        <v>120</v>
      </c>
      <c r="E70" s="23">
        <v>232.233</v>
      </c>
      <c r="F70" s="23">
        <v>247.07599999999999</v>
      </c>
      <c r="G70" s="23"/>
      <c r="H70" s="23"/>
      <c r="I70" s="23"/>
      <c r="J70" s="23" t="s">
        <v>120</v>
      </c>
      <c r="K70" s="23">
        <v>232.233</v>
      </c>
      <c r="L70" s="23">
        <v>247.07599999999999</v>
      </c>
      <c r="M70" s="19">
        <f t="shared" ref="M70:M78" si="6">F70-E70</f>
        <v>14.842999999999989</v>
      </c>
      <c r="N70" s="19" t="s">
        <v>62</v>
      </c>
      <c r="O70" s="19"/>
      <c r="P70" s="19"/>
      <c r="Q70" s="19"/>
      <c r="R70" s="23" t="s">
        <v>121</v>
      </c>
      <c r="S70" s="23">
        <v>6</v>
      </c>
      <c r="T70" s="19" t="s">
        <v>78</v>
      </c>
      <c r="U70" s="19">
        <v>7</v>
      </c>
      <c r="V70" s="18"/>
      <c r="W70" s="19"/>
      <c r="X70" s="19" t="s">
        <v>80</v>
      </c>
      <c r="Y70" s="23">
        <v>30</v>
      </c>
      <c r="Z70" s="19" t="s">
        <v>81</v>
      </c>
      <c r="AA70" s="23">
        <v>9</v>
      </c>
      <c r="AB70" s="95">
        <v>220</v>
      </c>
      <c r="AC70" s="19">
        <f t="shared" ref="AC70:AC78" si="7">M70*U70*AB70/10</f>
        <v>2285.8219999999983</v>
      </c>
      <c r="AD70" s="19">
        <f t="shared" ref="AD70:AD78" si="8">AC70*AF70</f>
        <v>2285.8219999999983</v>
      </c>
      <c r="AE70" s="18">
        <v>2008</v>
      </c>
      <c r="AF70" s="22">
        <v>1</v>
      </c>
      <c r="AG70" s="22"/>
      <c r="AH70" s="22"/>
      <c r="AI70" s="18" t="s">
        <v>201</v>
      </c>
      <c r="AJ70" s="18" t="s">
        <v>203</v>
      </c>
      <c r="AK70" s="18" t="s">
        <v>201</v>
      </c>
      <c r="AL70" s="18"/>
      <c r="AM70" s="23">
        <v>6</v>
      </c>
      <c r="AN70" s="22" t="s">
        <v>85</v>
      </c>
      <c r="AO70" s="22" t="s">
        <v>85</v>
      </c>
      <c r="AP70" s="22" t="s">
        <v>85</v>
      </c>
      <c r="AQ70" s="22" t="s">
        <v>84</v>
      </c>
      <c r="AR70" s="22" t="s">
        <v>84</v>
      </c>
      <c r="AS70" s="22" t="s">
        <v>85</v>
      </c>
      <c r="AT70" s="22" t="s">
        <v>85</v>
      </c>
      <c r="AU70" s="18" t="s">
        <v>122</v>
      </c>
      <c r="AV70" s="18" t="s">
        <v>123</v>
      </c>
      <c r="AW70" s="112" t="s">
        <v>223</v>
      </c>
      <c r="AX70" s="18"/>
      <c r="AY70" s="85"/>
      <c r="AZ70" s="85"/>
      <c r="BA70" s="85"/>
      <c r="BB70" s="85"/>
      <c r="BC70" s="85" t="s">
        <v>99</v>
      </c>
    </row>
    <row r="71" spans="1:55" s="58" customFormat="1" ht="30.95" customHeight="1" x14ac:dyDescent="0.15">
      <c r="A71" s="22"/>
      <c r="B71" s="22" t="s">
        <v>118</v>
      </c>
      <c r="C71" s="18" t="s">
        <v>119</v>
      </c>
      <c r="D71" s="23" t="s">
        <v>131</v>
      </c>
      <c r="E71" s="23">
        <v>0</v>
      </c>
      <c r="F71" s="23">
        <v>8.2330000000000005</v>
      </c>
      <c r="G71" s="22"/>
      <c r="H71" s="22"/>
      <c r="I71" s="22"/>
      <c r="J71" s="22"/>
      <c r="K71" s="22"/>
      <c r="L71" s="22"/>
      <c r="M71" s="19">
        <f t="shared" si="6"/>
        <v>8.2330000000000005</v>
      </c>
      <c r="N71" s="19" t="s">
        <v>62</v>
      </c>
      <c r="O71" s="19"/>
      <c r="P71" s="19">
        <v>2219.71</v>
      </c>
      <c r="Q71" s="19"/>
      <c r="R71" s="23" t="s">
        <v>121</v>
      </c>
      <c r="S71" s="23">
        <v>5</v>
      </c>
      <c r="T71" s="19" t="s">
        <v>78</v>
      </c>
      <c r="U71" s="19">
        <v>7</v>
      </c>
      <c r="V71" s="18"/>
      <c r="W71" s="19"/>
      <c r="X71" s="19" t="s">
        <v>80</v>
      </c>
      <c r="Y71" s="23">
        <v>30</v>
      </c>
      <c r="Z71" s="19" t="s">
        <v>81</v>
      </c>
      <c r="AA71" s="23">
        <v>9</v>
      </c>
      <c r="AB71" s="23">
        <v>220</v>
      </c>
      <c r="AC71" s="19">
        <f t="shared" si="7"/>
        <v>1267.8820000000001</v>
      </c>
      <c r="AD71" s="19">
        <f t="shared" si="8"/>
        <v>1267.8820000000001</v>
      </c>
      <c r="AE71" s="18"/>
      <c r="AF71" s="22">
        <v>1</v>
      </c>
      <c r="AG71" s="22"/>
      <c r="AH71" s="22"/>
      <c r="AI71" s="18" t="s">
        <v>201</v>
      </c>
      <c r="AJ71" s="18" t="s">
        <v>224</v>
      </c>
      <c r="AK71" s="18" t="s">
        <v>201</v>
      </c>
      <c r="AL71" s="18"/>
      <c r="AM71" s="23">
        <v>5</v>
      </c>
      <c r="AN71" s="22" t="s">
        <v>85</v>
      </c>
      <c r="AO71" s="22" t="s">
        <v>85</v>
      </c>
      <c r="AP71" s="22" t="s">
        <v>85</v>
      </c>
      <c r="AQ71" s="22" t="s">
        <v>84</v>
      </c>
      <c r="AR71" s="22" t="s">
        <v>84</v>
      </c>
      <c r="AS71" s="22" t="s">
        <v>85</v>
      </c>
      <c r="AT71" s="22" t="s">
        <v>85</v>
      </c>
      <c r="AU71" s="18" t="s">
        <v>132</v>
      </c>
      <c r="AV71" s="18" t="s">
        <v>123</v>
      </c>
      <c r="AW71" s="112" t="s">
        <v>223</v>
      </c>
      <c r="AX71" s="18"/>
      <c r="AY71" s="85"/>
      <c r="AZ71" s="85"/>
      <c r="BA71" s="85"/>
      <c r="BB71" s="85"/>
      <c r="BC71" s="85"/>
    </row>
    <row r="72" spans="1:55" s="5" customFormat="1" ht="30.95" customHeight="1" x14ac:dyDescent="0.15">
      <c r="A72" s="30"/>
      <c r="B72" s="30" t="s">
        <v>118</v>
      </c>
      <c r="C72" s="21" t="s">
        <v>141</v>
      </c>
      <c r="D72" s="116" t="s">
        <v>142</v>
      </c>
      <c r="E72" s="116">
        <v>0</v>
      </c>
      <c r="F72" s="116">
        <v>0.56399999999999995</v>
      </c>
      <c r="G72" s="22"/>
      <c r="H72" s="22"/>
      <c r="I72" s="22"/>
      <c r="J72" s="116" t="s">
        <v>142</v>
      </c>
      <c r="K72" s="116">
        <v>0</v>
      </c>
      <c r="L72" s="116">
        <v>0.56399999999999995</v>
      </c>
      <c r="M72" s="16">
        <f t="shared" si="6"/>
        <v>0.56399999999999995</v>
      </c>
      <c r="N72" s="21"/>
      <c r="O72" s="21"/>
      <c r="P72" s="21">
        <v>1689.85</v>
      </c>
      <c r="Q72" s="21"/>
      <c r="R72" s="116" t="s">
        <v>121</v>
      </c>
      <c r="S72" s="35">
        <v>5</v>
      </c>
      <c r="T72" s="16" t="s">
        <v>78</v>
      </c>
      <c r="U72" s="16">
        <v>6.5</v>
      </c>
      <c r="V72" s="21"/>
      <c r="W72" s="16"/>
      <c r="X72" s="16" t="s">
        <v>80</v>
      </c>
      <c r="Y72" s="35">
        <v>30</v>
      </c>
      <c r="Z72" s="16" t="s">
        <v>81</v>
      </c>
      <c r="AA72" s="35">
        <v>9</v>
      </c>
      <c r="AB72" s="35">
        <v>220</v>
      </c>
      <c r="AC72" s="16">
        <f t="shared" si="7"/>
        <v>80.651999999999987</v>
      </c>
      <c r="AD72" s="16">
        <f t="shared" si="8"/>
        <v>64.521599999999992</v>
      </c>
      <c r="AE72" s="16">
        <v>2007</v>
      </c>
      <c r="AF72" s="16">
        <v>0.8</v>
      </c>
      <c r="AG72" s="30"/>
      <c r="AH72" s="30"/>
      <c r="AI72" s="21" t="s">
        <v>201</v>
      </c>
      <c r="AJ72" s="16" t="s">
        <v>203</v>
      </c>
      <c r="AK72" s="21" t="s">
        <v>201</v>
      </c>
      <c r="AL72" s="16" t="s">
        <v>127</v>
      </c>
      <c r="AM72" s="35">
        <v>5</v>
      </c>
      <c r="AN72" s="30" t="s">
        <v>85</v>
      </c>
      <c r="AO72" s="30" t="s">
        <v>85</v>
      </c>
      <c r="AP72" s="30" t="s">
        <v>85</v>
      </c>
      <c r="AQ72" s="30" t="s">
        <v>84</v>
      </c>
      <c r="AR72" s="30" t="s">
        <v>85</v>
      </c>
      <c r="AS72" s="30" t="s">
        <v>85</v>
      </c>
      <c r="AT72" s="30" t="s">
        <v>85</v>
      </c>
      <c r="AU72" s="21" t="s">
        <v>87</v>
      </c>
      <c r="AV72" s="21" t="s">
        <v>143</v>
      </c>
      <c r="AW72" s="21" t="s">
        <v>87</v>
      </c>
      <c r="AX72" s="16"/>
      <c r="AY72" s="89"/>
      <c r="AZ72" s="89"/>
      <c r="BA72" s="89"/>
      <c r="BB72" s="89"/>
      <c r="BC72" s="89" t="s">
        <v>99</v>
      </c>
    </row>
    <row r="73" spans="1:55" s="5" customFormat="1" ht="30.95" customHeight="1" x14ac:dyDescent="0.15">
      <c r="A73" s="30"/>
      <c r="B73" s="30" t="s">
        <v>118</v>
      </c>
      <c r="C73" s="21" t="s">
        <v>141</v>
      </c>
      <c r="D73" s="116" t="s">
        <v>142</v>
      </c>
      <c r="E73" s="116">
        <v>0.56399999999999995</v>
      </c>
      <c r="F73" s="116">
        <v>1.9670000000000001</v>
      </c>
      <c r="G73" s="22"/>
      <c r="H73" s="22"/>
      <c r="I73" s="22"/>
      <c r="J73" s="116" t="s">
        <v>142</v>
      </c>
      <c r="K73" s="116">
        <v>0.56399999999999995</v>
      </c>
      <c r="L73" s="116">
        <v>1.9670000000000001</v>
      </c>
      <c r="M73" s="16">
        <f t="shared" si="6"/>
        <v>1.403</v>
      </c>
      <c r="N73" s="21"/>
      <c r="O73" s="21"/>
      <c r="P73" s="21"/>
      <c r="Q73" s="21"/>
      <c r="R73" s="116" t="s">
        <v>121</v>
      </c>
      <c r="S73" s="35">
        <v>4</v>
      </c>
      <c r="T73" s="16" t="s">
        <v>78</v>
      </c>
      <c r="U73" s="16">
        <v>6.5</v>
      </c>
      <c r="V73" s="21"/>
      <c r="W73" s="16"/>
      <c r="X73" s="16" t="s">
        <v>80</v>
      </c>
      <c r="Y73" s="35">
        <v>30</v>
      </c>
      <c r="Z73" s="16" t="s">
        <v>81</v>
      </c>
      <c r="AA73" s="35">
        <v>9</v>
      </c>
      <c r="AB73" s="35">
        <v>220</v>
      </c>
      <c r="AC73" s="16">
        <f t="shared" si="7"/>
        <v>200.62900000000002</v>
      </c>
      <c r="AD73" s="16">
        <f t="shared" si="8"/>
        <v>160.50320000000002</v>
      </c>
      <c r="AE73" s="16">
        <v>2007</v>
      </c>
      <c r="AF73" s="16">
        <v>0.8</v>
      </c>
      <c r="AG73" s="30"/>
      <c r="AH73" s="30"/>
      <c r="AI73" s="21" t="s">
        <v>201</v>
      </c>
      <c r="AJ73" s="16" t="s">
        <v>203</v>
      </c>
      <c r="AK73" s="21" t="s">
        <v>201</v>
      </c>
      <c r="AL73" s="16" t="s">
        <v>127</v>
      </c>
      <c r="AM73" s="35">
        <v>4</v>
      </c>
      <c r="AN73" s="30" t="s">
        <v>85</v>
      </c>
      <c r="AO73" s="30" t="s">
        <v>85</v>
      </c>
      <c r="AP73" s="30" t="s">
        <v>85</v>
      </c>
      <c r="AQ73" s="30" t="s">
        <v>84</v>
      </c>
      <c r="AR73" s="30" t="s">
        <v>85</v>
      </c>
      <c r="AS73" s="30" t="s">
        <v>85</v>
      </c>
      <c r="AT73" s="30" t="s">
        <v>85</v>
      </c>
      <c r="AU73" s="21" t="s">
        <v>87</v>
      </c>
      <c r="AV73" s="21" t="s">
        <v>143</v>
      </c>
      <c r="AW73" s="21" t="s">
        <v>87</v>
      </c>
      <c r="AX73" s="16"/>
      <c r="AY73" s="89"/>
      <c r="AZ73" s="89"/>
      <c r="BA73" s="89"/>
      <c r="BB73" s="89"/>
      <c r="BC73" s="89" t="s">
        <v>99</v>
      </c>
    </row>
    <row r="74" spans="1:55" s="61" customFormat="1" ht="30.95" customHeight="1" x14ac:dyDescent="0.15">
      <c r="A74" s="30"/>
      <c r="B74" s="30" t="s">
        <v>118</v>
      </c>
      <c r="C74" s="21" t="s">
        <v>141</v>
      </c>
      <c r="D74" s="116" t="s">
        <v>142</v>
      </c>
      <c r="E74" s="116">
        <v>1.9670000000000001</v>
      </c>
      <c r="F74" s="116">
        <v>5.2309999999999999</v>
      </c>
      <c r="G74" s="22"/>
      <c r="H74" s="22"/>
      <c r="I74" s="22"/>
      <c r="J74" s="116" t="s">
        <v>142</v>
      </c>
      <c r="K74" s="116">
        <v>1.9670000000000001</v>
      </c>
      <c r="L74" s="116">
        <v>5.2309999999999999</v>
      </c>
      <c r="M74" s="16">
        <f t="shared" si="6"/>
        <v>3.2639999999999998</v>
      </c>
      <c r="N74" s="21"/>
      <c r="O74" s="21"/>
      <c r="P74" s="21"/>
      <c r="Q74" s="21"/>
      <c r="R74" s="116" t="s">
        <v>121</v>
      </c>
      <c r="S74" s="35">
        <v>5</v>
      </c>
      <c r="T74" s="16" t="s">
        <v>78</v>
      </c>
      <c r="U74" s="16">
        <v>6.5</v>
      </c>
      <c r="V74" s="21"/>
      <c r="W74" s="16"/>
      <c r="X74" s="16" t="s">
        <v>80</v>
      </c>
      <c r="Y74" s="35">
        <v>30</v>
      </c>
      <c r="Z74" s="16" t="s">
        <v>81</v>
      </c>
      <c r="AA74" s="35">
        <v>9</v>
      </c>
      <c r="AB74" s="139">
        <v>220</v>
      </c>
      <c r="AC74" s="16">
        <f t="shared" si="7"/>
        <v>466.75199999999995</v>
      </c>
      <c r="AD74" s="16">
        <f t="shared" si="8"/>
        <v>373.40159999999997</v>
      </c>
      <c r="AE74" s="16">
        <v>2009</v>
      </c>
      <c r="AF74" s="16">
        <v>0.8</v>
      </c>
      <c r="AG74" s="30"/>
      <c r="AH74" s="30"/>
      <c r="AI74" s="21" t="s">
        <v>201</v>
      </c>
      <c r="AJ74" s="16" t="s">
        <v>203</v>
      </c>
      <c r="AK74" s="21" t="s">
        <v>201</v>
      </c>
      <c r="AL74" s="16" t="s">
        <v>127</v>
      </c>
      <c r="AM74" s="35">
        <v>5</v>
      </c>
      <c r="AN74" s="30" t="s">
        <v>85</v>
      </c>
      <c r="AO74" s="30" t="s">
        <v>85</v>
      </c>
      <c r="AP74" s="30" t="s">
        <v>85</v>
      </c>
      <c r="AQ74" s="30" t="s">
        <v>84</v>
      </c>
      <c r="AR74" s="30" t="s">
        <v>85</v>
      </c>
      <c r="AS74" s="30" t="s">
        <v>85</v>
      </c>
      <c r="AT74" s="30" t="s">
        <v>85</v>
      </c>
      <c r="AU74" s="21" t="s">
        <v>87</v>
      </c>
      <c r="AV74" s="21" t="s">
        <v>143</v>
      </c>
      <c r="AW74" s="21" t="s">
        <v>87</v>
      </c>
      <c r="AX74" s="16"/>
      <c r="AY74" s="89"/>
      <c r="AZ74" s="89"/>
      <c r="BA74" s="89"/>
      <c r="BB74" s="89"/>
      <c r="BC74" s="89" t="s">
        <v>99</v>
      </c>
    </row>
    <row r="75" spans="1:55" s="58" customFormat="1" ht="30.95" customHeight="1" x14ac:dyDescent="0.15">
      <c r="A75" s="30"/>
      <c r="B75" s="30" t="s">
        <v>118</v>
      </c>
      <c r="C75" s="16" t="s">
        <v>225</v>
      </c>
      <c r="D75" s="26" t="s">
        <v>226</v>
      </c>
      <c r="E75" s="26">
        <v>52.176000000000002</v>
      </c>
      <c r="F75" s="26">
        <v>60.094999999999999</v>
      </c>
      <c r="G75" s="22"/>
      <c r="H75" s="22"/>
      <c r="I75" s="22"/>
      <c r="J75" s="116"/>
      <c r="K75" s="116"/>
      <c r="L75" s="116"/>
      <c r="M75" s="16">
        <f t="shared" si="6"/>
        <v>7.9189999999999969</v>
      </c>
      <c r="N75" s="21"/>
      <c r="O75" s="21"/>
      <c r="P75" s="21"/>
      <c r="Q75" s="21"/>
      <c r="R75" s="26" t="s">
        <v>121</v>
      </c>
      <c r="S75" s="35">
        <v>5</v>
      </c>
      <c r="T75" s="16" t="s">
        <v>78</v>
      </c>
      <c r="U75" s="16">
        <v>6</v>
      </c>
      <c r="V75" s="21"/>
      <c r="W75" s="16"/>
      <c r="X75" s="16" t="s">
        <v>80</v>
      </c>
      <c r="Y75" s="35">
        <v>30</v>
      </c>
      <c r="Z75" s="16" t="s">
        <v>81</v>
      </c>
      <c r="AA75" s="35">
        <v>9</v>
      </c>
      <c r="AB75" s="100">
        <v>220</v>
      </c>
      <c r="AC75" s="16">
        <f t="shared" si="7"/>
        <v>1045.3079999999995</v>
      </c>
      <c r="AD75" s="16">
        <f t="shared" si="8"/>
        <v>627.18479999999965</v>
      </c>
      <c r="AE75" s="16">
        <v>2008</v>
      </c>
      <c r="AF75" s="16">
        <v>0.6</v>
      </c>
      <c r="AG75" s="30"/>
      <c r="AH75" s="30"/>
      <c r="AI75" s="21" t="s">
        <v>201</v>
      </c>
      <c r="AJ75" s="16" t="s">
        <v>202</v>
      </c>
      <c r="AK75" s="21" t="s">
        <v>201</v>
      </c>
      <c r="AL75" s="16" t="s">
        <v>127</v>
      </c>
      <c r="AM75" s="16">
        <v>5</v>
      </c>
      <c r="AN75" s="30" t="s">
        <v>85</v>
      </c>
      <c r="AO75" s="30" t="s">
        <v>85</v>
      </c>
      <c r="AP75" s="30" t="s">
        <v>85</v>
      </c>
      <c r="AQ75" s="30" t="s">
        <v>85</v>
      </c>
      <c r="AR75" s="30" t="s">
        <v>85</v>
      </c>
      <c r="AS75" s="30" t="s">
        <v>84</v>
      </c>
      <c r="AT75" s="30" t="s">
        <v>85</v>
      </c>
      <c r="AU75" s="21"/>
      <c r="AV75" s="21"/>
      <c r="AW75" s="21"/>
      <c r="AX75" s="16" t="s">
        <v>227</v>
      </c>
      <c r="AY75" s="89"/>
      <c r="AZ75" s="89"/>
      <c r="BA75" s="89"/>
      <c r="BB75" s="89"/>
      <c r="BC75" s="89" t="s">
        <v>99</v>
      </c>
    </row>
    <row r="76" spans="1:55" s="58" customFormat="1" ht="30.95" customHeight="1" x14ac:dyDescent="0.15">
      <c r="A76" s="30"/>
      <c r="B76" s="30" t="s">
        <v>118</v>
      </c>
      <c r="C76" s="16" t="s">
        <v>225</v>
      </c>
      <c r="D76" s="26" t="s">
        <v>226</v>
      </c>
      <c r="E76" s="26">
        <v>60.094999999999999</v>
      </c>
      <c r="F76" s="26">
        <v>64.786000000000001</v>
      </c>
      <c r="G76" s="22"/>
      <c r="H76" s="22"/>
      <c r="I76" s="22"/>
      <c r="J76" s="116"/>
      <c r="K76" s="116"/>
      <c r="L76" s="116"/>
      <c r="M76" s="16">
        <f t="shared" si="6"/>
        <v>4.6910000000000025</v>
      </c>
      <c r="N76" s="21"/>
      <c r="O76" s="21"/>
      <c r="P76" s="21"/>
      <c r="Q76" s="21"/>
      <c r="R76" s="26" t="s">
        <v>121</v>
      </c>
      <c r="S76" s="35">
        <v>4.5</v>
      </c>
      <c r="T76" s="16" t="s">
        <v>78</v>
      </c>
      <c r="U76" s="16">
        <v>6</v>
      </c>
      <c r="V76" s="21"/>
      <c r="W76" s="16"/>
      <c r="X76" s="16" t="s">
        <v>80</v>
      </c>
      <c r="Y76" s="35">
        <v>30</v>
      </c>
      <c r="Z76" s="16" t="s">
        <v>81</v>
      </c>
      <c r="AA76" s="35">
        <v>9</v>
      </c>
      <c r="AB76" s="100">
        <v>220</v>
      </c>
      <c r="AC76" s="16">
        <f t="shared" si="7"/>
        <v>619.21200000000033</v>
      </c>
      <c r="AD76" s="16">
        <f t="shared" si="8"/>
        <v>371.52720000000016</v>
      </c>
      <c r="AE76" s="16">
        <v>2008</v>
      </c>
      <c r="AF76" s="16">
        <v>0.6</v>
      </c>
      <c r="AG76" s="30"/>
      <c r="AH76" s="30"/>
      <c r="AI76" s="21" t="s">
        <v>201</v>
      </c>
      <c r="AJ76" s="16" t="s">
        <v>202</v>
      </c>
      <c r="AK76" s="21" t="s">
        <v>201</v>
      </c>
      <c r="AL76" s="16" t="s">
        <v>127</v>
      </c>
      <c r="AM76" s="16">
        <v>4.5</v>
      </c>
      <c r="AN76" s="30" t="s">
        <v>85</v>
      </c>
      <c r="AO76" s="30" t="s">
        <v>85</v>
      </c>
      <c r="AP76" s="30" t="s">
        <v>85</v>
      </c>
      <c r="AQ76" s="30" t="s">
        <v>85</v>
      </c>
      <c r="AR76" s="30" t="s">
        <v>85</v>
      </c>
      <c r="AS76" s="30" t="s">
        <v>84</v>
      </c>
      <c r="AT76" s="30" t="s">
        <v>85</v>
      </c>
      <c r="AU76" s="21"/>
      <c r="AV76" s="21"/>
      <c r="AW76" s="21"/>
      <c r="AX76" s="16" t="s">
        <v>227</v>
      </c>
      <c r="AY76" s="89"/>
      <c r="AZ76" s="89"/>
      <c r="BA76" s="89"/>
      <c r="BB76" s="89"/>
      <c r="BC76" s="89" t="s">
        <v>99</v>
      </c>
    </row>
    <row r="77" spans="1:55" s="58" customFormat="1" ht="30.95" customHeight="1" x14ac:dyDescent="0.15">
      <c r="A77" s="30"/>
      <c r="B77" s="30" t="s">
        <v>118</v>
      </c>
      <c r="C77" s="16" t="s">
        <v>225</v>
      </c>
      <c r="D77" s="26" t="s">
        <v>226</v>
      </c>
      <c r="E77" s="26">
        <v>64.786000000000001</v>
      </c>
      <c r="F77" s="26">
        <v>65.186999999999998</v>
      </c>
      <c r="G77" s="22"/>
      <c r="H77" s="22"/>
      <c r="I77" s="22"/>
      <c r="J77" s="116"/>
      <c r="K77" s="116"/>
      <c r="L77" s="116"/>
      <c r="M77" s="16">
        <f t="shared" si="6"/>
        <v>0.40099999999999625</v>
      </c>
      <c r="N77" s="21"/>
      <c r="O77" s="21"/>
      <c r="P77" s="21"/>
      <c r="Q77" s="21"/>
      <c r="R77" s="26" t="s">
        <v>121</v>
      </c>
      <c r="S77" s="35">
        <v>5</v>
      </c>
      <c r="T77" s="16" t="s">
        <v>78</v>
      </c>
      <c r="U77" s="16">
        <v>6</v>
      </c>
      <c r="V77" s="21"/>
      <c r="W77" s="16"/>
      <c r="X77" s="16" t="s">
        <v>80</v>
      </c>
      <c r="Y77" s="35">
        <v>30</v>
      </c>
      <c r="Z77" s="16" t="s">
        <v>81</v>
      </c>
      <c r="AA77" s="35">
        <v>9</v>
      </c>
      <c r="AB77" s="100">
        <v>220</v>
      </c>
      <c r="AC77" s="16">
        <f t="shared" si="7"/>
        <v>52.931999999999505</v>
      </c>
      <c r="AD77" s="16">
        <f t="shared" si="8"/>
        <v>31.759199999999701</v>
      </c>
      <c r="AE77" s="16">
        <v>2008</v>
      </c>
      <c r="AF77" s="16">
        <v>0.6</v>
      </c>
      <c r="AG77" s="30"/>
      <c r="AH77" s="30"/>
      <c r="AI77" s="21" t="s">
        <v>201</v>
      </c>
      <c r="AJ77" s="16" t="s">
        <v>202</v>
      </c>
      <c r="AK77" s="21" t="s">
        <v>201</v>
      </c>
      <c r="AL77" s="16" t="s">
        <v>127</v>
      </c>
      <c r="AM77" s="16">
        <v>5</v>
      </c>
      <c r="AN77" s="30" t="s">
        <v>85</v>
      </c>
      <c r="AO77" s="30" t="s">
        <v>85</v>
      </c>
      <c r="AP77" s="30" t="s">
        <v>85</v>
      </c>
      <c r="AQ77" s="30" t="s">
        <v>84</v>
      </c>
      <c r="AR77" s="30" t="s">
        <v>85</v>
      </c>
      <c r="AS77" s="30" t="s">
        <v>85</v>
      </c>
      <c r="AT77" s="30" t="s">
        <v>85</v>
      </c>
      <c r="AU77" s="21"/>
      <c r="AV77" s="21"/>
      <c r="AW77" s="21"/>
      <c r="AX77" s="16"/>
      <c r="AY77" s="89"/>
      <c r="AZ77" s="89"/>
      <c r="BA77" s="89"/>
      <c r="BB77" s="89"/>
      <c r="BC77" s="89" t="s">
        <v>99</v>
      </c>
    </row>
    <row r="78" spans="1:55" s="58" customFormat="1" ht="30.95" customHeight="1" x14ac:dyDescent="0.15">
      <c r="A78" s="30"/>
      <c r="B78" s="30" t="s">
        <v>118</v>
      </c>
      <c r="C78" s="16" t="s">
        <v>225</v>
      </c>
      <c r="D78" s="26" t="s">
        <v>228</v>
      </c>
      <c r="E78" s="26">
        <v>2.347</v>
      </c>
      <c r="F78" s="26">
        <v>6.4779999999999998</v>
      </c>
      <c r="G78" s="22"/>
      <c r="H78" s="22"/>
      <c r="I78" s="22"/>
      <c r="J78" s="116"/>
      <c r="K78" s="116"/>
      <c r="L78" s="116"/>
      <c r="M78" s="16">
        <f t="shared" si="6"/>
        <v>4.1310000000000002</v>
      </c>
      <c r="N78" s="21"/>
      <c r="O78" s="21"/>
      <c r="P78" s="21"/>
      <c r="Q78" s="21"/>
      <c r="R78" s="26" t="s">
        <v>121</v>
      </c>
      <c r="S78" s="35" t="s">
        <v>229</v>
      </c>
      <c r="T78" s="16" t="s">
        <v>78</v>
      </c>
      <c r="U78" s="16">
        <v>6</v>
      </c>
      <c r="V78" s="21"/>
      <c r="W78" s="16"/>
      <c r="X78" s="16" t="s">
        <v>80</v>
      </c>
      <c r="Y78" s="35">
        <v>30</v>
      </c>
      <c r="Z78" s="16" t="s">
        <v>81</v>
      </c>
      <c r="AA78" s="35">
        <v>9</v>
      </c>
      <c r="AB78" s="100">
        <v>220</v>
      </c>
      <c r="AC78" s="16">
        <f t="shared" si="7"/>
        <v>545.29200000000003</v>
      </c>
      <c r="AD78" s="16">
        <f t="shared" si="8"/>
        <v>327.17520000000002</v>
      </c>
      <c r="AE78" s="16" t="s">
        <v>230</v>
      </c>
      <c r="AF78" s="16">
        <v>0.6</v>
      </c>
      <c r="AG78" s="30"/>
      <c r="AH78" s="30"/>
      <c r="AI78" s="21" t="s">
        <v>201</v>
      </c>
      <c r="AJ78" s="16" t="s">
        <v>202</v>
      </c>
      <c r="AK78" s="21" t="s">
        <v>201</v>
      </c>
      <c r="AL78" s="16" t="s">
        <v>127</v>
      </c>
      <c r="AM78" s="16" t="s">
        <v>229</v>
      </c>
      <c r="AN78" s="30" t="s">
        <v>85</v>
      </c>
      <c r="AO78" s="30" t="s">
        <v>85</v>
      </c>
      <c r="AP78" s="30" t="s">
        <v>85</v>
      </c>
      <c r="AQ78" s="30" t="s">
        <v>84</v>
      </c>
      <c r="AR78" s="30" t="s">
        <v>85</v>
      </c>
      <c r="AS78" s="30" t="s">
        <v>85</v>
      </c>
      <c r="AT78" s="30" t="s">
        <v>85</v>
      </c>
      <c r="AU78" s="21"/>
      <c r="AV78" s="21"/>
      <c r="AW78" s="21"/>
      <c r="AX78" s="16"/>
      <c r="AY78" s="89"/>
      <c r="AZ78" s="89"/>
      <c r="BA78" s="89"/>
      <c r="BB78" s="89"/>
      <c r="BC78" s="89" t="s">
        <v>99</v>
      </c>
    </row>
    <row r="79" spans="1:55" s="58" customFormat="1" ht="30.95" customHeight="1" x14ac:dyDescent="0.15">
      <c r="A79" s="30"/>
      <c r="B79" s="71" t="s">
        <v>71</v>
      </c>
      <c r="C79" s="71"/>
      <c r="D79" s="26"/>
      <c r="E79" s="26"/>
      <c r="F79" s="26"/>
      <c r="G79" s="22"/>
      <c r="H79" s="22"/>
      <c r="I79" s="22"/>
      <c r="J79" s="116"/>
      <c r="K79" s="116"/>
      <c r="L79" s="116"/>
      <c r="M79" s="16">
        <f>SUM(M80:M83)</f>
        <v>13.651999999999994</v>
      </c>
      <c r="N79" s="21"/>
      <c r="O79" s="21"/>
      <c r="P79" s="21"/>
      <c r="Q79" s="21"/>
      <c r="R79" s="26"/>
      <c r="S79" s="35"/>
      <c r="T79" s="16"/>
      <c r="U79" s="16"/>
      <c r="V79" s="21"/>
      <c r="W79" s="16"/>
      <c r="X79" s="16"/>
      <c r="Y79" s="35"/>
      <c r="Z79" s="16"/>
      <c r="AA79" s="35"/>
      <c r="AB79" s="100"/>
      <c r="AC79" s="80">
        <f>SUM(AC80:AC83)</f>
        <v>2102.407999999999</v>
      </c>
      <c r="AD79" s="80">
        <f>SUM(AD80:AD83)</f>
        <v>2102.407999999999</v>
      </c>
      <c r="AE79" s="16"/>
      <c r="AF79" s="16"/>
      <c r="AG79" s="30"/>
      <c r="AH79" s="30"/>
      <c r="AI79" s="21"/>
      <c r="AJ79" s="16"/>
      <c r="AK79" s="21"/>
      <c r="AL79" s="16"/>
      <c r="AM79" s="16"/>
      <c r="AN79" s="30"/>
      <c r="AO79" s="30"/>
      <c r="AP79" s="30"/>
      <c r="AQ79" s="30"/>
      <c r="AR79" s="30"/>
      <c r="AS79" s="30"/>
      <c r="AT79" s="30"/>
      <c r="AU79" s="21"/>
      <c r="AV79" s="21"/>
      <c r="AW79" s="21"/>
      <c r="AX79" s="16"/>
      <c r="AY79" s="89"/>
      <c r="AZ79" s="89"/>
      <c r="BA79" s="89"/>
      <c r="BB79" s="89"/>
      <c r="BC79" s="89"/>
    </row>
    <row r="80" spans="1:55" s="61" customFormat="1" ht="30.95" customHeight="1" x14ac:dyDescent="0.15">
      <c r="A80" s="22"/>
      <c r="B80" s="22" t="s">
        <v>73</v>
      </c>
      <c r="C80" s="18" t="s">
        <v>163</v>
      </c>
      <c r="D80" s="22" t="s">
        <v>164</v>
      </c>
      <c r="E80" s="28">
        <v>60.822000000000003</v>
      </c>
      <c r="F80" s="28">
        <v>68.314999999999998</v>
      </c>
      <c r="G80" s="22"/>
      <c r="H80" s="22"/>
      <c r="I80" s="22"/>
      <c r="J80" s="37"/>
      <c r="K80" s="37"/>
      <c r="L80" s="27"/>
      <c r="M80" s="19">
        <f>F80-E80</f>
        <v>7.492999999999995</v>
      </c>
      <c r="N80" s="18"/>
      <c r="O80" s="90"/>
      <c r="P80" s="22"/>
      <c r="Q80" s="22"/>
      <c r="R80" s="22" t="s">
        <v>121</v>
      </c>
      <c r="S80" s="23">
        <v>4.5</v>
      </c>
      <c r="T80" s="19" t="s">
        <v>78</v>
      </c>
      <c r="U80" s="18">
        <v>7</v>
      </c>
      <c r="V80" s="18"/>
      <c r="W80" s="19"/>
      <c r="X80" s="19" t="s">
        <v>80</v>
      </c>
      <c r="Y80" s="23">
        <v>30</v>
      </c>
      <c r="Z80" s="19" t="s">
        <v>81</v>
      </c>
      <c r="AA80" s="23">
        <v>9</v>
      </c>
      <c r="AB80" s="96">
        <v>220</v>
      </c>
      <c r="AC80" s="19">
        <f>M80*U80*AB80/10</f>
        <v>1153.9219999999991</v>
      </c>
      <c r="AD80" s="19">
        <f>AC80*AF80</f>
        <v>1153.9219999999991</v>
      </c>
      <c r="AE80" s="19">
        <v>1982</v>
      </c>
      <c r="AF80" s="22">
        <v>1</v>
      </c>
      <c r="AG80" s="22"/>
      <c r="AH80" s="22"/>
      <c r="AI80" s="18" t="s">
        <v>201</v>
      </c>
      <c r="AJ80" s="18" t="s">
        <v>203</v>
      </c>
      <c r="AK80" s="18" t="s">
        <v>201</v>
      </c>
      <c r="AL80" s="18"/>
      <c r="AM80" s="22">
        <v>6</v>
      </c>
      <c r="AN80" s="22" t="s">
        <v>85</v>
      </c>
      <c r="AO80" s="22" t="s">
        <v>85</v>
      </c>
      <c r="AP80" s="22" t="s">
        <v>85</v>
      </c>
      <c r="AQ80" s="22" t="s">
        <v>85</v>
      </c>
      <c r="AR80" s="22" t="s">
        <v>84</v>
      </c>
      <c r="AS80" s="22" t="s">
        <v>84</v>
      </c>
      <c r="AT80" s="22" t="s">
        <v>85</v>
      </c>
      <c r="AU80" s="112" t="s">
        <v>231</v>
      </c>
      <c r="AV80" s="18" t="s">
        <v>88</v>
      </c>
      <c r="AW80" s="18" t="s">
        <v>89</v>
      </c>
      <c r="AX80" s="19" t="s">
        <v>232</v>
      </c>
      <c r="AY80" s="85"/>
      <c r="AZ80" s="85"/>
      <c r="BA80" s="85"/>
      <c r="BB80" s="85"/>
      <c r="BC80" s="85" t="s">
        <v>99</v>
      </c>
    </row>
    <row r="81" spans="1:55" s="61" customFormat="1" ht="30.95" customHeight="1" x14ac:dyDescent="0.15">
      <c r="A81" s="22"/>
      <c r="B81" s="22" t="s">
        <v>73</v>
      </c>
      <c r="C81" s="18" t="s">
        <v>163</v>
      </c>
      <c r="D81" s="22" t="s">
        <v>164</v>
      </c>
      <c r="E81" s="28">
        <v>68.314999999999998</v>
      </c>
      <c r="F81" s="28">
        <v>68.575000000000003</v>
      </c>
      <c r="G81" s="22"/>
      <c r="H81" s="22"/>
      <c r="I81" s="22"/>
      <c r="J81" s="37"/>
      <c r="K81" s="37"/>
      <c r="L81" s="27"/>
      <c r="M81" s="19">
        <f>F81-E81</f>
        <v>0.26000000000000512</v>
      </c>
      <c r="N81" s="18"/>
      <c r="O81" s="90"/>
      <c r="P81" s="22"/>
      <c r="Q81" s="22"/>
      <c r="R81" s="22" t="s">
        <v>121</v>
      </c>
      <c r="S81" s="23">
        <v>4.5</v>
      </c>
      <c r="T81" s="19" t="s">
        <v>78</v>
      </c>
      <c r="U81" s="18">
        <v>7</v>
      </c>
      <c r="V81" s="18"/>
      <c r="W81" s="19"/>
      <c r="X81" s="19" t="s">
        <v>80</v>
      </c>
      <c r="Y81" s="23">
        <v>30</v>
      </c>
      <c r="Z81" s="19" t="s">
        <v>81</v>
      </c>
      <c r="AA81" s="23">
        <v>9</v>
      </c>
      <c r="AB81" s="96">
        <v>220</v>
      </c>
      <c r="AC81" s="19">
        <f>M81*U81*AB81/10</f>
        <v>40.040000000000788</v>
      </c>
      <c r="AD81" s="19">
        <f>AC81*AF81</f>
        <v>40.040000000000788</v>
      </c>
      <c r="AE81" s="19">
        <v>1982</v>
      </c>
      <c r="AF81" s="22">
        <v>1</v>
      </c>
      <c r="AG81" s="22"/>
      <c r="AH81" s="22"/>
      <c r="AI81" s="18" t="s">
        <v>201</v>
      </c>
      <c r="AJ81" s="18" t="s">
        <v>203</v>
      </c>
      <c r="AK81" s="18" t="s">
        <v>201</v>
      </c>
      <c r="AL81" s="18"/>
      <c r="AM81" s="22">
        <v>5</v>
      </c>
      <c r="AN81" s="22" t="s">
        <v>85</v>
      </c>
      <c r="AO81" s="22" t="s">
        <v>85</v>
      </c>
      <c r="AP81" s="22" t="s">
        <v>85</v>
      </c>
      <c r="AQ81" s="22" t="s">
        <v>85</v>
      </c>
      <c r="AR81" s="22" t="s">
        <v>84</v>
      </c>
      <c r="AS81" s="22" t="s">
        <v>84</v>
      </c>
      <c r="AT81" s="22" t="s">
        <v>85</v>
      </c>
      <c r="AU81" s="112" t="s">
        <v>231</v>
      </c>
      <c r="AV81" s="18" t="s">
        <v>88</v>
      </c>
      <c r="AW81" s="18" t="s">
        <v>89</v>
      </c>
      <c r="AX81" s="19" t="s">
        <v>232</v>
      </c>
      <c r="AY81" s="85"/>
      <c r="AZ81" s="85"/>
      <c r="BA81" s="85"/>
      <c r="BB81" s="85"/>
      <c r="BC81" s="85" t="s">
        <v>99</v>
      </c>
    </row>
    <row r="82" spans="1:55" s="58" customFormat="1" ht="30.95" customHeight="1" x14ac:dyDescent="0.15">
      <c r="A82" s="22"/>
      <c r="B82" s="22" t="s">
        <v>73</v>
      </c>
      <c r="C82" s="18" t="s">
        <v>163</v>
      </c>
      <c r="D82" s="22" t="s">
        <v>164</v>
      </c>
      <c r="E82" s="28">
        <v>68.575000000000003</v>
      </c>
      <c r="F82" s="38">
        <v>69.951999999999998</v>
      </c>
      <c r="G82" s="22"/>
      <c r="H82" s="22"/>
      <c r="I82" s="22"/>
      <c r="J82" s="37"/>
      <c r="K82" s="37"/>
      <c r="L82" s="27"/>
      <c r="M82" s="19">
        <f>F82-E82</f>
        <v>1.3769999999999953</v>
      </c>
      <c r="N82" s="18"/>
      <c r="O82" s="90"/>
      <c r="P82" s="22"/>
      <c r="Q82" s="22"/>
      <c r="R82" s="22" t="s">
        <v>121</v>
      </c>
      <c r="S82" s="23">
        <v>3.5</v>
      </c>
      <c r="T82" s="19" t="s">
        <v>78</v>
      </c>
      <c r="U82" s="18">
        <v>7</v>
      </c>
      <c r="V82" s="18"/>
      <c r="W82" s="19"/>
      <c r="X82" s="19" t="s">
        <v>80</v>
      </c>
      <c r="Y82" s="23">
        <v>30</v>
      </c>
      <c r="Z82" s="19" t="s">
        <v>81</v>
      </c>
      <c r="AA82" s="23">
        <v>9</v>
      </c>
      <c r="AB82" s="96">
        <v>220</v>
      </c>
      <c r="AC82" s="19">
        <f>M82*U82*AB82/10</f>
        <v>212.05799999999925</v>
      </c>
      <c r="AD82" s="19">
        <f>AC82*AF82</f>
        <v>212.05799999999925</v>
      </c>
      <c r="AE82" s="19">
        <v>1982</v>
      </c>
      <c r="AF82" s="22">
        <v>1</v>
      </c>
      <c r="AG82" s="22"/>
      <c r="AH82" s="22"/>
      <c r="AI82" s="18" t="s">
        <v>201</v>
      </c>
      <c r="AJ82" s="18" t="s">
        <v>203</v>
      </c>
      <c r="AK82" s="18" t="s">
        <v>201</v>
      </c>
      <c r="AL82" s="18"/>
      <c r="AM82" s="22">
        <v>5</v>
      </c>
      <c r="AN82" s="22" t="s">
        <v>85</v>
      </c>
      <c r="AO82" s="22" t="s">
        <v>85</v>
      </c>
      <c r="AP82" s="22" t="s">
        <v>85</v>
      </c>
      <c r="AQ82" s="22" t="s">
        <v>85</v>
      </c>
      <c r="AR82" s="22" t="s">
        <v>84</v>
      </c>
      <c r="AS82" s="22" t="s">
        <v>84</v>
      </c>
      <c r="AT82" s="22" t="s">
        <v>85</v>
      </c>
      <c r="AU82" s="112" t="s">
        <v>231</v>
      </c>
      <c r="AV82" s="18" t="s">
        <v>88</v>
      </c>
      <c r="AW82" s="18" t="s">
        <v>89</v>
      </c>
      <c r="AX82" s="19" t="s">
        <v>232</v>
      </c>
      <c r="AY82" s="85"/>
      <c r="AZ82" s="85"/>
      <c r="BA82" s="85"/>
      <c r="BB82" s="85"/>
      <c r="BC82" s="85" t="s">
        <v>99</v>
      </c>
    </row>
    <row r="83" spans="1:55" s="58" customFormat="1" ht="33" customHeight="1" x14ac:dyDescent="0.15">
      <c r="A83" s="22"/>
      <c r="B83" s="22" t="s">
        <v>73</v>
      </c>
      <c r="C83" s="28" t="s">
        <v>204</v>
      </c>
      <c r="D83" s="28" t="s">
        <v>205</v>
      </c>
      <c r="E83" s="28">
        <v>52.375</v>
      </c>
      <c r="F83" s="28">
        <v>56.896999999999998</v>
      </c>
      <c r="G83" s="27"/>
      <c r="H83" s="27"/>
      <c r="I83" s="27"/>
      <c r="J83" s="28" t="s">
        <v>205</v>
      </c>
      <c r="K83" s="28">
        <v>52.375</v>
      </c>
      <c r="L83" s="28">
        <v>56.896999999999998</v>
      </c>
      <c r="M83" s="19">
        <f>F83-E83</f>
        <v>4.5219999999999985</v>
      </c>
      <c r="N83" s="27"/>
      <c r="O83" s="27"/>
      <c r="P83" s="22"/>
      <c r="Q83" s="22"/>
      <c r="R83" s="28" t="s">
        <v>121</v>
      </c>
      <c r="S83" s="28">
        <v>6</v>
      </c>
      <c r="T83" s="19" t="s">
        <v>78</v>
      </c>
      <c r="U83" s="27">
        <v>7</v>
      </c>
      <c r="V83" s="27"/>
      <c r="W83" s="19"/>
      <c r="X83" s="19" t="s">
        <v>80</v>
      </c>
      <c r="Y83" s="23">
        <v>30</v>
      </c>
      <c r="Z83" s="19" t="s">
        <v>81</v>
      </c>
      <c r="AA83" s="23">
        <v>9</v>
      </c>
      <c r="AB83" s="29">
        <v>220</v>
      </c>
      <c r="AC83" s="19">
        <f>M83*U83*AB83/10</f>
        <v>696.38799999999969</v>
      </c>
      <c r="AD83" s="19">
        <f>AC83*AF83</f>
        <v>696.38799999999969</v>
      </c>
      <c r="AE83" s="18">
        <v>1980</v>
      </c>
      <c r="AF83" s="22">
        <v>1</v>
      </c>
      <c r="AG83" s="22"/>
      <c r="AH83" s="22"/>
      <c r="AI83" s="18" t="s">
        <v>201</v>
      </c>
      <c r="AJ83" s="19" t="s">
        <v>202</v>
      </c>
      <c r="AK83" s="18" t="s">
        <v>201</v>
      </c>
      <c r="AL83" s="19"/>
      <c r="AM83" s="18">
        <v>6</v>
      </c>
      <c r="AN83" s="22" t="s">
        <v>85</v>
      </c>
      <c r="AO83" s="22" t="s">
        <v>85</v>
      </c>
      <c r="AP83" s="22" t="s">
        <v>85</v>
      </c>
      <c r="AQ83" s="22" t="s">
        <v>84</v>
      </c>
      <c r="AR83" s="22" t="s">
        <v>84</v>
      </c>
      <c r="AS83" s="22" t="s">
        <v>85</v>
      </c>
      <c r="AT83" s="22" t="s">
        <v>85</v>
      </c>
      <c r="AU83" s="22"/>
      <c r="AV83" s="18"/>
      <c r="AW83" s="18"/>
      <c r="AX83" s="18" t="s">
        <v>233</v>
      </c>
      <c r="AY83" s="85"/>
      <c r="AZ83" s="85"/>
      <c r="BA83" s="85"/>
      <c r="BB83" s="85"/>
      <c r="BC83" s="85" t="s">
        <v>99</v>
      </c>
    </row>
    <row r="84" spans="1:55" s="58" customFormat="1" ht="33" customHeight="1" x14ac:dyDescent="0.15">
      <c r="A84" s="22"/>
      <c r="B84" s="71" t="s">
        <v>206</v>
      </c>
      <c r="C84" s="71"/>
      <c r="D84" s="28"/>
      <c r="E84" s="28"/>
      <c r="F84" s="28"/>
      <c r="G84" s="27"/>
      <c r="H84" s="27"/>
      <c r="I84" s="27"/>
      <c r="J84" s="28"/>
      <c r="K84" s="28"/>
      <c r="L84" s="28"/>
      <c r="M84" s="16">
        <f>SUM(M85:M90)</f>
        <v>27.186</v>
      </c>
      <c r="N84" s="27"/>
      <c r="O84" s="27"/>
      <c r="P84" s="22"/>
      <c r="Q84" s="22"/>
      <c r="R84" s="28"/>
      <c r="S84" s="28"/>
      <c r="T84" s="19"/>
      <c r="U84" s="27"/>
      <c r="V84" s="27"/>
      <c r="W84" s="19"/>
      <c r="X84" s="19"/>
      <c r="Y84" s="23"/>
      <c r="Z84" s="19"/>
      <c r="AA84" s="23"/>
      <c r="AB84" s="29"/>
      <c r="AC84" s="80">
        <f>SUM(AC85:AC90)</f>
        <v>3817.4340000000002</v>
      </c>
      <c r="AD84" s="80">
        <f>SUM(AD85:AD90)</f>
        <v>3461.0000000000005</v>
      </c>
      <c r="AE84" s="18"/>
      <c r="AF84" s="22"/>
      <c r="AG84" s="22"/>
      <c r="AH84" s="22"/>
      <c r="AI84" s="18"/>
      <c r="AJ84" s="19"/>
      <c r="AK84" s="18"/>
      <c r="AL84" s="19"/>
      <c r="AM84" s="18"/>
      <c r="AN84" s="22"/>
      <c r="AO84" s="22"/>
      <c r="AP84" s="22"/>
      <c r="AQ84" s="22"/>
      <c r="AR84" s="22"/>
      <c r="AS84" s="22"/>
      <c r="AT84" s="22"/>
      <c r="AU84" s="22"/>
      <c r="AV84" s="18"/>
      <c r="AW84" s="18"/>
      <c r="AX84" s="18"/>
      <c r="AY84" s="85"/>
      <c r="AZ84" s="85"/>
      <c r="BA84" s="85"/>
      <c r="BB84" s="85"/>
      <c r="BC84" s="85"/>
    </row>
    <row r="85" spans="1:55" s="62" customFormat="1" ht="45.95" customHeight="1" x14ac:dyDescent="0.15">
      <c r="A85" s="30"/>
      <c r="B85" s="21" t="s">
        <v>207</v>
      </c>
      <c r="C85" s="77" t="s">
        <v>234</v>
      </c>
      <c r="D85" s="77" t="s">
        <v>235</v>
      </c>
      <c r="E85" s="77">
        <v>19.532</v>
      </c>
      <c r="F85" s="77">
        <v>23.032</v>
      </c>
      <c r="G85" s="27"/>
      <c r="H85" s="27"/>
      <c r="I85" s="27"/>
      <c r="J85" s="127"/>
      <c r="K85" s="127"/>
      <c r="L85" s="77"/>
      <c r="M85" s="16">
        <f t="shared" ref="M85:M90" si="9">F85-E85</f>
        <v>3.5</v>
      </c>
      <c r="N85" s="76"/>
      <c r="O85" s="76"/>
      <c r="P85" s="30"/>
      <c r="Q85" s="30"/>
      <c r="R85" s="77" t="s">
        <v>121</v>
      </c>
      <c r="S85" s="77">
        <v>6</v>
      </c>
      <c r="T85" s="21" t="s">
        <v>106</v>
      </c>
      <c r="U85" s="77">
        <v>6.5</v>
      </c>
      <c r="V85" s="76"/>
      <c r="W85" s="89"/>
      <c r="X85" s="89" t="s">
        <v>80</v>
      </c>
      <c r="Y85" s="35">
        <v>30</v>
      </c>
      <c r="Z85" s="98" t="s">
        <v>81</v>
      </c>
      <c r="AA85" s="35">
        <v>9</v>
      </c>
      <c r="AB85" s="140">
        <v>215</v>
      </c>
      <c r="AC85" s="16">
        <f t="shared" ref="AC85:AC90" si="10">M85*U85*AB85/10</f>
        <v>489.125</v>
      </c>
      <c r="AD85" s="16">
        <f t="shared" ref="AD85:AD90" si="11">AC85*AF85</f>
        <v>391.3</v>
      </c>
      <c r="AE85" s="16">
        <v>2007</v>
      </c>
      <c r="AF85" s="16">
        <v>0.8</v>
      </c>
      <c r="AG85" s="30"/>
      <c r="AH85" s="30"/>
      <c r="AI85" s="21" t="s">
        <v>201</v>
      </c>
      <c r="AJ85" s="16" t="s">
        <v>202</v>
      </c>
      <c r="AK85" s="21" t="s">
        <v>201</v>
      </c>
      <c r="AL85" s="16" t="s">
        <v>127</v>
      </c>
      <c r="AM85" s="21">
        <v>6</v>
      </c>
      <c r="AN85" s="30" t="s">
        <v>85</v>
      </c>
      <c r="AO85" s="30" t="s">
        <v>85</v>
      </c>
      <c r="AP85" s="30" t="s">
        <v>85</v>
      </c>
      <c r="AQ85" s="30" t="s">
        <v>85</v>
      </c>
      <c r="AR85" s="30" t="s">
        <v>85</v>
      </c>
      <c r="AS85" s="30" t="s">
        <v>84</v>
      </c>
      <c r="AT85" s="30" t="s">
        <v>85</v>
      </c>
      <c r="AU85" s="30"/>
      <c r="AV85" s="21"/>
      <c r="AW85" s="21"/>
      <c r="AX85" s="21" t="s">
        <v>236</v>
      </c>
      <c r="AY85" s="89"/>
      <c r="AZ85" s="89"/>
      <c r="BA85" s="89"/>
      <c r="BB85" s="89"/>
      <c r="BC85" s="89"/>
    </row>
    <row r="86" spans="1:55" s="62" customFormat="1" ht="45.95" customHeight="1" x14ac:dyDescent="0.15">
      <c r="A86" s="30"/>
      <c r="B86" s="21" t="s">
        <v>207</v>
      </c>
      <c r="C86" s="77" t="s">
        <v>237</v>
      </c>
      <c r="D86" s="77" t="s">
        <v>238</v>
      </c>
      <c r="E86" s="77">
        <v>0</v>
      </c>
      <c r="F86" s="77">
        <v>10.47</v>
      </c>
      <c r="G86" s="27"/>
      <c r="H86" s="27"/>
      <c r="I86" s="27"/>
      <c r="J86" s="77"/>
      <c r="K86" s="77"/>
      <c r="L86" s="77"/>
      <c r="M86" s="16">
        <f t="shared" si="9"/>
        <v>10.47</v>
      </c>
      <c r="N86" s="76"/>
      <c r="O86" s="76"/>
      <c r="P86" s="30"/>
      <c r="Q86" s="30"/>
      <c r="R86" s="77" t="s">
        <v>121</v>
      </c>
      <c r="S86" s="77">
        <v>6</v>
      </c>
      <c r="T86" s="16" t="s">
        <v>78</v>
      </c>
      <c r="U86" s="77">
        <v>6.5</v>
      </c>
      <c r="V86" s="76"/>
      <c r="W86" s="111"/>
      <c r="X86" s="97" t="s">
        <v>173</v>
      </c>
      <c r="Y86" s="35">
        <v>10</v>
      </c>
      <c r="Z86" s="98" t="s">
        <v>81</v>
      </c>
      <c r="AA86" s="35">
        <v>5</v>
      </c>
      <c r="AB86" s="77">
        <v>190</v>
      </c>
      <c r="AC86" s="16">
        <f t="shared" si="10"/>
        <v>1293.0450000000001</v>
      </c>
      <c r="AD86" s="16">
        <f t="shared" si="11"/>
        <v>1034.4360000000001</v>
      </c>
      <c r="AE86" s="16">
        <v>2010</v>
      </c>
      <c r="AF86" s="16">
        <v>0.8</v>
      </c>
      <c r="AG86" s="30"/>
      <c r="AH86" s="30"/>
      <c r="AI86" s="21" t="s">
        <v>201</v>
      </c>
      <c r="AJ86" s="16" t="s">
        <v>202</v>
      </c>
      <c r="AK86" s="21" t="s">
        <v>201</v>
      </c>
      <c r="AL86" s="16" t="s">
        <v>127</v>
      </c>
      <c r="AM86" s="21">
        <v>6</v>
      </c>
      <c r="AN86" s="30" t="s">
        <v>85</v>
      </c>
      <c r="AO86" s="30" t="s">
        <v>85</v>
      </c>
      <c r="AP86" s="30" t="s">
        <v>85</v>
      </c>
      <c r="AQ86" s="30" t="s">
        <v>85</v>
      </c>
      <c r="AR86" s="30" t="s">
        <v>85</v>
      </c>
      <c r="AS86" s="30" t="s">
        <v>84</v>
      </c>
      <c r="AT86" s="30" t="s">
        <v>85</v>
      </c>
      <c r="AU86" s="30"/>
      <c r="AV86" s="21"/>
      <c r="AW86" s="21"/>
      <c r="AX86" s="21" t="s">
        <v>239</v>
      </c>
      <c r="AY86" s="89"/>
      <c r="AZ86" s="89"/>
      <c r="BA86" s="89"/>
      <c r="BB86" s="89"/>
      <c r="BC86" s="89" t="s">
        <v>99</v>
      </c>
    </row>
    <row r="87" spans="1:55" s="59" customFormat="1" ht="30.95" customHeight="1" x14ac:dyDescent="0.15">
      <c r="A87" s="22"/>
      <c r="B87" s="18" t="s">
        <v>207</v>
      </c>
      <c r="C87" s="28" t="s">
        <v>240</v>
      </c>
      <c r="D87" s="28" t="s">
        <v>113</v>
      </c>
      <c r="E87" s="28">
        <v>4.2889999999999997</v>
      </c>
      <c r="F87" s="28">
        <v>13.522</v>
      </c>
      <c r="G87" s="27"/>
      <c r="H87" s="27"/>
      <c r="I87" s="27"/>
      <c r="J87" s="28"/>
      <c r="K87" s="28"/>
      <c r="L87" s="28"/>
      <c r="M87" s="19">
        <f t="shared" si="9"/>
        <v>9.2330000000000005</v>
      </c>
      <c r="N87" s="27"/>
      <c r="O87" s="27"/>
      <c r="P87" s="22"/>
      <c r="Q87" s="22"/>
      <c r="R87" s="28" t="s">
        <v>121</v>
      </c>
      <c r="S87" s="28">
        <v>5</v>
      </c>
      <c r="T87" s="19" t="s">
        <v>78</v>
      </c>
      <c r="U87" s="28">
        <v>7</v>
      </c>
      <c r="V87" s="27"/>
      <c r="W87" s="19"/>
      <c r="X87" s="19" t="s">
        <v>80</v>
      </c>
      <c r="Y87" s="23">
        <v>30</v>
      </c>
      <c r="Z87" s="19" t="s">
        <v>81</v>
      </c>
      <c r="AA87" s="23">
        <v>9</v>
      </c>
      <c r="AB87" s="29">
        <v>220</v>
      </c>
      <c r="AC87" s="19">
        <f t="shared" si="10"/>
        <v>1421.8820000000001</v>
      </c>
      <c r="AD87" s="19">
        <f t="shared" si="11"/>
        <v>1421.8820000000001</v>
      </c>
      <c r="AE87" s="19" t="s">
        <v>241</v>
      </c>
      <c r="AF87" s="22">
        <v>1</v>
      </c>
      <c r="AG87" s="22"/>
      <c r="AH87" s="22"/>
      <c r="AI87" s="18" t="s">
        <v>201</v>
      </c>
      <c r="AJ87" s="19" t="s">
        <v>202</v>
      </c>
      <c r="AK87" s="18" t="s">
        <v>201</v>
      </c>
      <c r="AL87" s="19"/>
      <c r="AM87" s="28">
        <v>5</v>
      </c>
      <c r="AN87" s="22" t="s">
        <v>85</v>
      </c>
      <c r="AO87" s="22" t="s">
        <v>85</v>
      </c>
      <c r="AP87" s="22" t="s">
        <v>85</v>
      </c>
      <c r="AQ87" s="22" t="s">
        <v>84</v>
      </c>
      <c r="AR87" s="22" t="s">
        <v>84</v>
      </c>
      <c r="AS87" s="22" t="s">
        <v>85</v>
      </c>
      <c r="AT87" s="22" t="s">
        <v>85</v>
      </c>
      <c r="AU87" s="22"/>
      <c r="AV87" s="18"/>
      <c r="AW87" s="18"/>
      <c r="AX87" s="18"/>
      <c r="AY87" s="85"/>
      <c r="AZ87" s="85"/>
      <c r="BA87" s="85"/>
      <c r="BB87" s="85"/>
      <c r="BC87" s="85" t="s">
        <v>99</v>
      </c>
    </row>
    <row r="88" spans="1:55" s="59" customFormat="1" ht="30.95" customHeight="1" x14ac:dyDescent="0.15">
      <c r="A88" s="22"/>
      <c r="B88" s="18" t="s">
        <v>207</v>
      </c>
      <c r="C88" s="28" t="s">
        <v>240</v>
      </c>
      <c r="D88" s="28" t="s">
        <v>113</v>
      </c>
      <c r="E88" s="28">
        <v>13.608000000000001</v>
      </c>
      <c r="F88" s="28">
        <v>15.913</v>
      </c>
      <c r="G88" s="27"/>
      <c r="H88" s="27"/>
      <c r="I88" s="27"/>
      <c r="J88" s="28"/>
      <c r="K88" s="28"/>
      <c r="L88" s="28"/>
      <c r="M88" s="19">
        <f t="shared" si="9"/>
        <v>2.3049999999999997</v>
      </c>
      <c r="N88" s="27"/>
      <c r="O88" s="27"/>
      <c r="P88" s="22"/>
      <c r="Q88" s="22"/>
      <c r="R88" s="28" t="s">
        <v>121</v>
      </c>
      <c r="S88" s="28">
        <v>5</v>
      </c>
      <c r="T88" s="19" t="s">
        <v>78</v>
      </c>
      <c r="U88" s="28">
        <v>7</v>
      </c>
      <c r="V88" s="27"/>
      <c r="W88" s="19"/>
      <c r="X88" s="19" t="s">
        <v>80</v>
      </c>
      <c r="Y88" s="23">
        <v>30</v>
      </c>
      <c r="Z88" s="19" t="s">
        <v>81</v>
      </c>
      <c r="AA88" s="23">
        <v>9</v>
      </c>
      <c r="AB88" s="29">
        <v>220</v>
      </c>
      <c r="AC88" s="19">
        <f t="shared" si="10"/>
        <v>354.96999999999991</v>
      </c>
      <c r="AD88" s="19">
        <f t="shared" si="11"/>
        <v>354.96999999999991</v>
      </c>
      <c r="AE88" s="19">
        <v>2007</v>
      </c>
      <c r="AF88" s="22">
        <v>1</v>
      </c>
      <c r="AG88" s="22"/>
      <c r="AH88" s="22"/>
      <c r="AI88" s="18" t="s">
        <v>201</v>
      </c>
      <c r="AJ88" s="19" t="s">
        <v>202</v>
      </c>
      <c r="AK88" s="18" t="s">
        <v>201</v>
      </c>
      <c r="AL88" s="19"/>
      <c r="AM88" s="28">
        <v>5</v>
      </c>
      <c r="AN88" s="22" t="s">
        <v>85</v>
      </c>
      <c r="AO88" s="22" t="s">
        <v>85</v>
      </c>
      <c r="AP88" s="22" t="s">
        <v>85</v>
      </c>
      <c r="AQ88" s="22" t="s">
        <v>84</v>
      </c>
      <c r="AR88" s="22" t="s">
        <v>84</v>
      </c>
      <c r="AS88" s="22" t="s">
        <v>85</v>
      </c>
      <c r="AT88" s="22" t="s">
        <v>85</v>
      </c>
      <c r="AU88" s="22"/>
      <c r="AV88" s="18"/>
      <c r="AW88" s="18"/>
      <c r="AX88" s="18"/>
      <c r="AY88" s="85"/>
      <c r="AZ88" s="85"/>
      <c r="BA88" s="85"/>
      <c r="BB88" s="85"/>
      <c r="BC88" s="85" t="s">
        <v>99</v>
      </c>
    </row>
    <row r="89" spans="1:55" ht="30.95" customHeight="1" x14ac:dyDescent="0.15">
      <c r="A89" s="22"/>
      <c r="B89" s="18" t="s">
        <v>207</v>
      </c>
      <c r="C89" s="28" t="s">
        <v>234</v>
      </c>
      <c r="D89" s="28" t="s">
        <v>242</v>
      </c>
      <c r="E89" s="28">
        <v>4.1420000000000003</v>
      </c>
      <c r="F89" s="28">
        <v>4.7629999999999999</v>
      </c>
      <c r="G89" s="27"/>
      <c r="H89" s="27"/>
      <c r="I89" s="27"/>
      <c r="J89" s="28"/>
      <c r="K89" s="28"/>
      <c r="L89" s="28"/>
      <c r="M89" s="19">
        <f t="shared" si="9"/>
        <v>0.62099999999999955</v>
      </c>
      <c r="N89" s="27"/>
      <c r="O89" s="27"/>
      <c r="P89" s="22"/>
      <c r="Q89" s="22"/>
      <c r="R89" s="28" t="s">
        <v>121</v>
      </c>
      <c r="S89" s="28">
        <v>6</v>
      </c>
      <c r="T89" s="19" t="s">
        <v>78</v>
      </c>
      <c r="U89" s="28">
        <v>7</v>
      </c>
      <c r="V89" s="27"/>
      <c r="W89" s="19"/>
      <c r="X89" s="19" t="s">
        <v>80</v>
      </c>
      <c r="Y89" s="23">
        <v>30</v>
      </c>
      <c r="Z89" s="19" t="s">
        <v>81</v>
      </c>
      <c r="AA89" s="23">
        <v>9</v>
      </c>
      <c r="AB89" s="29">
        <v>220</v>
      </c>
      <c r="AC89" s="19">
        <f t="shared" si="10"/>
        <v>95.633999999999929</v>
      </c>
      <c r="AD89" s="19">
        <f t="shared" si="11"/>
        <v>95.633999999999929</v>
      </c>
      <c r="AE89" s="19">
        <v>2005</v>
      </c>
      <c r="AF89" s="22">
        <v>1</v>
      </c>
      <c r="AG89" s="22"/>
      <c r="AH89" s="22"/>
      <c r="AI89" s="18" t="s">
        <v>201</v>
      </c>
      <c r="AJ89" s="19" t="s">
        <v>202</v>
      </c>
      <c r="AK89" s="18" t="s">
        <v>201</v>
      </c>
      <c r="AL89" s="19"/>
      <c r="AM89" s="28">
        <v>6</v>
      </c>
      <c r="AN89" s="22" t="s">
        <v>85</v>
      </c>
      <c r="AO89" s="22" t="s">
        <v>85</v>
      </c>
      <c r="AP89" s="22" t="s">
        <v>85</v>
      </c>
      <c r="AQ89" s="22" t="s">
        <v>85</v>
      </c>
      <c r="AR89" s="22" t="s">
        <v>84</v>
      </c>
      <c r="AS89" s="22" t="s">
        <v>84</v>
      </c>
      <c r="AT89" s="22" t="s">
        <v>85</v>
      </c>
      <c r="AU89" s="22"/>
      <c r="AV89" s="18"/>
      <c r="AW89" s="18"/>
      <c r="AX89" s="18" t="s">
        <v>243</v>
      </c>
      <c r="AY89" s="85"/>
      <c r="AZ89" s="85"/>
      <c r="BA89" s="85"/>
      <c r="BB89" s="85"/>
      <c r="BC89" s="85" t="s">
        <v>99</v>
      </c>
    </row>
    <row r="90" spans="1:55" ht="30.95" customHeight="1" x14ac:dyDescent="0.15">
      <c r="A90" s="22"/>
      <c r="B90" s="18" t="s">
        <v>207</v>
      </c>
      <c r="C90" s="28" t="s">
        <v>234</v>
      </c>
      <c r="D90" s="28" t="s">
        <v>242</v>
      </c>
      <c r="E90" s="28">
        <v>5.4429999999999996</v>
      </c>
      <c r="F90" s="28">
        <v>6.5</v>
      </c>
      <c r="G90" s="27"/>
      <c r="H90" s="27"/>
      <c r="I90" s="27"/>
      <c r="J90" s="28"/>
      <c r="K90" s="28"/>
      <c r="L90" s="28"/>
      <c r="M90" s="19">
        <f t="shared" si="9"/>
        <v>1.0570000000000004</v>
      </c>
      <c r="N90" s="27"/>
      <c r="O90" s="27"/>
      <c r="P90" s="22"/>
      <c r="Q90" s="22"/>
      <c r="R90" s="28" t="s">
        <v>121</v>
      </c>
      <c r="S90" s="28">
        <v>6</v>
      </c>
      <c r="T90" s="19" t="s">
        <v>78</v>
      </c>
      <c r="U90" s="28">
        <v>7</v>
      </c>
      <c r="V90" s="27"/>
      <c r="W90" s="19"/>
      <c r="X90" s="19" t="s">
        <v>80</v>
      </c>
      <c r="Y90" s="23">
        <v>30</v>
      </c>
      <c r="Z90" s="19" t="s">
        <v>81</v>
      </c>
      <c r="AA90" s="23">
        <v>9</v>
      </c>
      <c r="AB90" s="29">
        <v>220</v>
      </c>
      <c r="AC90" s="19">
        <f t="shared" si="10"/>
        <v>162.77800000000008</v>
      </c>
      <c r="AD90" s="19">
        <f t="shared" si="11"/>
        <v>162.77800000000008</v>
      </c>
      <c r="AE90" s="19">
        <v>2005</v>
      </c>
      <c r="AF90" s="22">
        <v>1</v>
      </c>
      <c r="AG90" s="22"/>
      <c r="AH90" s="22"/>
      <c r="AI90" s="18" t="s">
        <v>201</v>
      </c>
      <c r="AJ90" s="19" t="s">
        <v>202</v>
      </c>
      <c r="AK90" s="18" t="s">
        <v>201</v>
      </c>
      <c r="AL90" s="19"/>
      <c r="AM90" s="28">
        <v>6</v>
      </c>
      <c r="AN90" s="22" t="s">
        <v>85</v>
      </c>
      <c r="AO90" s="22" t="s">
        <v>85</v>
      </c>
      <c r="AP90" s="22" t="s">
        <v>85</v>
      </c>
      <c r="AQ90" s="22" t="s">
        <v>85</v>
      </c>
      <c r="AR90" s="22" t="s">
        <v>84</v>
      </c>
      <c r="AS90" s="22" t="s">
        <v>84</v>
      </c>
      <c r="AT90" s="22" t="s">
        <v>85</v>
      </c>
      <c r="AU90" s="22"/>
      <c r="AV90" s="18"/>
      <c r="AW90" s="18"/>
      <c r="AX90" s="18" t="s">
        <v>243</v>
      </c>
      <c r="AY90" s="85"/>
      <c r="AZ90" s="85"/>
      <c r="BA90" s="85"/>
      <c r="BB90" s="85"/>
      <c r="BC90" s="85" t="s">
        <v>99</v>
      </c>
    </row>
    <row r="91" spans="1:55" ht="30.95" customHeight="1" x14ac:dyDescent="0.15">
      <c r="A91" s="22"/>
      <c r="B91" s="71" t="s">
        <v>244</v>
      </c>
      <c r="C91" s="71"/>
      <c r="D91" s="28"/>
      <c r="E91" s="28"/>
      <c r="F91" s="28"/>
      <c r="G91" s="27"/>
      <c r="H91" s="27"/>
      <c r="I91" s="27"/>
      <c r="J91" s="28"/>
      <c r="K91" s="28"/>
      <c r="L91" s="28"/>
      <c r="M91" s="16">
        <f>SUM(M92:M95)</f>
        <v>35.45000000000006</v>
      </c>
      <c r="N91" s="27"/>
      <c r="O91" s="27"/>
      <c r="P91" s="22"/>
      <c r="Q91" s="22"/>
      <c r="R91" s="28"/>
      <c r="S91" s="28"/>
      <c r="T91" s="19"/>
      <c r="U91" s="28"/>
      <c r="V91" s="27"/>
      <c r="W91" s="19"/>
      <c r="X91" s="19"/>
      <c r="Y91" s="23"/>
      <c r="Z91" s="19"/>
      <c r="AA91" s="23"/>
      <c r="AB91" s="29"/>
      <c r="AC91" s="80">
        <f>SUM(AC92:AC95)</f>
        <v>5362.4475000000084</v>
      </c>
      <c r="AD91" s="80">
        <f>SUM(AD92:AD95)</f>
        <v>5259.4875000000065</v>
      </c>
      <c r="AE91" s="19"/>
      <c r="AF91" s="22"/>
      <c r="AG91" s="22"/>
      <c r="AH91" s="22"/>
      <c r="AI91" s="18"/>
      <c r="AJ91" s="19"/>
      <c r="AK91" s="18"/>
      <c r="AL91" s="19"/>
      <c r="AM91" s="28"/>
      <c r="AN91" s="22"/>
      <c r="AO91" s="22"/>
      <c r="AP91" s="22"/>
      <c r="AQ91" s="22"/>
      <c r="AR91" s="22"/>
      <c r="AS91" s="22"/>
      <c r="AT91" s="22"/>
      <c r="AU91" s="22"/>
      <c r="AV91" s="18"/>
      <c r="AW91" s="18"/>
      <c r="AX91" s="18"/>
      <c r="AY91" s="85"/>
      <c r="AZ91" s="85"/>
      <c r="BA91" s="85"/>
      <c r="BB91" s="85"/>
      <c r="BC91" s="85"/>
    </row>
    <row r="92" spans="1:55" ht="30.95" customHeight="1" x14ac:dyDescent="0.15">
      <c r="A92" s="30"/>
      <c r="B92" s="30" t="s">
        <v>245</v>
      </c>
      <c r="C92" s="21" t="s">
        <v>246</v>
      </c>
      <c r="D92" s="30" t="s">
        <v>247</v>
      </c>
      <c r="E92" s="30">
        <v>285.26299999999998</v>
      </c>
      <c r="F92" s="30">
        <v>287.21300000000002</v>
      </c>
      <c r="G92" s="22"/>
      <c r="H92" s="22"/>
      <c r="I92" s="22"/>
      <c r="J92" s="30" t="s">
        <v>247</v>
      </c>
      <c r="K92" s="30">
        <v>285.26299999999998</v>
      </c>
      <c r="L92" s="30">
        <v>287.21300000000002</v>
      </c>
      <c r="M92" s="16">
        <f>F92-E92</f>
        <v>1.9500000000000455</v>
      </c>
      <c r="N92" s="21"/>
      <c r="O92" s="128" t="s">
        <v>248</v>
      </c>
      <c r="P92" s="30">
        <v>490.28100000000001</v>
      </c>
      <c r="Q92" s="77">
        <v>434.78579999999999</v>
      </c>
      <c r="R92" s="30" t="s">
        <v>121</v>
      </c>
      <c r="S92" s="30">
        <v>5</v>
      </c>
      <c r="T92" s="16" t="s">
        <v>78</v>
      </c>
      <c r="U92" s="110">
        <v>6</v>
      </c>
      <c r="V92" s="21"/>
      <c r="W92" s="16"/>
      <c r="X92" s="16" t="s">
        <v>80</v>
      </c>
      <c r="Y92" s="35">
        <v>30</v>
      </c>
      <c r="Z92" s="16" t="s">
        <v>81</v>
      </c>
      <c r="AA92" s="35">
        <v>9</v>
      </c>
      <c r="AB92" s="101">
        <v>220</v>
      </c>
      <c r="AC92" s="16">
        <f>M92*U92*AB92/10</f>
        <v>257.400000000006</v>
      </c>
      <c r="AD92" s="16">
        <f>AC92*AF92</f>
        <v>154.44000000000361</v>
      </c>
      <c r="AE92" s="21">
        <v>2010</v>
      </c>
      <c r="AF92" s="16">
        <v>0.6</v>
      </c>
      <c r="AG92" s="30"/>
      <c r="AH92" s="30"/>
      <c r="AI92" s="21" t="s">
        <v>201</v>
      </c>
      <c r="AJ92" s="21" t="s">
        <v>203</v>
      </c>
      <c r="AK92" s="21" t="s">
        <v>201</v>
      </c>
      <c r="AL92" s="21" t="s">
        <v>127</v>
      </c>
      <c r="AM92" s="145">
        <v>5</v>
      </c>
      <c r="AN92" s="30" t="s">
        <v>85</v>
      </c>
      <c r="AO92" s="30" t="s">
        <v>85</v>
      </c>
      <c r="AP92" s="30" t="s">
        <v>85</v>
      </c>
      <c r="AQ92" s="30" t="s">
        <v>85</v>
      </c>
      <c r="AR92" s="30" t="s">
        <v>85</v>
      </c>
      <c r="AS92" s="30" t="s">
        <v>84</v>
      </c>
      <c r="AT92" s="30" t="s">
        <v>85</v>
      </c>
      <c r="AU92" s="30" t="s">
        <v>249</v>
      </c>
      <c r="AV92" s="21" t="s">
        <v>250</v>
      </c>
      <c r="AW92" s="21" t="s">
        <v>87</v>
      </c>
      <c r="AX92" s="16" t="s">
        <v>251</v>
      </c>
      <c r="AY92" s="89"/>
      <c r="AZ92" s="89"/>
      <c r="BA92" s="89"/>
      <c r="BB92" s="89"/>
      <c r="BC92" s="89" t="s">
        <v>99</v>
      </c>
    </row>
    <row r="93" spans="1:55" ht="30.95" customHeight="1" x14ac:dyDescent="0.15">
      <c r="A93" s="22"/>
      <c r="B93" s="18" t="s">
        <v>245</v>
      </c>
      <c r="C93" s="18" t="s">
        <v>252</v>
      </c>
      <c r="D93" s="18" t="s">
        <v>253</v>
      </c>
      <c r="E93" s="18">
        <v>119.242</v>
      </c>
      <c r="F93" s="18">
        <v>131.22200000000001</v>
      </c>
      <c r="G93" s="18"/>
      <c r="H93" s="18"/>
      <c r="I93" s="18"/>
      <c r="J93" s="18" t="s">
        <v>253</v>
      </c>
      <c r="K93" s="18">
        <v>119.242</v>
      </c>
      <c r="L93" s="18">
        <v>131.22200000000001</v>
      </c>
      <c r="M93" s="19">
        <f>F93-E93</f>
        <v>11.980000000000004</v>
      </c>
      <c r="N93" s="18" t="s">
        <v>62</v>
      </c>
      <c r="O93" s="18"/>
      <c r="P93" s="18"/>
      <c r="Q93" s="18"/>
      <c r="R93" s="18" t="s">
        <v>121</v>
      </c>
      <c r="S93" s="18">
        <v>6</v>
      </c>
      <c r="T93" s="19" t="s">
        <v>78</v>
      </c>
      <c r="U93" s="18">
        <v>7</v>
      </c>
      <c r="V93" s="18"/>
      <c r="W93" s="19"/>
      <c r="X93" s="19" t="s">
        <v>80</v>
      </c>
      <c r="Y93" s="23">
        <v>30</v>
      </c>
      <c r="Z93" s="19" t="s">
        <v>81</v>
      </c>
      <c r="AA93" s="18">
        <v>9</v>
      </c>
      <c r="AB93" s="18">
        <v>220</v>
      </c>
      <c r="AC93" s="19">
        <f>M93*U93*AB93/10</f>
        <v>1844.9200000000005</v>
      </c>
      <c r="AD93" s="19">
        <f>AC93*AF93</f>
        <v>1844.9200000000005</v>
      </c>
      <c r="AE93" s="19">
        <v>2010</v>
      </c>
      <c r="AF93" s="22">
        <v>1</v>
      </c>
      <c r="AG93" s="18"/>
      <c r="AH93" s="22"/>
      <c r="AI93" s="18" t="s">
        <v>201</v>
      </c>
      <c r="AJ93" s="19" t="s">
        <v>202</v>
      </c>
      <c r="AK93" s="18" t="s">
        <v>201</v>
      </c>
      <c r="AL93" s="19"/>
      <c r="AM93" s="19">
        <v>6</v>
      </c>
      <c r="AN93" s="22" t="s">
        <v>85</v>
      </c>
      <c r="AO93" s="22" t="s">
        <v>85</v>
      </c>
      <c r="AP93" s="22" t="s">
        <v>85</v>
      </c>
      <c r="AQ93" s="22" t="s">
        <v>85</v>
      </c>
      <c r="AR93" s="22" t="s">
        <v>84</v>
      </c>
      <c r="AS93" s="22" t="s">
        <v>84</v>
      </c>
      <c r="AT93" s="22" t="s">
        <v>85</v>
      </c>
      <c r="AU93" s="18"/>
      <c r="AV93" s="18"/>
      <c r="AW93" s="18"/>
      <c r="AX93" s="40" t="s">
        <v>254</v>
      </c>
      <c r="AY93" s="148"/>
      <c r="AZ93" s="85"/>
      <c r="BA93" s="85"/>
      <c r="BB93" s="85"/>
      <c r="BC93" s="149"/>
    </row>
    <row r="94" spans="1:55" ht="30.95" customHeight="1" x14ac:dyDescent="0.15">
      <c r="A94" s="22"/>
      <c r="B94" s="18" t="s">
        <v>245</v>
      </c>
      <c r="C94" s="18" t="s">
        <v>252</v>
      </c>
      <c r="D94" s="18" t="s">
        <v>255</v>
      </c>
      <c r="E94" s="18">
        <v>135.33099999999999</v>
      </c>
      <c r="F94" s="18">
        <v>141.43600000000001</v>
      </c>
      <c r="G94" s="18"/>
      <c r="H94" s="18"/>
      <c r="I94" s="18"/>
      <c r="J94" s="18" t="s">
        <v>255</v>
      </c>
      <c r="K94" s="18">
        <v>135.33099999999999</v>
      </c>
      <c r="L94" s="18">
        <v>141.43600000000001</v>
      </c>
      <c r="M94" s="19">
        <f>F94-E94</f>
        <v>6.1050000000000182</v>
      </c>
      <c r="N94" s="18" t="s">
        <v>62</v>
      </c>
      <c r="O94" s="18"/>
      <c r="P94" s="18"/>
      <c r="Q94" s="18"/>
      <c r="R94" s="18" t="s">
        <v>121</v>
      </c>
      <c r="S94" s="18">
        <v>6</v>
      </c>
      <c r="T94" s="19" t="s">
        <v>78</v>
      </c>
      <c r="U94" s="18">
        <v>7</v>
      </c>
      <c r="V94" s="18"/>
      <c r="W94" s="19"/>
      <c r="X94" s="19" t="s">
        <v>80</v>
      </c>
      <c r="Y94" s="23">
        <v>30</v>
      </c>
      <c r="Z94" s="19" t="s">
        <v>81</v>
      </c>
      <c r="AA94" s="18">
        <v>9</v>
      </c>
      <c r="AB94" s="18">
        <v>220</v>
      </c>
      <c r="AC94" s="19">
        <f>M94*U94*AB94/10</f>
        <v>940.1700000000028</v>
      </c>
      <c r="AD94" s="19">
        <f>AC94*AF94</f>
        <v>940.1700000000028</v>
      </c>
      <c r="AE94" s="19">
        <v>2010</v>
      </c>
      <c r="AF94" s="22">
        <v>1</v>
      </c>
      <c r="AG94" s="18"/>
      <c r="AH94" s="22"/>
      <c r="AI94" s="18" t="s">
        <v>201</v>
      </c>
      <c r="AJ94" s="19" t="s">
        <v>202</v>
      </c>
      <c r="AK94" s="18" t="s">
        <v>201</v>
      </c>
      <c r="AL94" s="19"/>
      <c r="AM94" s="19">
        <v>6</v>
      </c>
      <c r="AN94" s="22" t="s">
        <v>85</v>
      </c>
      <c r="AO94" s="22" t="s">
        <v>85</v>
      </c>
      <c r="AP94" s="22" t="s">
        <v>85</v>
      </c>
      <c r="AQ94" s="22" t="s">
        <v>84</v>
      </c>
      <c r="AR94" s="22" t="s">
        <v>84</v>
      </c>
      <c r="AS94" s="22" t="s">
        <v>85</v>
      </c>
      <c r="AT94" s="22" t="s">
        <v>85</v>
      </c>
      <c r="AU94" s="18"/>
      <c r="AV94" s="18"/>
      <c r="AW94" s="18"/>
      <c r="AX94" s="150"/>
      <c r="AY94" s="148"/>
      <c r="AZ94" s="85"/>
      <c r="BA94" s="85"/>
      <c r="BB94" s="85"/>
      <c r="BC94" s="149"/>
    </row>
    <row r="95" spans="1:55" s="46" customFormat="1" ht="30.95" customHeight="1" x14ac:dyDescent="0.15">
      <c r="A95" s="22"/>
      <c r="B95" s="18" t="s">
        <v>245</v>
      </c>
      <c r="C95" s="18" t="s">
        <v>252</v>
      </c>
      <c r="D95" s="18" t="s">
        <v>256</v>
      </c>
      <c r="E95" s="18">
        <v>208.8</v>
      </c>
      <c r="F95" s="18">
        <v>224.215</v>
      </c>
      <c r="G95" s="18"/>
      <c r="H95" s="18"/>
      <c r="I95" s="18"/>
      <c r="J95" s="18" t="s">
        <v>256</v>
      </c>
      <c r="K95" s="18">
        <v>208.8</v>
      </c>
      <c r="L95" s="18">
        <v>224.215</v>
      </c>
      <c r="M95" s="19">
        <f>F95-E95</f>
        <v>15.414999999999992</v>
      </c>
      <c r="N95" s="18" t="s">
        <v>62</v>
      </c>
      <c r="O95" s="18"/>
      <c r="P95" s="18"/>
      <c r="Q95" s="18"/>
      <c r="R95" s="18" t="s">
        <v>121</v>
      </c>
      <c r="S95" s="18">
        <v>6</v>
      </c>
      <c r="T95" s="18" t="s">
        <v>106</v>
      </c>
      <c r="U95" s="18">
        <v>7</v>
      </c>
      <c r="V95" s="18"/>
      <c r="W95" s="19"/>
      <c r="X95" s="19" t="s">
        <v>80</v>
      </c>
      <c r="Y95" s="23">
        <v>30</v>
      </c>
      <c r="Z95" s="19" t="s">
        <v>81</v>
      </c>
      <c r="AA95" s="18">
        <v>9</v>
      </c>
      <c r="AB95" s="18">
        <v>215</v>
      </c>
      <c r="AC95" s="19">
        <f>M95*U95*AB95/10</f>
        <v>2319.9574999999991</v>
      </c>
      <c r="AD95" s="19">
        <f>AC95*AF95</f>
        <v>2319.9574999999991</v>
      </c>
      <c r="AE95" s="19">
        <v>2004</v>
      </c>
      <c r="AF95" s="22">
        <v>1</v>
      </c>
      <c r="AG95" s="18"/>
      <c r="AH95" s="22"/>
      <c r="AI95" s="18" t="s">
        <v>201</v>
      </c>
      <c r="AJ95" s="19" t="s">
        <v>202</v>
      </c>
      <c r="AK95" s="18" t="s">
        <v>201</v>
      </c>
      <c r="AL95" s="19"/>
      <c r="AM95" s="19">
        <v>6</v>
      </c>
      <c r="AN95" s="22" t="s">
        <v>85</v>
      </c>
      <c r="AO95" s="22" t="s">
        <v>85</v>
      </c>
      <c r="AP95" s="22" t="s">
        <v>85</v>
      </c>
      <c r="AQ95" s="22" t="s">
        <v>85</v>
      </c>
      <c r="AR95" s="22" t="s">
        <v>84</v>
      </c>
      <c r="AS95" s="22" t="s">
        <v>84</v>
      </c>
      <c r="AT95" s="22" t="s">
        <v>85</v>
      </c>
      <c r="AU95" s="18"/>
      <c r="AV95" s="18"/>
      <c r="AW95" s="18"/>
      <c r="AX95" s="40" t="s">
        <v>257</v>
      </c>
      <c r="AY95" s="148"/>
      <c r="AZ95" s="85"/>
      <c r="BA95" s="85"/>
      <c r="BB95" s="85"/>
      <c r="BC95" s="149"/>
    </row>
    <row r="96" spans="1:55" s="46" customFormat="1" ht="30.95" customHeight="1" x14ac:dyDescent="0.15">
      <c r="A96" s="22"/>
      <c r="B96" s="71" t="s">
        <v>166</v>
      </c>
      <c r="C96" s="71"/>
      <c r="D96" s="18"/>
      <c r="E96" s="18"/>
      <c r="F96" s="18"/>
      <c r="G96" s="18"/>
      <c r="H96" s="18"/>
      <c r="I96" s="18"/>
      <c r="J96" s="18"/>
      <c r="K96" s="18"/>
      <c r="L96" s="18"/>
      <c r="M96" s="16">
        <f>SUM(M97)</f>
        <v>6.9970000000000141</v>
      </c>
      <c r="N96" s="18"/>
      <c r="O96" s="18"/>
      <c r="P96" s="18"/>
      <c r="Q96" s="18"/>
      <c r="R96" s="18"/>
      <c r="S96" s="18"/>
      <c r="T96" s="18"/>
      <c r="U96" s="18"/>
      <c r="V96" s="18"/>
      <c r="W96" s="19"/>
      <c r="X96" s="19"/>
      <c r="Y96" s="23"/>
      <c r="Z96" s="19"/>
      <c r="AA96" s="18"/>
      <c r="AB96" s="18"/>
      <c r="AC96" s="80">
        <f>SUM(AC97)</f>
        <v>864.12950000000183</v>
      </c>
      <c r="AD96" s="80">
        <f>SUM(AD97)</f>
        <v>691.30360000000155</v>
      </c>
      <c r="AE96" s="19"/>
      <c r="AF96" s="22"/>
      <c r="AG96" s="18"/>
      <c r="AH96" s="22"/>
      <c r="AI96" s="18"/>
      <c r="AJ96" s="19"/>
      <c r="AK96" s="18"/>
      <c r="AL96" s="19"/>
      <c r="AM96" s="19"/>
      <c r="AN96" s="22"/>
      <c r="AO96" s="22"/>
      <c r="AP96" s="22"/>
      <c r="AQ96" s="22"/>
      <c r="AR96" s="22"/>
      <c r="AS96" s="22"/>
      <c r="AT96" s="22"/>
      <c r="AU96" s="18"/>
      <c r="AV96" s="18"/>
      <c r="AW96" s="18"/>
      <c r="AX96" s="40"/>
      <c r="AY96" s="148"/>
      <c r="AZ96" s="85"/>
      <c r="BA96" s="85"/>
      <c r="BB96" s="85"/>
      <c r="BC96" s="149"/>
    </row>
    <row r="97" spans="1:55" s="59" customFormat="1" ht="30.95" customHeight="1" x14ac:dyDescent="0.15">
      <c r="A97" s="30"/>
      <c r="B97" s="30" t="s">
        <v>168</v>
      </c>
      <c r="C97" s="117" t="s">
        <v>169</v>
      </c>
      <c r="D97" s="117" t="s">
        <v>170</v>
      </c>
      <c r="E97" s="117">
        <v>169.505</v>
      </c>
      <c r="F97" s="117">
        <v>176.50200000000001</v>
      </c>
      <c r="G97" s="31" t="s">
        <v>170</v>
      </c>
      <c r="H97" s="31">
        <v>169.505</v>
      </c>
      <c r="I97" s="31">
        <v>176.50200000000001</v>
      </c>
      <c r="J97" s="117"/>
      <c r="K97" s="117"/>
      <c r="L97" s="117"/>
      <c r="M97" s="16">
        <f>F97-E97</f>
        <v>6.9970000000000141</v>
      </c>
      <c r="N97" s="117"/>
      <c r="O97" s="117" t="s">
        <v>171</v>
      </c>
      <c r="P97" s="117">
        <v>1660.68</v>
      </c>
      <c r="Q97" s="117">
        <v>1459.26</v>
      </c>
      <c r="R97" s="117" t="s">
        <v>121</v>
      </c>
      <c r="S97" s="117">
        <v>4.5</v>
      </c>
      <c r="T97" s="16" t="s">
        <v>78</v>
      </c>
      <c r="U97" s="117">
        <v>6.5</v>
      </c>
      <c r="V97" s="117"/>
      <c r="W97" s="111"/>
      <c r="X97" s="97" t="s">
        <v>173</v>
      </c>
      <c r="Y97" s="97">
        <v>10</v>
      </c>
      <c r="Z97" s="98" t="s">
        <v>81</v>
      </c>
      <c r="AA97" s="97">
        <v>5</v>
      </c>
      <c r="AB97" s="117">
        <v>190</v>
      </c>
      <c r="AC97" s="16">
        <f>M97*U97*AB97/10</f>
        <v>864.12950000000183</v>
      </c>
      <c r="AD97" s="16">
        <f>AC97*AF97</f>
        <v>691.30360000000155</v>
      </c>
      <c r="AE97" s="21">
        <v>2006</v>
      </c>
      <c r="AF97" s="16">
        <v>0.8</v>
      </c>
      <c r="AG97" s="30"/>
      <c r="AH97" s="30"/>
      <c r="AI97" s="21" t="s">
        <v>201</v>
      </c>
      <c r="AJ97" s="21" t="s">
        <v>203</v>
      </c>
      <c r="AK97" s="21" t="s">
        <v>201</v>
      </c>
      <c r="AL97" s="21" t="s">
        <v>127</v>
      </c>
      <c r="AM97" s="145">
        <v>4.5</v>
      </c>
      <c r="AN97" s="30" t="s">
        <v>85</v>
      </c>
      <c r="AO97" s="30" t="s">
        <v>85</v>
      </c>
      <c r="AP97" s="30" t="s">
        <v>85</v>
      </c>
      <c r="AQ97" s="30" t="s">
        <v>84</v>
      </c>
      <c r="AR97" s="30" t="s">
        <v>85</v>
      </c>
      <c r="AS97" s="30" t="s">
        <v>85</v>
      </c>
      <c r="AT97" s="30" t="s">
        <v>85</v>
      </c>
      <c r="AU97" s="21" t="s">
        <v>87</v>
      </c>
      <c r="AV97" s="21" t="s">
        <v>174</v>
      </c>
      <c r="AW97" s="21" t="s">
        <v>87</v>
      </c>
      <c r="AX97" s="21"/>
      <c r="AY97" s="151"/>
      <c r="AZ97" s="89"/>
      <c r="BA97" s="89"/>
      <c r="BB97" s="89"/>
      <c r="BC97" s="89" t="s">
        <v>99</v>
      </c>
    </row>
    <row r="98" spans="1:55" s="59" customFormat="1" ht="30.95" customHeight="1" x14ac:dyDescent="0.15">
      <c r="A98" s="30"/>
      <c r="B98" s="71" t="s">
        <v>258</v>
      </c>
      <c r="C98" s="71"/>
      <c r="D98" s="117"/>
      <c r="E98" s="117"/>
      <c r="F98" s="117"/>
      <c r="G98" s="31"/>
      <c r="H98" s="31"/>
      <c r="I98" s="31"/>
      <c r="J98" s="117"/>
      <c r="K98" s="117"/>
      <c r="L98" s="117"/>
      <c r="M98" s="16">
        <f>SUM(M99:M102)</f>
        <v>23.554000000000087</v>
      </c>
      <c r="N98" s="117"/>
      <c r="O98" s="117"/>
      <c r="P98" s="117"/>
      <c r="Q98" s="117"/>
      <c r="R98" s="117"/>
      <c r="S98" s="117"/>
      <c r="T98" s="16"/>
      <c r="U98" s="117"/>
      <c r="V98" s="117"/>
      <c r="W98" s="111"/>
      <c r="X98" s="97"/>
      <c r="Y98" s="97"/>
      <c r="Z98" s="98"/>
      <c r="AA98" s="97"/>
      <c r="AB98" s="117"/>
      <c r="AC98" s="80">
        <f>SUM(AC99:AC102)</f>
        <v>3267.0110000000122</v>
      </c>
      <c r="AD98" s="80">
        <f>SUM(AD99:AD102)</f>
        <v>2370.7024000000092</v>
      </c>
      <c r="AE98" s="21"/>
      <c r="AF98" s="16"/>
      <c r="AG98" s="30"/>
      <c r="AH98" s="30"/>
      <c r="AI98" s="21"/>
      <c r="AJ98" s="21"/>
      <c r="AK98" s="21"/>
      <c r="AL98" s="21"/>
      <c r="AM98" s="145"/>
      <c r="AN98" s="30"/>
      <c r="AO98" s="30"/>
      <c r="AP98" s="30"/>
      <c r="AQ98" s="30"/>
      <c r="AR98" s="30"/>
      <c r="AS98" s="30"/>
      <c r="AT98" s="30"/>
      <c r="AU98" s="21"/>
      <c r="AV98" s="21"/>
      <c r="AW98" s="21"/>
      <c r="AX98" s="21"/>
      <c r="AY98" s="151"/>
      <c r="AZ98" s="89"/>
      <c r="BA98" s="89"/>
      <c r="BB98" s="89"/>
      <c r="BC98" s="89"/>
    </row>
    <row r="99" spans="1:55" ht="30.95" customHeight="1" x14ac:dyDescent="0.15">
      <c r="A99" s="30"/>
      <c r="B99" s="35" t="s">
        <v>259</v>
      </c>
      <c r="C99" s="16" t="s">
        <v>260</v>
      </c>
      <c r="D99" s="30" t="s">
        <v>261</v>
      </c>
      <c r="E99" s="30">
        <v>2625.65</v>
      </c>
      <c r="F99" s="30">
        <v>2640.0030000000002</v>
      </c>
      <c r="G99" s="22"/>
      <c r="H99" s="22"/>
      <c r="I99" s="22"/>
      <c r="J99" s="30"/>
      <c r="K99" s="30"/>
      <c r="L99" s="30"/>
      <c r="M99" s="16">
        <f>F99-E99</f>
        <v>14.353000000000065</v>
      </c>
      <c r="N99" s="21"/>
      <c r="O99" s="21"/>
      <c r="P99" s="21"/>
      <c r="Q99" s="21"/>
      <c r="R99" s="35" t="s">
        <v>121</v>
      </c>
      <c r="S99" s="35">
        <v>6</v>
      </c>
      <c r="T99" s="16" t="s">
        <v>78</v>
      </c>
      <c r="U99" s="21">
        <v>6.5</v>
      </c>
      <c r="V99" s="21"/>
      <c r="W99" s="16"/>
      <c r="X99" s="16" t="s">
        <v>80</v>
      </c>
      <c r="Y99" s="35">
        <v>30</v>
      </c>
      <c r="Z99" s="16" t="s">
        <v>81</v>
      </c>
      <c r="AA99" s="35">
        <v>9</v>
      </c>
      <c r="AB99" s="35">
        <v>220</v>
      </c>
      <c r="AC99" s="16">
        <f>M99*U99*AB99/10</f>
        <v>2052.4790000000094</v>
      </c>
      <c r="AD99" s="16">
        <f>AC99*AF99</f>
        <v>1641.9832000000076</v>
      </c>
      <c r="AE99" s="16" t="s">
        <v>262</v>
      </c>
      <c r="AF99" s="16">
        <v>0.8</v>
      </c>
      <c r="AG99" s="30"/>
      <c r="AH99" s="30"/>
      <c r="AI99" s="21" t="s">
        <v>201</v>
      </c>
      <c r="AJ99" s="16" t="s">
        <v>263</v>
      </c>
      <c r="AK99" s="21" t="s">
        <v>201</v>
      </c>
      <c r="AL99" s="16" t="s">
        <v>127</v>
      </c>
      <c r="AM99" s="35">
        <v>6</v>
      </c>
      <c r="AN99" s="30" t="s">
        <v>85</v>
      </c>
      <c r="AO99" s="30" t="s">
        <v>85</v>
      </c>
      <c r="AP99" s="30" t="s">
        <v>85</v>
      </c>
      <c r="AQ99" s="30" t="s">
        <v>85</v>
      </c>
      <c r="AR99" s="30" t="s">
        <v>85</v>
      </c>
      <c r="AS99" s="30" t="s">
        <v>84</v>
      </c>
      <c r="AT99" s="30" t="s">
        <v>85</v>
      </c>
      <c r="AU99" s="30" t="s">
        <v>264</v>
      </c>
      <c r="AV99" s="21" t="s">
        <v>265</v>
      </c>
      <c r="AW99" s="21" t="s">
        <v>223</v>
      </c>
      <c r="AX99" s="21" t="s">
        <v>266</v>
      </c>
      <c r="AY99" s="151"/>
      <c r="AZ99" s="89"/>
      <c r="BA99" s="89"/>
      <c r="BB99" s="89"/>
      <c r="BC99" s="89" t="s">
        <v>99</v>
      </c>
    </row>
    <row r="100" spans="1:55" customFormat="1" ht="30.95" customHeight="1" x14ac:dyDescent="0.15">
      <c r="A100" s="30"/>
      <c r="B100" s="35" t="s">
        <v>259</v>
      </c>
      <c r="C100" s="16" t="s">
        <v>267</v>
      </c>
      <c r="D100" s="35" t="s">
        <v>135</v>
      </c>
      <c r="E100" s="35">
        <v>297.85899999999998</v>
      </c>
      <c r="F100" s="118">
        <v>298.65199999999999</v>
      </c>
      <c r="G100" s="22"/>
      <c r="H100" s="22"/>
      <c r="I100" s="22"/>
      <c r="J100" s="35" t="s">
        <v>268</v>
      </c>
      <c r="K100" s="35">
        <v>24.841999999999999</v>
      </c>
      <c r="L100" s="35">
        <v>25.635000000000002</v>
      </c>
      <c r="M100" s="16">
        <f>F100-E100</f>
        <v>0.79300000000000637</v>
      </c>
      <c r="N100" s="16" t="s">
        <v>269</v>
      </c>
      <c r="O100" s="21"/>
      <c r="P100" s="21"/>
      <c r="Q100" s="21"/>
      <c r="R100" s="35" t="s">
        <v>121</v>
      </c>
      <c r="S100" s="35">
        <v>5</v>
      </c>
      <c r="T100" s="16" t="s">
        <v>78</v>
      </c>
      <c r="U100" s="21">
        <v>6</v>
      </c>
      <c r="V100" s="21"/>
      <c r="W100" s="16"/>
      <c r="X100" s="16" t="s">
        <v>80</v>
      </c>
      <c r="Y100" s="35">
        <v>30</v>
      </c>
      <c r="Z100" s="16" t="s">
        <v>81</v>
      </c>
      <c r="AA100" s="35">
        <v>9</v>
      </c>
      <c r="AB100" s="101">
        <v>220</v>
      </c>
      <c r="AC100" s="16">
        <f>M100*U100*AB100/10</f>
        <v>104.67600000000084</v>
      </c>
      <c r="AD100" s="16">
        <f>AC100*AF100</f>
        <v>62.805600000000503</v>
      </c>
      <c r="AE100" s="16">
        <v>1996</v>
      </c>
      <c r="AF100" s="16">
        <v>0.6</v>
      </c>
      <c r="AG100" s="30"/>
      <c r="AH100" s="30"/>
      <c r="AI100" s="21" t="s">
        <v>201</v>
      </c>
      <c r="AJ100" s="16" t="s">
        <v>202</v>
      </c>
      <c r="AK100" s="21" t="s">
        <v>201</v>
      </c>
      <c r="AL100" s="16" t="s">
        <v>127</v>
      </c>
      <c r="AM100" s="16">
        <v>5</v>
      </c>
      <c r="AN100" s="30" t="s">
        <v>85</v>
      </c>
      <c r="AO100" s="30" t="s">
        <v>85</v>
      </c>
      <c r="AP100" s="30" t="s">
        <v>85</v>
      </c>
      <c r="AQ100" s="30" t="s">
        <v>84</v>
      </c>
      <c r="AR100" s="30" t="s">
        <v>85</v>
      </c>
      <c r="AS100" s="30" t="s">
        <v>85</v>
      </c>
      <c r="AT100" s="30" t="s">
        <v>85</v>
      </c>
      <c r="AU100" s="30"/>
      <c r="AV100" s="21"/>
      <c r="AW100" s="21"/>
      <c r="AX100" s="21"/>
      <c r="AY100" s="151"/>
      <c r="AZ100" s="89"/>
      <c r="BA100" s="89"/>
      <c r="BB100" s="89"/>
      <c r="BC100" s="89"/>
    </row>
    <row r="101" spans="1:55" s="59" customFormat="1" ht="30.95" customHeight="1" x14ac:dyDescent="0.15">
      <c r="A101" s="30"/>
      <c r="B101" s="35" t="s">
        <v>259</v>
      </c>
      <c r="C101" s="16" t="s">
        <v>267</v>
      </c>
      <c r="D101" s="35" t="s">
        <v>135</v>
      </c>
      <c r="E101" s="35">
        <v>298.65199999999999</v>
      </c>
      <c r="F101" s="35">
        <v>300.42700000000002</v>
      </c>
      <c r="G101" s="22"/>
      <c r="H101" s="22"/>
      <c r="I101" s="22"/>
      <c r="J101" s="35" t="s">
        <v>268</v>
      </c>
      <c r="K101" s="35">
        <v>25.635000000000002</v>
      </c>
      <c r="L101" s="35">
        <v>27.41</v>
      </c>
      <c r="M101" s="16">
        <f>F101-E101</f>
        <v>1.7750000000000341</v>
      </c>
      <c r="N101" s="16" t="s">
        <v>269</v>
      </c>
      <c r="O101" s="21"/>
      <c r="P101" s="21"/>
      <c r="Q101" s="21"/>
      <c r="R101" s="35" t="s">
        <v>121</v>
      </c>
      <c r="S101" s="35">
        <v>6</v>
      </c>
      <c r="T101" s="16" t="s">
        <v>78</v>
      </c>
      <c r="U101" s="21">
        <v>6</v>
      </c>
      <c r="V101" s="21"/>
      <c r="W101" s="16"/>
      <c r="X101" s="16" t="s">
        <v>80</v>
      </c>
      <c r="Y101" s="35">
        <v>30</v>
      </c>
      <c r="Z101" s="16" t="s">
        <v>81</v>
      </c>
      <c r="AA101" s="35">
        <v>9</v>
      </c>
      <c r="AB101" s="101">
        <v>220</v>
      </c>
      <c r="AC101" s="16">
        <f>M101*U101*AB101/10</f>
        <v>234.3000000000045</v>
      </c>
      <c r="AD101" s="16">
        <f>AC101*AF101</f>
        <v>140.58000000000268</v>
      </c>
      <c r="AE101" s="16">
        <v>1996</v>
      </c>
      <c r="AF101" s="16">
        <v>0.6</v>
      </c>
      <c r="AG101" s="30"/>
      <c r="AH101" s="30"/>
      <c r="AI101" s="21" t="s">
        <v>201</v>
      </c>
      <c r="AJ101" s="16" t="s">
        <v>202</v>
      </c>
      <c r="AK101" s="21" t="s">
        <v>201</v>
      </c>
      <c r="AL101" s="16" t="s">
        <v>127</v>
      </c>
      <c r="AM101" s="16">
        <v>6</v>
      </c>
      <c r="AN101" s="30" t="s">
        <v>85</v>
      </c>
      <c r="AO101" s="30" t="s">
        <v>85</v>
      </c>
      <c r="AP101" s="30" t="s">
        <v>85</v>
      </c>
      <c r="AQ101" s="30" t="s">
        <v>84</v>
      </c>
      <c r="AR101" s="30" t="s">
        <v>85</v>
      </c>
      <c r="AS101" s="30" t="s">
        <v>85</v>
      </c>
      <c r="AT101" s="30" t="s">
        <v>85</v>
      </c>
      <c r="AU101" s="30"/>
      <c r="AV101" s="21"/>
      <c r="AW101" s="21"/>
      <c r="AX101" s="21"/>
      <c r="AY101" s="151"/>
      <c r="AZ101" s="89"/>
      <c r="BA101" s="89"/>
      <c r="BB101" s="89"/>
      <c r="BC101" s="89"/>
    </row>
    <row r="102" spans="1:55" s="59" customFormat="1" ht="30.95" customHeight="1" x14ac:dyDescent="0.15">
      <c r="A102" s="30"/>
      <c r="B102" s="35" t="s">
        <v>259</v>
      </c>
      <c r="C102" s="16" t="s">
        <v>267</v>
      </c>
      <c r="D102" s="35" t="s">
        <v>135</v>
      </c>
      <c r="E102" s="35">
        <v>300.42700000000002</v>
      </c>
      <c r="F102" s="118">
        <v>307.06</v>
      </c>
      <c r="G102" s="22"/>
      <c r="H102" s="22"/>
      <c r="I102" s="22"/>
      <c r="J102" s="35" t="s">
        <v>268</v>
      </c>
      <c r="K102" s="35">
        <v>27.41</v>
      </c>
      <c r="L102" s="35">
        <v>34.042999999999999</v>
      </c>
      <c r="M102" s="16">
        <f>F102-E102</f>
        <v>6.6329999999999814</v>
      </c>
      <c r="N102" s="16" t="s">
        <v>269</v>
      </c>
      <c r="O102" s="21"/>
      <c r="P102" s="21"/>
      <c r="Q102" s="21"/>
      <c r="R102" s="35" t="s">
        <v>121</v>
      </c>
      <c r="S102" s="35">
        <v>3.5</v>
      </c>
      <c r="T102" s="16" t="s">
        <v>78</v>
      </c>
      <c r="U102" s="21">
        <v>6</v>
      </c>
      <c r="V102" s="21"/>
      <c r="W102" s="16"/>
      <c r="X102" s="16" t="s">
        <v>80</v>
      </c>
      <c r="Y102" s="35">
        <v>30</v>
      </c>
      <c r="Z102" s="16" t="s">
        <v>81</v>
      </c>
      <c r="AA102" s="35">
        <v>9</v>
      </c>
      <c r="AB102" s="101">
        <v>220</v>
      </c>
      <c r="AC102" s="16">
        <f>M102*U102*AB102/10</f>
        <v>875.55599999999754</v>
      </c>
      <c r="AD102" s="16">
        <f>AC102*AF102</f>
        <v>525.33359999999846</v>
      </c>
      <c r="AE102" s="16">
        <v>1996</v>
      </c>
      <c r="AF102" s="16">
        <v>0.6</v>
      </c>
      <c r="AG102" s="30"/>
      <c r="AH102" s="30"/>
      <c r="AI102" s="21" t="s">
        <v>201</v>
      </c>
      <c r="AJ102" s="16" t="s">
        <v>202</v>
      </c>
      <c r="AK102" s="21" t="s">
        <v>201</v>
      </c>
      <c r="AL102" s="16" t="s">
        <v>127</v>
      </c>
      <c r="AM102" s="16">
        <v>3.5</v>
      </c>
      <c r="AN102" s="30" t="s">
        <v>85</v>
      </c>
      <c r="AO102" s="30" t="s">
        <v>85</v>
      </c>
      <c r="AP102" s="30" t="s">
        <v>85</v>
      </c>
      <c r="AQ102" s="30" t="s">
        <v>84</v>
      </c>
      <c r="AR102" s="30" t="s">
        <v>85</v>
      </c>
      <c r="AS102" s="30" t="s">
        <v>85</v>
      </c>
      <c r="AT102" s="30" t="s">
        <v>85</v>
      </c>
      <c r="AU102" s="30"/>
      <c r="AV102" s="21"/>
      <c r="AW102" s="21"/>
      <c r="AX102" s="21"/>
      <c r="AY102" s="151"/>
      <c r="AZ102" s="89"/>
      <c r="BA102" s="89"/>
      <c r="BB102" s="89"/>
      <c r="BC102" s="89"/>
    </row>
    <row r="103" spans="1:55" s="59" customFormat="1" ht="30.95" customHeight="1" x14ac:dyDescent="0.15">
      <c r="A103" s="30"/>
      <c r="B103" s="71" t="s">
        <v>181</v>
      </c>
      <c r="C103" s="71"/>
      <c r="D103" s="35"/>
      <c r="E103" s="35"/>
      <c r="F103" s="118"/>
      <c r="G103" s="22"/>
      <c r="H103" s="22"/>
      <c r="I103" s="22"/>
      <c r="J103" s="35"/>
      <c r="K103" s="35"/>
      <c r="L103" s="35"/>
      <c r="M103" s="16">
        <f>SUM(M104:M106)</f>
        <v>48.628999999999991</v>
      </c>
      <c r="N103" s="16"/>
      <c r="O103" s="21"/>
      <c r="P103" s="21"/>
      <c r="Q103" s="21"/>
      <c r="R103" s="35"/>
      <c r="S103" s="35"/>
      <c r="T103" s="16"/>
      <c r="U103" s="21"/>
      <c r="V103" s="21"/>
      <c r="W103" s="16"/>
      <c r="X103" s="16"/>
      <c r="Y103" s="35"/>
      <c r="Z103" s="16"/>
      <c r="AA103" s="35"/>
      <c r="AB103" s="101"/>
      <c r="AC103" s="80">
        <f>SUM(AC104:AC106)</f>
        <v>7331.2752499999988</v>
      </c>
      <c r="AD103" s="80">
        <f>SUM(AD104:AD106)</f>
        <v>7022.1761999999999</v>
      </c>
      <c r="AE103" s="16"/>
      <c r="AF103" s="16"/>
      <c r="AG103" s="30"/>
      <c r="AH103" s="30"/>
      <c r="AI103" s="21"/>
      <c r="AJ103" s="16"/>
      <c r="AK103" s="21"/>
      <c r="AL103" s="16"/>
      <c r="AM103" s="16"/>
      <c r="AN103" s="30"/>
      <c r="AO103" s="30"/>
      <c r="AP103" s="30"/>
      <c r="AQ103" s="30"/>
      <c r="AR103" s="30"/>
      <c r="AS103" s="30"/>
      <c r="AT103" s="30"/>
      <c r="AU103" s="30"/>
      <c r="AV103" s="21"/>
      <c r="AW103" s="21"/>
      <c r="AX103" s="21"/>
      <c r="AY103" s="151"/>
      <c r="AZ103" s="89"/>
      <c r="BA103" s="89"/>
      <c r="BB103" s="89"/>
      <c r="BC103" s="89"/>
    </row>
    <row r="104" spans="1:55" s="46" customFormat="1" ht="30.95" customHeight="1" x14ac:dyDescent="0.15">
      <c r="A104" s="22"/>
      <c r="B104" s="23" t="s">
        <v>92</v>
      </c>
      <c r="C104" s="19" t="s">
        <v>93</v>
      </c>
      <c r="D104" s="23" t="s">
        <v>94</v>
      </c>
      <c r="E104" s="23">
        <v>83.066999999999993</v>
      </c>
      <c r="F104" s="23">
        <v>87.370999999999995</v>
      </c>
      <c r="G104" s="22"/>
      <c r="H104" s="22"/>
      <c r="I104" s="22"/>
      <c r="J104" s="23" t="s">
        <v>94</v>
      </c>
      <c r="K104" s="23">
        <v>39.512</v>
      </c>
      <c r="L104" s="23">
        <v>35.207999999999998</v>
      </c>
      <c r="M104" s="19">
        <f>F104-E104</f>
        <v>4.304000000000002</v>
      </c>
      <c r="N104" s="18"/>
      <c r="O104" s="18"/>
      <c r="P104" s="18"/>
      <c r="Q104" s="18"/>
      <c r="R104" s="23" t="s">
        <v>121</v>
      </c>
      <c r="S104" s="23">
        <v>6</v>
      </c>
      <c r="T104" s="19" t="s">
        <v>78</v>
      </c>
      <c r="U104" s="25">
        <v>7</v>
      </c>
      <c r="V104" s="18"/>
      <c r="W104" s="19"/>
      <c r="X104" s="19" t="s">
        <v>80</v>
      </c>
      <c r="Y104" s="23">
        <v>30</v>
      </c>
      <c r="Z104" s="19" t="s">
        <v>81</v>
      </c>
      <c r="AA104" s="23">
        <v>9</v>
      </c>
      <c r="AB104" s="23">
        <v>220</v>
      </c>
      <c r="AC104" s="19">
        <f>M104*U104*AB104/10</f>
        <v>662.81600000000037</v>
      </c>
      <c r="AD104" s="19">
        <f>AC104*AF104</f>
        <v>662.81600000000037</v>
      </c>
      <c r="AE104" s="19">
        <v>1958</v>
      </c>
      <c r="AF104" s="22">
        <v>1</v>
      </c>
      <c r="AG104" s="22"/>
      <c r="AH104" s="22"/>
      <c r="AI104" s="18" t="s">
        <v>201</v>
      </c>
      <c r="AJ104" s="18" t="s">
        <v>203</v>
      </c>
      <c r="AK104" s="18" t="s">
        <v>201</v>
      </c>
      <c r="AL104" s="18"/>
      <c r="AM104" s="107">
        <v>6</v>
      </c>
      <c r="AN104" s="22" t="s">
        <v>85</v>
      </c>
      <c r="AO104" s="22" t="s">
        <v>85</v>
      </c>
      <c r="AP104" s="22" t="s">
        <v>85</v>
      </c>
      <c r="AQ104" s="22" t="s">
        <v>85</v>
      </c>
      <c r="AR104" s="22" t="s">
        <v>84</v>
      </c>
      <c r="AS104" s="22" t="s">
        <v>84</v>
      </c>
      <c r="AT104" s="22" t="s">
        <v>85</v>
      </c>
      <c r="AU104" s="22" t="s">
        <v>216</v>
      </c>
      <c r="AV104" s="22" t="s">
        <v>216</v>
      </c>
      <c r="AW104" s="22" t="s">
        <v>216</v>
      </c>
      <c r="AX104" s="112" t="s">
        <v>270</v>
      </c>
      <c r="AY104" s="113"/>
      <c r="AZ104" s="85"/>
      <c r="BA104" s="85"/>
      <c r="BB104" s="85"/>
      <c r="BC104" s="85" t="s">
        <v>99</v>
      </c>
    </row>
    <row r="105" spans="1:55" s="59" customFormat="1" ht="30.95" customHeight="1" x14ac:dyDescent="0.15">
      <c r="A105" s="30"/>
      <c r="B105" s="35" t="s">
        <v>92</v>
      </c>
      <c r="C105" s="16" t="s">
        <v>271</v>
      </c>
      <c r="D105" s="35" t="s">
        <v>272</v>
      </c>
      <c r="E105" s="35">
        <v>330.38200000000001</v>
      </c>
      <c r="F105" s="35">
        <v>341.44099999999997</v>
      </c>
      <c r="G105" s="22"/>
      <c r="H105" s="22"/>
      <c r="I105" s="22"/>
      <c r="J105" s="35" t="s">
        <v>273</v>
      </c>
      <c r="K105" s="35">
        <v>29.952999999999999</v>
      </c>
      <c r="L105" s="35">
        <v>41.012</v>
      </c>
      <c r="M105" s="16">
        <f>F105-E105</f>
        <v>11.058999999999969</v>
      </c>
      <c r="N105" s="16"/>
      <c r="O105" s="21"/>
      <c r="P105" s="16"/>
      <c r="Q105" s="16"/>
      <c r="R105" s="35" t="s">
        <v>121</v>
      </c>
      <c r="S105" s="35">
        <v>5.5</v>
      </c>
      <c r="T105" s="16" t="s">
        <v>138</v>
      </c>
      <c r="U105" s="26">
        <v>6.5</v>
      </c>
      <c r="V105" s="16"/>
      <c r="W105" s="16"/>
      <c r="X105" s="89" t="s">
        <v>80</v>
      </c>
      <c r="Y105" s="35">
        <v>30</v>
      </c>
      <c r="Z105" s="98" t="s">
        <v>81</v>
      </c>
      <c r="AA105" s="35">
        <v>9</v>
      </c>
      <c r="AB105" s="101">
        <v>215</v>
      </c>
      <c r="AC105" s="16">
        <f>M105*U105*AB105/10</f>
        <v>1545.4952499999958</v>
      </c>
      <c r="AD105" s="16">
        <f>AC105*AF105</f>
        <v>1236.3961999999967</v>
      </c>
      <c r="AE105" s="16">
        <v>1980</v>
      </c>
      <c r="AF105" s="16">
        <v>0.8</v>
      </c>
      <c r="AG105" s="30"/>
      <c r="AH105" s="30"/>
      <c r="AI105" s="21" t="s">
        <v>201</v>
      </c>
      <c r="AJ105" s="16" t="s">
        <v>202</v>
      </c>
      <c r="AK105" s="21" t="s">
        <v>201</v>
      </c>
      <c r="AL105" s="16" t="s">
        <v>127</v>
      </c>
      <c r="AM105" s="26">
        <v>6.5</v>
      </c>
      <c r="AN105" s="30" t="s">
        <v>85</v>
      </c>
      <c r="AO105" s="30" t="s">
        <v>85</v>
      </c>
      <c r="AP105" s="30" t="s">
        <v>85</v>
      </c>
      <c r="AQ105" s="30" t="s">
        <v>85</v>
      </c>
      <c r="AR105" s="30" t="s">
        <v>85</v>
      </c>
      <c r="AS105" s="30" t="s">
        <v>84</v>
      </c>
      <c r="AT105" s="30" t="s">
        <v>85</v>
      </c>
      <c r="AU105" s="30"/>
      <c r="AV105" s="21"/>
      <c r="AW105" s="21"/>
      <c r="AX105" s="16" t="s">
        <v>274</v>
      </c>
      <c r="AY105" s="151"/>
      <c r="AZ105" s="89"/>
      <c r="BA105" s="89"/>
      <c r="BB105" s="89"/>
      <c r="BC105" s="89"/>
    </row>
    <row r="106" spans="1:55" s="59" customFormat="1" ht="30.95" customHeight="1" x14ac:dyDescent="0.15">
      <c r="A106" s="22"/>
      <c r="B106" s="23" t="s">
        <v>92</v>
      </c>
      <c r="C106" s="19" t="s">
        <v>275</v>
      </c>
      <c r="D106" s="23" t="s">
        <v>276</v>
      </c>
      <c r="E106" s="23">
        <v>202.04499999999999</v>
      </c>
      <c r="F106" s="23">
        <v>235.31100000000001</v>
      </c>
      <c r="G106" s="22"/>
      <c r="H106" s="22"/>
      <c r="I106" s="22"/>
      <c r="J106" s="23" t="s">
        <v>276</v>
      </c>
      <c r="K106" s="23">
        <v>228.04499999999999</v>
      </c>
      <c r="L106" s="23">
        <v>235.31100000000001</v>
      </c>
      <c r="M106" s="19">
        <f>F106-E106</f>
        <v>33.26600000000002</v>
      </c>
      <c r="N106" s="19"/>
      <c r="O106" s="18"/>
      <c r="P106" s="19"/>
      <c r="Q106" s="19"/>
      <c r="R106" s="23" t="s">
        <v>121</v>
      </c>
      <c r="S106" s="23">
        <v>6</v>
      </c>
      <c r="T106" s="19" t="s">
        <v>78</v>
      </c>
      <c r="U106" s="25">
        <v>7</v>
      </c>
      <c r="V106" s="18"/>
      <c r="W106" s="19"/>
      <c r="X106" s="19" t="s">
        <v>80</v>
      </c>
      <c r="Y106" s="23">
        <v>30</v>
      </c>
      <c r="Z106" s="19" t="s">
        <v>81</v>
      </c>
      <c r="AA106" s="23">
        <v>9</v>
      </c>
      <c r="AB106" s="23">
        <v>220</v>
      </c>
      <c r="AC106" s="19">
        <f>M106*U106*AB106/10</f>
        <v>5122.9640000000027</v>
      </c>
      <c r="AD106" s="19">
        <f>AC106*AF106</f>
        <v>5122.9640000000027</v>
      </c>
      <c r="AE106" s="19">
        <v>2008</v>
      </c>
      <c r="AF106" s="22">
        <v>1</v>
      </c>
      <c r="AG106" s="22"/>
      <c r="AH106" s="22"/>
      <c r="AI106" s="18" t="s">
        <v>201</v>
      </c>
      <c r="AJ106" s="19" t="s">
        <v>202</v>
      </c>
      <c r="AK106" s="18" t="s">
        <v>201</v>
      </c>
      <c r="AL106" s="19"/>
      <c r="AM106" s="23">
        <v>6</v>
      </c>
      <c r="AN106" s="22" t="s">
        <v>85</v>
      </c>
      <c r="AO106" s="22" t="s">
        <v>85</v>
      </c>
      <c r="AP106" s="22" t="s">
        <v>85</v>
      </c>
      <c r="AQ106" s="22" t="s">
        <v>84</v>
      </c>
      <c r="AR106" s="22" t="s">
        <v>84</v>
      </c>
      <c r="AS106" s="22" t="s">
        <v>85</v>
      </c>
      <c r="AT106" s="22" t="s">
        <v>85</v>
      </c>
      <c r="AU106" s="22"/>
      <c r="AV106" s="18"/>
      <c r="AW106" s="18"/>
      <c r="AX106" s="152"/>
      <c r="AY106" s="113"/>
      <c r="AZ106" s="85"/>
      <c r="BA106" s="85"/>
      <c r="BB106" s="85"/>
      <c r="BC106" s="85"/>
    </row>
    <row r="107" spans="1:55" s="59" customFormat="1" ht="30.95" customHeight="1" x14ac:dyDescent="0.15">
      <c r="A107" s="22"/>
      <c r="B107" s="71" t="s">
        <v>100</v>
      </c>
      <c r="C107" s="71"/>
      <c r="D107" s="23"/>
      <c r="E107" s="23"/>
      <c r="F107" s="23"/>
      <c r="G107" s="22"/>
      <c r="H107" s="22"/>
      <c r="I107" s="22"/>
      <c r="J107" s="23"/>
      <c r="K107" s="23"/>
      <c r="L107" s="23"/>
      <c r="M107" s="16">
        <f>SUM(M108:M111)</f>
        <v>28.325000000000045</v>
      </c>
      <c r="N107" s="19"/>
      <c r="O107" s="18"/>
      <c r="P107" s="19"/>
      <c r="Q107" s="19"/>
      <c r="R107" s="23"/>
      <c r="S107" s="23"/>
      <c r="T107" s="19"/>
      <c r="U107" s="25"/>
      <c r="V107" s="18"/>
      <c r="W107" s="19"/>
      <c r="X107" s="19"/>
      <c r="Y107" s="23"/>
      <c r="Z107" s="19"/>
      <c r="AA107" s="23"/>
      <c r="AB107" s="23"/>
      <c r="AC107" s="80">
        <f>SUM(AC108:AC111)</f>
        <v>3963.3880000000058</v>
      </c>
      <c r="AD107" s="80">
        <f>SUM(AD108:AD111)</f>
        <v>2961.701600000004</v>
      </c>
      <c r="AE107" s="141"/>
      <c r="AF107" s="22"/>
      <c r="AG107" s="22"/>
      <c r="AH107" s="22"/>
      <c r="AI107" s="18"/>
      <c r="AJ107" s="19"/>
      <c r="AK107" s="18"/>
      <c r="AL107" s="19"/>
      <c r="AM107" s="23"/>
      <c r="AN107" s="22"/>
      <c r="AO107" s="22"/>
      <c r="AP107" s="22"/>
      <c r="AQ107" s="22"/>
      <c r="AR107" s="22"/>
      <c r="AS107" s="22"/>
      <c r="AT107" s="22"/>
      <c r="AU107" s="22"/>
      <c r="AV107" s="18"/>
      <c r="AW107" s="18"/>
      <c r="AX107" s="152"/>
      <c r="AY107" s="113"/>
      <c r="AZ107" s="85"/>
      <c r="BA107" s="85"/>
      <c r="BB107" s="85"/>
      <c r="BC107" s="85"/>
    </row>
    <row r="108" spans="1:55" s="59" customFormat="1" ht="30.95" customHeight="1" x14ac:dyDescent="0.15">
      <c r="A108" s="30"/>
      <c r="B108" s="30" t="s">
        <v>102</v>
      </c>
      <c r="C108" s="16" t="s">
        <v>277</v>
      </c>
      <c r="D108" s="16" t="s">
        <v>278</v>
      </c>
      <c r="E108" s="16">
        <v>268.5</v>
      </c>
      <c r="F108" s="16">
        <v>274.60000000000002</v>
      </c>
      <c r="G108" s="22"/>
      <c r="H108" s="22"/>
      <c r="I108" s="22"/>
      <c r="J108" s="16" t="s">
        <v>279</v>
      </c>
      <c r="K108" s="16">
        <f>E108+558.658</f>
        <v>827.15800000000002</v>
      </c>
      <c r="L108" s="16">
        <f>F108+558.658</f>
        <v>833.25800000000004</v>
      </c>
      <c r="M108" s="16">
        <f>F108-E108</f>
        <v>6.1000000000000227</v>
      </c>
      <c r="N108" s="35" t="s">
        <v>62</v>
      </c>
      <c r="O108" s="21"/>
      <c r="P108" s="21"/>
      <c r="Q108" s="21"/>
      <c r="R108" s="35" t="s">
        <v>121</v>
      </c>
      <c r="S108" s="35">
        <v>6</v>
      </c>
      <c r="T108" s="16" t="s">
        <v>78</v>
      </c>
      <c r="U108" s="132">
        <v>6.5</v>
      </c>
      <c r="V108" s="133"/>
      <c r="W108" s="16"/>
      <c r="X108" s="16" t="s">
        <v>80</v>
      </c>
      <c r="Y108" s="35">
        <v>30</v>
      </c>
      <c r="Z108" s="16" t="s">
        <v>81</v>
      </c>
      <c r="AA108" s="130">
        <v>9</v>
      </c>
      <c r="AB108" s="130">
        <v>220</v>
      </c>
      <c r="AC108" s="16">
        <f>M108*U108*AB108/10</f>
        <v>872.30000000000325</v>
      </c>
      <c r="AD108" s="16">
        <f>AC108*AF108</f>
        <v>697.84000000000265</v>
      </c>
      <c r="AE108" s="142">
        <v>2005</v>
      </c>
      <c r="AF108" s="16">
        <v>0.8</v>
      </c>
      <c r="AG108" s="30"/>
      <c r="AH108" s="30"/>
      <c r="AI108" s="21" t="s">
        <v>201</v>
      </c>
      <c r="AJ108" s="16" t="s">
        <v>202</v>
      </c>
      <c r="AK108" s="21" t="s">
        <v>201</v>
      </c>
      <c r="AL108" s="16" t="s">
        <v>127</v>
      </c>
      <c r="AM108" s="16">
        <v>6</v>
      </c>
      <c r="AN108" s="30" t="s">
        <v>85</v>
      </c>
      <c r="AO108" s="30" t="s">
        <v>85</v>
      </c>
      <c r="AP108" s="30" t="s">
        <v>85</v>
      </c>
      <c r="AQ108" s="30" t="s">
        <v>84</v>
      </c>
      <c r="AR108" s="30" t="s">
        <v>85</v>
      </c>
      <c r="AS108" s="30" t="s">
        <v>85</v>
      </c>
      <c r="AT108" s="30" t="s">
        <v>85</v>
      </c>
      <c r="AU108" s="30"/>
      <c r="AV108" s="21"/>
      <c r="AW108" s="21"/>
      <c r="AX108" s="21"/>
      <c r="AY108" s="151"/>
      <c r="AZ108" s="89"/>
      <c r="BA108" s="89"/>
      <c r="BB108" s="89"/>
      <c r="BC108" s="89"/>
    </row>
    <row r="109" spans="1:55" s="59" customFormat="1" ht="30.95" customHeight="1" x14ac:dyDescent="0.15">
      <c r="A109" s="30"/>
      <c r="B109" s="30" t="s">
        <v>102</v>
      </c>
      <c r="C109" s="119" t="s">
        <v>280</v>
      </c>
      <c r="D109" s="120" t="s">
        <v>281</v>
      </c>
      <c r="E109" s="121">
        <v>159.79</v>
      </c>
      <c r="F109" s="122">
        <v>161.79</v>
      </c>
      <c r="G109" s="22"/>
      <c r="H109" s="22"/>
      <c r="I109" s="22"/>
      <c r="J109" s="129" t="s">
        <v>282</v>
      </c>
      <c r="K109" s="129">
        <v>22.14</v>
      </c>
      <c r="L109" s="129">
        <v>30.783000000000001</v>
      </c>
      <c r="M109" s="16">
        <f>F109-E109</f>
        <v>2</v>
      </c>
      <c r="N109" s="35" t="s">
        <v>283</v>
      </c>
      <c r="O109" s="21"/>
      <c r="P109" s="21"/>
      <c r="Q109" s="21"/>
      <c r="R109" s="35" t="s">
        <v>121</v>
      </c>
      <c r="S109" s="134">
        <v>5</v>
      </c>
      <c r="T109" s="16" t="s">
        <v>78</v>
      </c>
      <c r="U109" s="135">
        <v>6.5</v>
      </c>
      <c r="V109" s="136"/>
      <c r="W109" s="16"/>
      <c r="X109" s="16" t="s">
        <v>80</v>
      </c>
      <c r="Y109" s="35">
        <v>30</v>
      </c>
      <c r="Z109" s="16" t="s">
        <v>81</v>
      </c>
      <c r="AA109" s="130">
        <v>9</v>
      </c>
      <c r="AB109" s="143">
        <v>220</v>
      </c>
      <c r="AC109" s="16">
        <f>M109*U109*AB109/10</f>
        <v>286</v>
      </c>
      <c r="AD109" s="16">
        <f>AC109*AF109</f>
        <v>228.8</v>
      </c>
      <c r="AE109" s="144">
        <v>2009</v>
      </c>
      <c r="AF109" s="16">
        <v>0.8</v>
      </c>
      <c r="AG109" s="30"/>
      <c r="AH109" s="30"/>
      <c r="AI109" s="21" t="s">
        <v>201</v>
      </c>
      <c r="AJ109" s="16" t="s">
        <v>202</v>
      </c>
      <c r="AK109" s="21" t="s">
        <v>201</v>
      </c>
      <c r="AL109" s="16" t="s">
        <v>127</v>
      </c>
      <c r="AM109" s="146">
        <v>5</v>
      </c>
      <c r="AN109" s="30" t="s">
        <v>85</v>
      </c>
      <c r="AO109" s="30" t="s">
        <v>85</v>
      </c>
      <c r="AP109" s="30" t="s">
        <v>85</v>
      </c>
      <c r="AQ109" s="30" t="s">
        <v>85</v>
      </c>
      <c r="AR109" s="30" t="s">
        <v>85</v>
      </c>
      <c r="AS109" s="30" t="s">
        <v>84</v>
      </c>
      <c r="AT109" s="30" t="s">
        <v>85</v>
      </c>
      <c r="AU109" s="30"/>
      <c r="AV109" s="21"/>
      <c r="AW109" s="21"/>
      <c r="AX109" s="21" t="s">
        <v>284</v>
      </c>
      <c r="AY109" s="151"/>
      <c r="AZ109" s="89"/>
      <c r="BA109" s="89"/>
      <c r="BB109" s="89"/>
      <c r="BC109" s="89"/>
    </row>
    <row r="110" spans="1:55" s="59" customFormat="1" ht="30.95" customHeight="1" x14ac:dyDescent="0.15">
      <c r="A110" s="30"/>
      <c r="B110" s="30" t="s">
        <v>102</v>
      </c>
      <c r="C110" s="119" t="s">
        <v>280</v>
      </c>
      <c r="D110" s="123" t="s">
        <v>281</v>
      </c>
      <c r="E110" s="124">
        <v>166.285</v>
      </c>
      <c r="F110" s="124">
        <v>178.59299999999999</v>
      </c>
      <c r="G110" s="22"/>
      <c r="H110" s="22"/>
      <c r="I110" s="22"/>
      <c r="J110" s="129" t="s">
        <v>285</v>
      </c>
      <c r="K110" s="129">
        <v>0</v>
      </c>
      <c r="L110" s="129">
        <v>12.308</v>
      </c>
      <c r="M110" s="16">
        <f>F110-E110</f>
        <v>12.307999999999993</v>
      </c>
      <c r="N110" s="35" t="s">
        <v>283</v>
      </c>
      <c r="O110" s="21"/>
      <c r="P110" s="21"/>
      <c r="Q110" s="21"/>
      <c r="R110" s="35" t="s">
        <v>121</v>
      </c>
      <c r="S110" s="134">
        <v>4.5</v>
      </c>
      <c r="T110" s="16" t="s">
        <v>78</v>
      </c>
      <c r="U110" s="137">
        <v>6.5</v>
      </c>
      <c r="V110" s="136"/>
      <c r="W110" s="16"/>
      <c r="X110" s="16" t="s">
        <v>80</v>
      </c>
      <c r="Y110" s="35">
        <v>30</v>
      </c>
      <c r="Z110" s="16" t="s">
        <v>81</v>
      </c>
      <c r="AA110" s="130">
        <v>9</v>
      </c>
      <c r="AB110" s="143">
        <v>220</v>
      </c>
      <c r="AC110" s="16">
        <f>M110*U110*AB110/10</f>
        <v>1760.0439999999987</v>
      </c>
      <c r="AD110" s="16">
        <f>AC110*AF110</f>
        <v>1408.0351999999991</v>
      </c>
      <c r="AE110" s="144">
        <v>2006</v>
      </c>
      <c r="AF110" s="16">
        <v>0.8</v>
      </c>
      <c r="AG110" s="30"/>
      <c r="AH110" s="30"/>
      <c r="AI110" s="21" t="s">
        <v>201</v>
      </c>
      <c r="AJ110" s="16" t="s">
        <v>202</v>
      </c>
      <c r="AK110" s="21" t="s">
        <v>201</v>
      </c>
      <c r="AL110" s="16" t="s">
        <v>127</v>
      </c>
      <c r="AM110" s="146">
        <v>4.5</v>
      </c>
      <c r="AN110" s="30" t="s">
        <v>85</v>
      </c>
      <c r="AO110" s="30" t="s">
        <v>85</v>
      </c>
      <c r="AP110" s="30" t="s">
        <v>85</v>
      </c>
      <c r="AQ110" s="30" t="s">
        <v>85</v>
      </c>
      <c r="AR110" s="30" t="s">
        <v>85</v>
      </c>
      <c r="AS110" s="30" t="s">
        <v>84</v>
      </c>
      <c r="AT110" s="30" t="s">
        <v>85</v>
      </c>
      <c r="AU110" s="30"/>
      <c r="AV110" s="21"/>
      <c r="AW110" s="21"/>
      <c r="AX110" s="21" t="s">
        <v>286</v>
      </c>
      <c r="AY110" s="151"/>
      <c r="AZ110" s="89"/>
      <c r="BA110" s="89"/>
      <c r="BB110" s="89"/>
      <c r="BC110" s="89"/>
    </row>
    <row r="111" spans="1:55" s="60" customFormat="1" ht="30.95" customHeight="1" x14ac:dyDescent="0.15">
      <c r="A111" s="30"/>
      <c r="B111" s="30" t="s">
        <v>102</v>
      </c>
      <c r="C111" s="119" t="s">
        <v>287</v>
      </c>
      <c r="D111" s="123" t="s">
        <v>288</v>
      </c>
      <c r="E111" s="125">
        <v>322.49299999999999</v>
      </c>
      <c r="F111" s="126">
        <v>330.41</v>
      </c>
      <c r="G111" s="22"/>
      <c r="H111" s="22"/>
      <c r="I111" s="22"/>
      <c r="J111" s="130" t="s">
        <v>289</v>
      </c>
      <c r="K111" s="130">
        <v>62.716000000000001</v>
      </c>
      <c r="L111" s="130">
        <v>70.632999999999996</v>
      </c>
      <c r="M111" s="16">
        <f>F111-E111</f>
        <v>7.91700000000003</v>
      </c>
      <c r="N111" s="35" t="s">
        <v>61</v>
      </c>
      <c r="O111" s="21"/>
      <c r="P111" s="21"/>
      <c r="Q111" s="21"/>
      <c r="R111" s="35" t="s">
        <v>121</v>
      </c>
      <c r="S111" s="35">
        <v>4.5</v>
      </c>
      <c r="T111" s="16" t="s">
        <v>78</v>
      </c>
      <c r="U111" s="21">
        <v>6</v>
      </c>
      <c r="V111" s="136"/>
      <c r="W111" s="16"/>
      <c r="X111" s="16" t="s">
        <v>80</v>
      </c>
      <c r="Y111" s="35">
        <v>30</v>
      </c>
      <c r="Z111" s="16" t="s">
        <v>81</v>
      </c>
      <c r="AA111" s="130">
        <v>9</v>
      </c>
      <c r="AB111" s="143">
        <v>220</v>
      </c>
      <c r="AC111" s="16">
        <f>M111*U111*AB111/10</f>
        <v>1045.044000000004</v>
      </c>
      <c r="AD111" s="16">
        <f>AC111*AF111</f>
        <v>627.02640000000235</v>
      </c>
      <c r="AE111" s="130">
        <v>1995</v>
      </c>
      <c r="AF111" s="16">
        <v>0.6</v>
      </c>
      <c r="AG111" s="30"/>
      <c r="AH111" s="30"/>
      <c r="AI111" s="21" t="s">
        <v>201</v>
      </c>
      <c r="AJ111" s="16" t="s">
        <v>202</v>
      </c>
      <c r="AK111" s="21" t="s">
        <v>201</v>
      </c>
      <c r="AL111" s="16" t="s">
        <v>127</v>
      </c>
      <c r="AM111" s="16">
        <v>4.5</v>
      </c>
      <c r="AN111" s="30" t="s">
        <v>85</v>
      </c>
      <c r="AO111" s="30" t="s">
        <v>85</v>
      </c>
      <c r="AP111" s="30" t="s">
        <v>85</v>
      </c>
      <c r="AQ111" s="30" t="s">
        <v>84</v>
      </c>
      <c r="AR111" s="30" t="s">
        <v>85</v>
      </c>
      <c r="AS111" s="22" t="s">
        <v>84</v>
      </c>
      <c r="AT111" s="30" t="s">
        <v>85</v>
      </c>
      <c r="AU111" s="30"/>
      <c r="AV111" s="21"/>
      <c r="AW111" s="21"/>
      <c r="AX111" s="21"/>
      <c r="AY111" s="151"/>
      <c r="AZ111" s="89"/>
      <c r="BA111" s="89"/>
      <c r="BB111" s="89"/>
      <c r="BC111" s="89"/>
    </row>
    <row r="112" spans="1:55" s="60" customFormat="1" ht="30.95" customHeight="1" x14ac:dyDescent="0.15">
      <c r="A112" s="30"/>
      <c r="B112" s="71" t="s">
        <v>182</v>
      </c>
      <c r="C112" s="71"/>
      <c r="D112" s="123"/>
      <c r="E112" s="125"/>
      <c r="F112" s="126"/>
      <c r="G112" s="22"/>
      <c r="H112" s="22"/>
      <c r="I112" s="22"/>
      <c r="J112" s="130"/>
      <c r="K112" s="130"/>
      <c r="L112" s="130"/>
      <c r="M112" s="16">
        <f>SUM(M113:M115)</f>
        <v>20.682000000000002</v>
      </c>
      <c r="N112" s="35"/>
      <c r="O112" s="21"/>
      <c r="P112" s="21"/>
      <c r="Q112" s="21"/>
      <c r="R112" s="35"/>
      <c r="S112" s="35"/>
      <c r="T112" s="16"/>
      <c r="U112" s="21"/>
      <c r="V112" s="136"/>
      <c r="W112" s="16"/>
      <c r="X112" s="16"/>
      <c r="Y112" s="35"/>
      <c r="Z112" s="16"/>
      <c r="AA112" s="130"/>
      <c r="AB112" s="143"/>
      <c r="AC112" s="80">
        <f>SUM(AC113:AC115)</f>
        <v>3185.0279999999998</v>
      </c>
      <c r="AD112" s="80">
        <f>SUM(AD113:AD115)</f>
        <v>3177.2663999999995</v>
      </c>
      <c r="AE112" s="130"/>
      <c r="AF112" s="16"/>
      <c r="AG112" s="30"/>
      <c r="AH112" s="30"/>
      <c r="AI112" s="21"/>
      <c r="AJ112" s="16"/>
      <c r="AK112" s="21"/>
      <c r="AL112" s="16"/>
      <c r="AM112" s="16"/>
      <c r="AN112" s="30"/>
      <c r="AO112" s="30"/>
      <c r="AP112" s="30"/>
      <c r="AQ112" s="30"/>
      <c r="AR112" s="30"/>
      <c r="AS112" s="22"/>
      <c r="AT112" s="30"/>
      <c r="AU112" s="30"/>
      <c r="AV112" s="21"/>
      <c r="AW112" s="21"/>
      <c r="AX112" s="21"/>
      <c r="AY112" s="151"/>
      <c r="AZ112" s="89"/>
      <c r="BA112" s="89"/>
      <c r="BB112" s="89"/>
      <c r="BC112" s="89"/>
    </row>
    <row r="113" spans="1:55" s="46" customFormat="1" ht="30.95" customHeight="1" x14ac:dyDescent="0.15">
      <c r="A113" s="20"/>
      <c r="B113" s="22" t="s">
        <v>184</v>
      </c>
      <c r="C113" s="19" t="s">
        <v>185</v>
      </c>
      <c r="D113" s="23" t="s">
        <v>186</v>
      </c>
      <c r="E113" s="23">
        <v>84.411000000000001</v>
      </c>
      <c r="F113" s="23">
        <v>88.236000000000004</v>
      </c>
      <c r="G113" s="22"/>
      <c r="H113" s="22"/>
      <c r="I113" s="22"/>
      <c r="J113" s="23" t="s">
        <v>186</v>
      </c>
      <c r="K113" s="23">
        <v>84.411000000000001</v>
      </c>
      <c r="L113" s="23">
        <v>88.236000000000004</v>
      </c>
      <c r="M113" s="19">
        <f>F113-E113</f>
        <v>3.8250000000000028</v>
      </c>
      <c r="N113" s="23" t="s">
        <v>62</v>
      </c>
      <c r="O113" s="18"/>
      <c r="P113" s="18"/>
      <c r="Q113" s="18"/>
      <c r="R113" s="23" t="s">
        <v>121</v>
      </c>
      <c r="S113" s="19">
        <v>5.5</v>
      </c>
      <c r="T113" s="19" t="s">
        <v>78</v>
      </c>
      <c r="U113" s="18">
        <v>7</v>
      </c>
      <c r="V113" s="18"/>
      <c r="W113" s="19"/>
      <c r="X113" s="19" t="s">
        <v>80</v>
      </c>
      <c r="Y113" s="23">
        <v>30</v>
      </c>
      <c r="Z113" s="19" t="s">
        <v>81</v>
      </c>
      <c r="AA113" s="23">
        <v>9</v>
      </c>
      <c r="AB113" s="96">
        <v>220</v>
      </c>
      <c r="AC113" s="19">
        <f>M113*U113*AB113/10</f>
        <v>589.05000000000041</v>
      </c>
      <c r="AD113" s="19">
        <f>AC113*AF113</f>
        <v>589.05000000000041</v>
      </c>
      <c r="AE113" s="18">
        <v>2006</v>
      </c>
      <c r="AF113" s="22">
        <v>1</v>
      </c>
      <c r="AG113" s="22"/>
      <c r="AH113" s="22"/>
      <c r="AI113" s="18" t="s">
        <v>201</v>
      </c>
      <c r="AJ113" s="18" t="s">
        <v>202</v>
      </c>
      <c r="AK113" s="18" t="s">
        <v>201</v>
      </c>
      <c r="AL113" s="19"/>
      <c r="AM113" s="19">
        <v>5.5</v>
      </c>
      <c r="AN113" s="22" t="s">
        <v>85</v>
      </c>
      <c r="AO113" s="22" t="s">
        <v>85</v>
      </c>
      <c r="AP113" s="22" t="s">
        <v>85</v>
      </c>
      <c r="AQ113" s="22" t="s">
        <v>84</v>
      </c>
      <c r="AR113" s="22" t="s">
        <v>84</v>
      </c>
      <c r="AS113" s="22" t="s">
        <v>85</v>
      </c>
      <c r="AT113" s="22" t="s">
        <v>85</v>
      </c>
      <c r="AU113" s="22"/>
      <c r="AV113" s="18"/>
      <c r="AW113" s="18"/>
      <c r="AX113" s="18"/>
      <c r="AY113" s="113"/>
      <c r="AZ113" s="113"/>
      <c r="BA113" s="113"/>
      <c r="BB113" s="113"/>
      <c r="BC113" s="85"/>
    </row>
    <row r="114" spans="1:55" s="46" customFormat="1" ht="30.95" customHeight="1" x14ac:dyDescent="0.15">
      <c r="A114" s="22"/>
      <c r="B114" s="22" t="s">
        <v>184</v>
      </c>
      <c r="C114" s="19" t="s">
        <v>185</v>
      </c>
      <c r="D114" s="23" t="s">
        <v>186</v>
      </c>
      <c r="E114" s="23">
        <v>138.702</v>
      </c>
      <c r="F114" s="23">
        <v>155.30699999999999</v>
      </c>
      <c r="G114" s="23"/>
      <c r="H114" s="23"/>
      <c r="I114" s="23"/>
      <c r="J114" s="23" t="s">
        <v>186</v>
      </c>
      <c r="K114" s="23">
        <v>138.702</v>
      </c>
      <c r="L114" s="23">
        <v>150.72900000000001</v>
      </c>
      <c r="M114" s="19">
        <f>F114-E114</f>
        <v>16.60499999999999</v>
      </c>
      <c r="N114" s="19" t="s">
        <v>62</v>
      </c>
      <c r="O114" s="86" t="s">
        <v>187</v>
      </c>
      <c r="P114" s="19">
        <v>10099.3722</v>
      </c>
      <c r="Q114" s="19">
        <v>7753.3020999999999</v>
      </c>
      <c r="R114" s="23" t="s">
        <v>121</v>
      </c>
      <c r="S114" s="23">
        <v>4.5</v>
      </c>
      <c r="T114" s="19" t="s">
        <v>78</v>
      </c>
      <c r="U114" s="22">
        <v>7</v>
      </c>
      <c r="V114" s="18"/>
      <c r="W114" s="19"/>
      <c r="X114" s="19" t="s">
        <v>80</v>
      </c>
      <c r="Y114" s="23">
        <v>30</v>
      </c>
      <c r="Z114" s="19" t="s">
        <v>81</v>
      </c>
      <c r="AA114" s="19">
        <v>9</v>
      </c>
      <c r="AB114" s="96">
        <v>220</v>
      </c>
      <c r="AC114" s="19">
        <f>M114*U114*AB114/10</f>
        <v>2557.1699999999983</v>
      </c>
      <c r="AD114" s="19">
        <f>AC114*AF114</f>
        <v>2557.1699999999983</v>
      </c>
      <c r="AE114" s="18" t="s">
        <v>290</v>
      </c>
      <c r="AF114" s="22">
        <v>1</v>
      </c>
      <c r="AG114" s="22"/>
      <c r="AH114" s="22"/>
      <c r="AI114" s="18" t="s">
        <v>201</v>
      </c>
      <c r="AJ114" s="147" t="s">
        <v>263</v>
      </c>
      <c r="AK114" s="18" t="s">
        <v>201</v>
      </c>
      <c r="AL114" s="18"/>
      <c r="AM114" s="23">
        <v>4.5</v>
      </c>
      <c r="AN114" s="22" t="s">
        <v>85</v>
      </c>
      <c r="AO114" s="22" t="s">
        <v>85</v>
      </c>
      <c r="AP114" s="22" t="s">
        <v>85</v>
      </c>
      <c r="AQ114" s="22" t="s">
        <v>84</v>
      </c>
      <c r="AR114" s="22" t="s">
        <v>84</v>
      </c>
      <c r="AS114" s="22" t="s">
        <v>85</v>
      </c>
      <c r="AT114" s="22" t="s">
        <v>85</v>
      </c>
      <c r="AU114" s="22" t="s">
        <v>87</v>
      </c>
      <c r="AV114" s="18" t="s">
        <v>87</v>
      </c>
      <c r="AW114" s="18" t="s">
        <v>124</v>
      </c>
      <c r="AX114" s="18" t="s">
        <v>188</v>
      </c>
      <c r="AY114" s="113"/>
      <c r="AZ114" s="113"/>
      <c r="BA114" s="113"/>
      <c r="BB114" s="113"/>
      <c r="BC114" s="85" t="s">
        <v>99</v>
      </c>
    </row>
    <row r="115" spans="1:55" s="59" customFormat="1" ht="30.95" customHeight="1" x14ac:dyDescent="0.15">
      <c r="A115" s="22"/>
      <c r="B115" s="22" t="s">
        <v>184</v>
      </c>
      <c r="C115" s="19" t="s">
        <v>185</v>
      </c>
      <c r="D115" s="23" t="s">
        <v>186</v>
      </c>
      <c r="E115" s="23">
        <v>155.30699999999999</v>
      </c>
      <c r="F115" s="23">
        <v>155.559</v>
      </c>
      <c r="G115" s="23"/>
      <c r="H115" s="23"/>
      <c r="I115" s="23"/>
      <c r="J115" s="23" t="s">
        <v>186</v>
      </c>
      <c r="K115" s="23">
        <v>150.72900000000001</v>
      </c>
      <c r="L115" s="23">
        <v>155.059</v>
      </c>
      <c r="M115" s="19">
        <f>F115-E115</f>
        <v>0.25200000000000955</v>
      </c>
      <c r="N115" s="19" t="s">
        <v>62</v>
      </c>
      <c r="O115" s="86" t="s">
        <v>187</v>
      </c>
      <c r="P115" s="19">
        <v>10099.3722</v>
      </c>
      <c r="Q115" s="19">
        <v>7753.3020999999999</v>
      </c>
      <c r="R115" s="23" t="s">
        <v>121</v>
      </c>
      <c r="S115" s="23">
        <v>6</v>
      </c>
      <c r="T115" s="19" t="s">
        <v>78</v>
      </c>
      <c r="U115" s="22">
        <v>7</v>
      </c>
      <c r="V115" s="18"/>
      <c r="W115" s="19"/>
      <c r="X115" s="19" t="s">
        <v>80</v>
      </c>
      <c r="Y115" s="23">
        <v>30</v>
      </c>
      <c r="Z115" s="19" t="s">
        <v>81</v>
      </c>
      <c r="AA115" s="19">
        <v>9</v>
      </c>
      <c r="AB115" s="96">
        <v>220</v>
      </c>
      <c r="AC115" s="19">
        <f>M115*U115*AB115/10</f>
        <v>38.808000000001471</v>
      </c>
      <c r="AD115" s="19">
        <f>AC115*AF115</f>
        <v>31.046400000001178</v>
      </c>
      <c r="AE115" s="19">
        <v>2014</v>
      </c>
      <c r="AF115" s="22">
        <v>0.8</v>
      </c>
      <c r="AG115" s="22"/>
      <c r="AH115" s="22"/>
      <c r="AI115" s="18" t="s">
        <v>201</v>
      </c>
      <c r="AJ115" s="147" t="s">
        <v>263</v>
      </c>
      <c r="AK115" s="18" t="s">
        <v>201</v>
      </c>
      <c r="AL115" s="18"/>
      <c r="AM115" s="23">
        <v>6</v>
      </c>
      <c r="AN115" s="22" t="s">
        <v>85</v>
      </c>
      <c r="AO115" s="22" t="s">
        <v>85</v>
      </c>
      <c r="AP115" s="22" t="s">
        <v>85</v>
      </c>
      <c r="AQ115" s="22" t="s">
        <v>84</v>
      </c>
      <c r="AR115" s="22" t="s">
        <v>84</v>
      </c>
      <c r="AS115" s="22" t="s">
        <v>85</v>
      </c>
      <c r="AT115" s="22" t="s">
        <v>85</v>
      </c>
      <c r="AU115" s="22" t="s">
        <v>87</v>
      </c>
      <c r="AV115" s="18" t="s">
        <v>87</v>
      </c>
      <c r="AW115" s="18" t="s">
        <v>124</v>
      </c>
      <c r="AX115" s="18" t="s">
        <v>188</v>
      </c>
      <c r="AY115" s="113"/>
      <c r="AZ115" s="113"/>
      <c r="BA115" s="113"/>
      <c r="BB115" s="113"/>
      <c r="BC115" s="85" t="s">
        <v>99</v>
      </c>
    </row>
    <row r="116" spans="1:55" s="59" customFormat="1" ht="30.95" customHeight="1" x14ac:dyDescent="0.15">
      <c r="A116" s="22"/>
      <c r="B116" s="71" t="s">
        <v>108</v>
      </c>
      <c r="C116" s="71"/>
      <c r="D116" s="23"/>
      <c r="E116" s="23"/>
      <c r="F116" s="23"/>
      <c r="G116" s="23"/>
      <c r="H116" s="23"/>
      <c r="I116" s="23"/>
      <c r="J116" s="23"/>
      <c r="K116" s="23"/>
      <c r="L116" s="23"/>
      <c r="M116" s="16">
        <f>SUM(M117:M121)</f>
        <v>25.790000000000006</v>
      </c>
      <c r="N116" s="19"/>
      <c r="O116" s="86"/>
      <c r="P116" s="19"/>
      <c r="Q116" s="19"/>
      <c r="R116" s="23"/>
      <c r="S116" s="23"/>
      <c r="T116" s="19"/>
      <c r="U116" s="22"/>
      <c r="V116" s="18"/>
      <c r="W116" s="19"/>
      <c r="X116" s="19"/>
      <c r="Y116" s="23"/>
      <c r="Z116" s="19"/>
      <c r="AA116" s="19"/>
      <c r="AB116" s="96"/>
      <c r="AC116" s="80">
        <f>SUM(AC117:AC121)</f>
        <v>3635.2712500000007</v>
      </c>
      <c r="AD116" s="80">
        <f>SUM(AD117:AD121)</f>
        <v>2908.2170000000006</v>
      </c>
      <c r="AE116" s="19"/>
      <c r="AF116" s="22"/>
      <c r="AG116" s="22"/>
      <c r="AH116" s="22"/>
      <c r="AI116" s="18"/>
      <c r="AJ116" s="147"/>
      <c r="AK116" s="18"/>
      <c r="AL116" s="18"/>
      <c r="AM116" s="23"/>
      <c r="AN116" s="22"/>
      <c r="AO116" s="22"/>
      <c r="AP116" s="22"/>
      <c r="AQ116" s="22"/>
      <c r="AR116" s="22"/>
      <c r="AS116" s="22"/>
      <c r="AT116" s="22"/>
      <c r="AU116" s="22"/>
      <c r="AV116" s="18"/>
      <c r="AW116" s="18"/>
      <c r="AX116" s="18"/>
      <c r="AY116" s="113"/>
      <c r="AZ116" s="113"/>
      <c r="BA116" s="113"/>
      <c r="BB116" s="113"/>
      <c r="BC116" s="85"/>
    </row>
    <row r="117" spans="1:55" s="59" customFormat="1" ht="30.95" customHeight="1" x14ac:dyDescent="0.15">
      <c r="A117" s="78"/>
      <c r="B117" s="30" t="s">
        <v>110</v>
      </c>
      <c r="C117" s="78" t="s">
        <v>291</v>
      </c>
      <c r="D117" s="16" t="s">
        <v>292</v>
      </c>
      <c r="E117" s="35">
        <v>89.290999999999997</v>
      </c>
      <c r="F117" s="35">
        <v>92.674999999999997</v>
      </c>
      <c r="G117" s="22"/>
      <c r="H117" s="22"/>
      <c r="I117" s="22"/>
      <c r="J117" s="35" t="s">
        <v>292</v>
      </c>
      <c r="K117" s="35">
        <v>89.290999999999997</v>
      </c>
      <c r="L117" s="35">
        <v>92.674999999999997</v>
      </c>
      <c r="M117" s="16">
        <f>F117-E117</f>
        <v>3.3840000000000003</v>
      </c>
      <c r="N117" s="131" t="s">
        <v>62</v>
      </c>
      <c r="O117" s="21"/>
      <c r="P117" s="30"/>
      <c r="Q117" s="30"/>
      <c r="R117" s="35" t="s">
        <v>121</v>
      </c>
      <c r="S117" s="35">
        <v>6</v>
      </c>
      <c r="T117" s="21" t="s">
        <v>106</v>
      </c>
      <c r="U117" s="138">
        <v>6.5</v>
      </c>
      <c r="V117" s="136">
        <v>20</v>
      </c>
      <c r="W117" s="138"/>
      <c r="X117" s="89" t="s">
        <v>80</v>
      </c>
      <c r="Y117" s="138">
        <v>20</v>
      </c>
      <c r="Z117" s="98" t="s">
        <v>81</v>
      </c>
      <c r="AA117" s="138">
        <v>9</v>
      </c>
      <c r="AB117" s="35">
        <v>215</v>
      </c>
      <c r="AC117" s="16">
        <f>M117*U117*AB117/10</f>
        <v>472.91400000000004</v>
      </c>
      <c r="AD117" s="16">
        <f>AC117*AF117</f>
        <v>378.33120000000008</v>
      </c>
      <c r="AE117" s="21">
        <v>2008</v>
      </c>
      <c r="AF117" s="16">
        <v>0.8</v>
      </c>
      <c r="AG117" s="30"/>
      <c r="AH117" s="30"/>
      <c r="AI117" s="21" t="s">
        <v>201</v>
      </c>
      <c r="AJ117" s="16" t="s">
        <v>202</v>
      </c>
      <c r="AK117" s="21" t="s">
        <v>201</v>
      </c>
      <c r="AL117" s="16" t="s">
        <v>127</v>
      </c>
      <c r="AM117" s="16">
        <v>6</v>
      </c>
      <c r="AN117" s="30" t="s">
        <v>85</v>
      </c>
      <c r="AO117" s="30" t="s">
        <v>85</v>
      </c>
      <c r="AP117" s="30" t="s">
        <v>85</v>
      </c>
      <c r="AQ117" s="30" t="s">
        <v>85</v>
      </c>
      <c r="AR117" s="30" t="s">
        <v>85</v>
      </c>
      <c r="AS117" s="30" t="s">
        <v>84</v>
      </c>
      <c r="AT117" s="30" t="s">
        <v>85</v>
      </c>
      <c r="AU117" s="30"/>
      <c r="AV117" s="21"/>
      <c r="AW117" s="21"/>
      <c r="AX117" s="21" t="s">
        <v>293</v>
      </c>
      <c r="AY117" s="151"/>
      <c r="AZ117" s="151"/>
      <c r="BA117" s="151"/>
      <c r="BB117" s="151"/>
      <c r="BC117" s="89"/>
    </row>
    <row r="118" spans="1:55" s="59" customFormat="1" ht="30.95" customHeight="1" x14ac:dyDescent="0.15">
      <c r="A118" s="78"/>
      <c r="B118" s="30" t="s">
        <v>110</v>
      </c>
      <c r="C118" s="78" t="s">
        <v>291</v>
      </c>
      <c r="D118" s="16" t="s">
        <v>292</v>
      </c>
      <c r="E118" s="35">
        <v>92.674999999999997</v>
      </c>
      <c r="F118" s="35">
        <v>101.938</v>
      </c>
      <c r="G118" s="22"/>
      <c r="H118" s="22"/>
      <c r="I118" s="22"/>
      <c r="J118" s="35" t="s">
        <v>292</v>
      </c>
      <c r="K118" s="35">
        <v>92.674999999999997</v>
      </c>
      <c r="L118" s="35">
        <v>101.938</v>
      </c>
      <c r="M118" s="16">
        <f>F118-E118</f>
        <v>9.2630000000000052</v>
      </c>
      <c r="N118" s="131" t="s">
        <v>62</v>
      </c>
      <c r="O118" s="21"/>
      <c r="P118" s="30"/>
      <c r="Q118" s="30"/>
      <c r="R118" s="35" t="s">
        <v>121</v>
      </c>
      <c r="S118" s="35">
        <v>5.5</v>
      </c>
      <c r="T118" s="21" t="s">
        <v>106</v>
      </c>
      <c r="U118" s="138">
        <v>6.5</v>
      </c>
      <c r="V118" s="136">
        <v>20</v>
      </c>
      <c r="W118" s="138"/>
      <c r="X118" s="89" t="s">
        <v>80</v>
      </c>
      <c r="Y118" s="138">
        <v>20</v>
      </c>
      <c r="Z118" s="98" t="s">
        <v>81</v>
      </c>
      <c r="AA118" s="138">
        <v>9</v>
      </c>
      <c r="AB118" s="35">
        <v>215</v>
      </c>
      <c r="AC118" s="16">
        <f>M118*U118*AB118/10</f>
        <v>1294.5042500000006</v>
      </c>
      <c r="AD118" s="16">
        <f>AC118*AF118</f>
        <v>1035.6034000000006</v>
      </c>
      <c r="AE118" s="21">
        <v>2008</v>
      </c>
      <c r="AF118" s="16">
        <v>0.8</v>
      </c>
      <c r="AG118" s="30"/>
      <c r="AH118" s="30"/>
      <c r="AI118" s="21" t="s">
        <v>201</v>
      </c>
      <c r="AJ118" s="16" t="s">
        <v>202</v>
      </c>
      <c r="AK118" s="21" t="s">
        <v>201</v>
      </c>
      <c r="AL118" s="16" t="s">
        <v>127</v>
      </c>
      <c r="AM118" s="16">
        <v>5.5</v>
      </c>
      <c r="AN118" s="30" t="s">
        <v>85</v>
      </c>
      <c r="AO118" s="30" t="s">
        <v>85</v>
      </c>
      <c r="AP118" s="30" t="s">
        <v>85</v>
      </c>
      <c r="AQ118" s="30" t="s">
        <v>85</v>
      </c>
      <c r="AR118" s="30" t="s">
        <v>85</v>
      </c>
      <c r="AS118" s="30" t="s">
        <v>84</v>
      </c>
      <c r="AT118" s="30" t="s">
        <v>85</v>
      </c>
      <c r="AU118" s="30"/>
      <c r="AV118" s="21"/>
      <c r="AW118" s="21"/>
      <c r="AX118" s="21" t="s">
        <v>293</v>
      </c>
      <c r="AY118" s="151"/>
      <c r="AZ118" s="151"/>
      <c r="BA118" s="151"/>
      <c r="BB118" s="151"/>
      <c r="BC118" s="89"/>
    </row>
    <row r="119" spans="1:55" s="59" customFormat="1" ht="30.95" customHeight="1" x14ac:dyDescent="0.15">
      <c r="A119" s="78"/>
      <c r="B119" s="30" t="s">
        <v>110</v>
      </c>
      <c r="C119" s="78" t="s">
        <v>291</v>
      </c>
      <c r="D119" s="16" t="s">
        <v>292</v>
      </c>
      <c r="E119" s="35">
        <v>101.938</v>
      </c>
      <c r="F119" s="35">
        <v>105.506</v>
      </c>
      <c r="G119" s="22"/>
      <c r="H119" s="22"/>
      <c r="I119" s="22"/>
      <c r="J119" s="35" t="s">
        <v>292</v>
      </c>
      <c r="K119" s="35">
        <v>101.938</v>
      </c>
      <c r="L119" s="35">
        <v>105.506</v>
      </c>
      <c r="M119" s="16">
        <f>F119-E119</f>
        <v>3.5679999999999978</v>
      </c>
      <c r="N119" s="131" t="s">
        <v>62</v>
      </c>
      <c r="O119" s="21"/>
      <c r="P119" s="30"/>
      <c r="Q119" s="30"/>
      <c r="R119" s="35" t="s">
        <v>121</v>
      </c>
      <c r="S119" s="35">
        <v>6</v>
      </c>
      <c r="T119" s="21" t="s">
        <v>106</v>
      </c>
      <c r="U119" s="138">
        <v>6.5</v>
      </c>
      <c r="V119" s="136">
        <v>20</v>
      </c>
      <c r="W119" s="138"/>
      <c r="X119" s="89" t="s">
        <v>80</v>
      </c>
      <c r="Y119" s="138">
        <v>20</v>
      </c>
      <c r="Z119" s="98" t="s">
        <v>81</v>
      </c>
      <c r="AA119" s="138">
        <v>9</v>
      </c>
      <c r="AB119" s="35">
        <v>215</v>
      </c>
      <c r="AC119" s="16">
        <f>M119*U119*AB119/10</f>
        <v>498.6279999999997</v>
      </c>
      <c r="AD119" s="16">
        <f>AC119*AF119</f>
        <v>398.90239999999977</v>
      </c>
      <c r="AE119" s="21">
        <v>2008</v>
      </c>
      <c r="AF119" s="16">
        <v>0.8</v>
      </c>
      <c r="AG119" s="30"/>
      <c r="AH119" s="30"/>
      <c r="AI119" s="21" t="s">
        <v>201</v>
      </c>
      <c r="AJ119" s="16" t="s">
        <v>202</v>
      </c>
      <c r="AK119" s="21" t="s">
        <v>201</v>
      </c>
      <c r="AL119" s="16" t="s">
        <v>127</v>
      </c>
      <c r="AM119" s="16">
        <v>6</v>
      </c>
      <c r="AN119" s="30" t="s">
        <v>85</v>
      </c>
      <c r="AO119" s="30" t="s">
        <v>85</v>
      </c>
      <c r="AP119" s="30" t="s">
        <v>85</v>
      </c>
      <c r="AQ119" s="30" t="s">
        <v>85</v>
      </c>
      <c r="AR119" s="30" t="s">
        <v>85</v>
      </c>
      <c r="AS119" s="30" t="s">
        <v>84</v>
      </c>
      <c r="AT119" s="30" t="s">
        <v>85</v>
      </c>
      <c r="AU119" s="30"/>
      <c r="AV119" s="21"/>
      <c r="AW119" s="21"/>
      <c r="AX119" s="21" t="s">
        <v>293</v>
      </c>
      <c r="AY119" s="151"/>
      <c r="AZ119" s="151"/>
      <c r="BA119" s="151"/>
      <c r="BB119" s="151"/>
      <c r="BC119" s="89"/>
    </row>
    <row r="120" spans="1:55" s="59" customFormat="1" ht="30.95" customHeight="1" x14ac:dyDescent="0.15">
      <c r="A120" s="78"/>
      <c r="B120" s="30" t="s">
        <v>110</v>
      </c>
      <c r="C120" s="78" t="s">
        <v>291</v>
      </c>
      <c r="D120" s="16" t="s">
        <v>292</v>
      </c>
      <c r="E120" s="35">
        <v>105.506</v>
      </c>
      <c r="F120" s="35">
        <v>114.18899999999999</v>
      </c>
      <c r="G120" s="22"/>
      <c r="H120" s="22"/>
      <c r="I120" s="22"/>
      <c r="J120" s="35" t="s">
        <v>292</v>
      </c>
      <c r="K120" s="35">
        <v>105.506</v>
      </c>
      <c r="L120" s="35">
        <v>114.18899999999999</v>
      </c>
      <c r="M120" s="16">
        <f>F120-E120</f>
        <v>8.6829999999999927</v>
      </c>
      <c r="N120" s="131" t="s">
        <v>62</v>
      </c>
      <c r="O120" s="21"/>
      <c r="P120" s="30"/>
      <c r="Q120" s="30"/>
      <c r="R120" s="35" t="s">
        <v>121</v>
      </c>
      <c r="S120" s="35">
        <v>5.5</v>
      </c>
      <c r="T120" s="16" t="s">
        <v>78</v>
      </c>
      <c r="U120" s="138">
        <v>6.5</v>
      </c>
      <c r="V120" s="21"/>
      <c r="W120" s="16"/>
      <c r="X120" s="16" t="s">
        <v>80</v>
      </c>
      <c r="Y120" s="35">
        <v>30</v>
      </c>
      <c r="Z120" s="16" t="s">
        <v>81</v>
      </c>
      <c r="AA120" s="138">
        <v>9</v>
      </c>
      <c r="AB120" s="35">
        <v>220</v>
      </c>
      <c r="AC120" s="16">
        <f>M120*U120*AB120/10</f>
        <v>1241.668999999999</v>
      </c>
      <c r="AD120" s="16">
        <f>AC120*AF120</f>
        <v>993.33519999999919</v>
      </c>
      <c r="AE120" s="21">
        <v>2014</v>
      </c>
      <c r="AF120" s="16">
        <v>0.8</v>
      </c>
      <c r="AG120" s="30"/>
      <c r="AH120" s="30"/>
      <c r="AI120" s="21" t="s">
        <v>201</v>
      </c>
      <c r="AJ120" s="16" t="s">
        <v>294</v>
      </c>
      <c r="AK120" s="21" t="s">
        <v>201</v>
      </c>
      <c r="AL120" s="16" t="s">
        <v>127</v>
      </c>
      <c r="AM120" s="16">
        <v>5.5</v>
      </c>
      <c r="AN120" s="30" t="s">
        <v>85</v>
      </c>
      <c r="AO120" s="30" t="s">
        <v>85</v>
      </c>
      <c r="AP120" s="30" t="s">
        <v>85</v>
      </c>
      <c r="AQ120" s="30" t="s">
        <v>85</v>
      </c>
      <c r="AR120" s="30" t="s">
        <v>85</v>
      </c>
      <c r="AS120" s="30" t="s">
        <v>84</v>
      </c>
      <c r="AT120" s="30" t="s">
        <v>85</v>
      </c>
      <c r="AU120" s="30"/>
      <c r="AV120" s="21"/>
      <c r="AW120" s="21"/>
      <c r="AX120" s="21" t="s">
        <v>293</v>
      </c>
      <c r="AY120" s="151"/>
      <c r="AZ120" s="151"/>
      <c r="BA120" s="151"/>
      <c r="BB120" s="151"/>
      <c r="BC120" s="89"/>
    </row>
    <row r="121" spans="1:55" s="59" customFormat="1" ht="30.95" customHeight="1" x14ac:dyDescent="0.15">
      <c r="A121" s="78"/>
      <c r="B121" s="30" t="s">
        <v>110</v>
      </c>
      <c r="C121" s="78" t="s">
        <v>291</v>
      </c>
      <c r="D121" s="16" t="s">
        <v>292</v>
      </c>
      <c r="E121" s="35">
        <v>114.18899999999999</v>
      </c>
      <c r="F121" s="35">
        <v>115.081</v>
      </c>
      <c r="G121" s="22"/>
      <c r="H121" s="22"/>
      <c r="I121" s="22"/>
      <c r="J121" s="35" t="s">
        <v>292</v>
      </c>
      <c r="K121" s="35">
        <v>114.18899999999999</v>
      </c>
      <c r="L121" s="35">
        <v>115.081</v>
      </c>
      <c r="M121" s="16">
        <f>F121-E121</f>
        <v>0.89200000000001012</v>
      </c>
      <c r="N121" s="131" t="s">
        <v>62</v>
      </c>
      <c r="O121" s="21"/>
      <c r="P121" s="30"/>
      <c r="Q121" s="30"/>
      <c r="R121" s="35" t="s">
        <v>121</v>
      </c>
      <c r="S121" s="35">
        <v>6</v>
      </c>
      <c r="T121" s="16" t="s">
        <v>78</v>
      </c>
      <c r="U121" s="138">
        <v>6.5</v>
      </c>
      <c r="V121" s="21"/>
      <c r="W121" s="16"/>
      <c r="X121" s="16" t="s">
        <v>80</v>
      </c>
      <c r="Y121" s="35">
        <v>30</v>
      </c>
      <c r="Z121" s="16" t="s">
        <v>81</v>
      </c>
      <c r="AA121" s="138">
        <v>9</v>
      </c>
      <c r="AB121" s="35">
        <v>220</v>
      </c>
      <c r="AC121" s="16">
        <f>M121*U121*AB121/10</f>
        <v>127.55600000000145</v>
      </c>
      <c r="AD121" s="16">
        <f>AC121*AF121</f>
        <v>102.04480000000116</v>
      </c>
      <c r="AE121" s="21">
        <v>2008</v>
      </c>
      <c r="AF121" s="16">
        <v>0.8</v>
      </c>
      <c r="AG121" s="30"/>
      <c r="AH121" s="30"/>
      <c r="AI121" s="21" t="s">
        <v>201</v>
      </c>
      <c r="AJ121" s="16" t="s">
        <v>202</v>
      </c>
      <c r="AK121" s="21" t="s">
        <v>201</v>
      </c>
      <c r="AL121" s="16" t="s">
        <v>127</v>
      </c>
      <c r="AM121" s="16">
        <v>6</v>
      </c>
      <c r="AN121" s="30" t="s">
        <v>85</v>
      </c>
      <c r="AO121" s="30" t="s">
        <v>85</v>
      </c>
      <c r="AP121" s="30" t="s">
        <v>85</v>
      </c>
      <c r="AQ121" s="30" t="s">
        <v>85</v>
      </c>
      <c r="AR121" s="30" t="s">
        <v>85</v>
      </c>
      <c r="AS121" s="30" t="s">
        <v>84</v>
      </c>
      <c r="AT121" s="30" t="s">
        <v>85</v>
      </c>
      <c r="AU121" s="30"/>
      <c r="AV121" s="21"/>
      <c r="AW121" s="21"/>
      <c r="AX121" s="21" t="s">
        <v>293</v>
      </c>
      <c r="AY121" s="151"/>
      <c r="AZ121" s="151"/>
      <c r="BA121" s="151"/>
      <c r="BB121" s="151"/>
      <c r="BC121" s="89"/>
    </row>
  </sheetData>
  <autoFilter ref="A6:BD121"/>
  <sortState ref="A7:BC92">
    <sortCondition ref="AN7:AN92" customList="是,否"/>
    <sortCondition ref="R7:R92" customList="一级,二级,三级,四级"/>
    <sortCondition ref="B7:B92" customList="长沙市,株洲市,湘潭市,衡阳市,邵阳市,岳阳市,常德市,张家界市,益阳市,郴州市,永州市,怀化市,娄底市,湘西州"/>
  </sortState>
  <mergeCells count="57">
    <mergeCell ref="A1:C1"/>
    <mergeCell ref="A2:AH2"/>
    <mergeCell ref="AM2:AX2"/>
    <mergeCell ref="D3:F3"/>
    <mergeCell ref="G3:I3"/>
    <mergeCell ref="J3:L3"/>
    <mergeCell ref="U3:AB3"/>
    <mergeCell ref="AN3:AT3"/>
    <mergeCell ref="R3:R5"/>
    <mergeCell ref="S3:S5"/>
    <mergeCell ref="T3:T5"/>
    <mergeCell ref="U4:U5"/>
    <mergeCell ref="AB4:AB5"/>
    <mergeCell ref="AC3:AC5"/>
    <mergeCell ref="AD3:AD5"/>
    <mergeCell ref="AE3:AE5"/>
    <mergeCell ref="AY3:BC3"/>
    <mergeCell ref="V4:AA4"/>
    <mergeCell ref="A3:A5"/>
    <mergeCell ref="B3:B5"/>
    <mergeCell ref="C3:C5"/>
    <mergeCell ref="D4:D5"/>
    <mergeCell ref="E4:E5"/>
    <mergeCell ref="F4:F5"/>
    <mergeCell ref="G4:G5"/>
    <mergeCell ref="H4:H5"/>
    <mergeCell ref="I4:I5"/>
    <mergeCell ref="J4:J5"/>
    <mergeCell ref="K4:K5"/>
    <mergeCell ref="L4:L5"/>
    <mergeCell ref="M3:M5"/>
    <mergeCell ref="N3:N5"/>
    <mergeCell ref="AL3:AL5"/>
    <mergeCell ref="AM3:AM5"/>
    <mergeCell ref="AN4:AN5"/>
    <mergeCell ref="AO4:AO5"/>
    <mergeCell ref="AF3:AF5"/>
    <mergeCell ref="AG3:AG5"/>
    <mergeCell ref="AH3:AH5"/>
    <mergeCell ref="AI3:AI5"/>
    <mergeCell ref="AJ3:AJ5"/>
    <mergeCell ref="AZ4:AZ5"/>
    <mergeCell ref="BA4:BA5"/>
    <mergeCell ref="BB4:BB5"/>
    <mergeCell ref="BC4:BC5"/>
    <mergeCell ref="O3:Q4"/>
    <mergeCell ref="AU3:AU5"/>
    <mergeCell ref="AV3:AV5"/>
    <mergeCell ref="AW3:AW5"/>
    <mergeCell ref="AX3:AX5"/>
    <mergeCell ref="AY4:AY5"/>
    <mergeCell ref="AP4:AP5"/>
    <mergeCell ref="AQ4:AQ5"/>
    <mergeCell ref="AR4:AR5"/>
    <mergeCell ref="AS4:AS5"/>
    <mergeCell ref="AT4:AT5"/>
    <mergeCell ref="AK3:AK5"/>
  </mergeCells>
  <phoneticPr fontId="32" type="noConversion"/>
  <printOptions horizontalCentered="1"/>
  <pageMargins left="0.27500000000000002" right="0.156944444444444" top="0.39305555555555599" bottom="0.27500000000000002" header="0.31458333333333299" footer="0.31458333333333299"/>
  <pageSetup paperSize="8" scale="4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P18"/>
  <sheetViews>
    <sheetView workbookViewId="0">
      <selection activeCell="G5" sqref="G5"/>
    </sheetView>
  </sheetViews>
  <sheetFormatPr defaultColWidth="9" defaultRowHeight="13.5" x14ac:dyDescent="0.15"/>
  <cols>
    <col min="2" max="2" width="19.5" style="46" customWidth="1"/>
    <col min="3" max="3" width="18.875" style="46" customWidth="1"/>
    <col min="4" max="4" width="24.875" style="46" hidden="1" customWidth="1"/>
    <col min="5" max="5" width="28.25" style="46" customWidth="1"/>
    <col min="6" max="6" width="18.375" style="46" customWidth="1"/>
    <col min="7" max="16370" width="9" style="46"/>
  </cols>
  <sheetData>
    <row r="1" spans="1:6" s="46" customFormat="1" x14ac:dyDescent="0.15">
      <c r="A1" s="213" t="s">
        <v>295</v>
      </c>
      <c r="B1" s="214"/>
      <c r="C1" s="170"/>
      <c r="D1" s="170"/>
    </row>
    <row r="2" spans="1:6" s="46" customFormat="1" ht="45.75" customHeight="1" x14ac:dyDescent="0.15">
      <c r="A2" s="215" t="s">
        <v>312</v>
      </c>
      <c r="B2" s="215"/>
      <c r="C2" s="215"/>
      <c r="D2" s="215"/>
      <c r="E2" s="215"/>
      <c r="F2" s="215"/>
    </row>
    <row r="3" spans="1:6" s="46" customFormat="1" ht="51" customHeight="1" x14ac:dyDescent="0.15">
      <c r="A3" s="48" t="s">
        <v>192</v>
      </c>
      <c r="B3" s="48" t="s">
        <v>4</v>
      </c>
      <c r="C3" s="48" t="s">
        <v>308</v>
      </c>
      <c r="D3" s="48"/>
      <c r="E3" s="49" t="s">
        <v>311</v>
      </c>
      <c r="F3" s="48" t="s">
        <v>30</v>
      </c>
    </row>
    <row r="4" spans="1:6" s="47" customFormat="1" ht="30" customHeight="1" x14ac:dyDescent="0.15">
      <c r="A4" s="216" t="s">
        <v>296</v>
      </c>
      <c r="B4" s="216"/>
      <c r="C4" s="50">
        <f>SUM(C5:C18)</f>
        <v>500.12200000000013</v>
      </c>
      <c r="D4" s="50">
        <f>SUM(D5:D18)</f>
        <v>145</v>
      </c>
      <c r="E4" s="50">
        <f>SUM(E5:E18)</f>
        <v>355.12200000000013</v>
      </c>
      <c r="F4" s="51"/>
    </row>
    <row r="5" spans="1:6" s="47" customFormat="1" ht="30" customHeight="1" x14ac:dyDescent="0.15">
      <c r="A5" s="51">
        <v>1</v>
      </c>
      <c r="B5" s="52" t="s">
        <v>197</v>
      </c>
      <c r="C5" s="53">
        <f>D5+E5</f>
        <v>32.302999999999969</v>
      </c>
      <c r="D5" s="52">
        <v>10</v>
      </c>
      <c r="E5" s="53">
        <f>'2022.1.15'!M7</f>
        <v>22.302999999999965</v>
      </c>
      <c r="F5" s="51"/>
    </row>
    <row r="6" spans="1:6" s="46" customFormat="1" ht="30" customHeight="1" x14ac:dyDescent="0.15">
      <c r="A6" s="51">
        <v>2</v>
      </c>
      <c r="B6" s="52" t="s">
        <v>118</v>
      </c>
      <c r="C6" s="53">
        <f t="shared" ref="C6:C18" si="0">D6+E6</f>
        <v>82.73899999999999</v>
      </c>
      <c r="D6" s="52">
        <v>10</v>
      </c>
      <c r="E6" s="54">
        <f>'2022.1.15'!M16</f>
        <v>72.73899999999999</v>
      </c>
      <c r="F6" s="52"/>
    </row>
    <row r="7" spans="1:6" s="46" customFormat="1" ht="30" customHeight="1" x14ac:dyDescent="0.15">
      <c r="A7" s="51">
        <v>3</v>
      </c>
      <c r="B7" s="52" t="s">
        <v>309</v>
      </c>
      <c r="C7" s="53">
        <f t="shared" si="0"/>
        <v>10</v>
      </c>
      <c r="D7" s="52">
        <v>10</v>
      </c>
      <c r="E7" s="54"/>
      <c r="F7" s="52"/>
    </row>
    <row r="8" spans="1:6" s="46" customFormat="1" ht="30" customHeight="1" x14ac:dyDescent="0.15">
      <c r="A8" s="51">
        <v>4</v>
      </c>
      <c r="B8" s="52" t="s">
        <v>310</v>
      </c>
      <c r="C8" s="53">
        <f t="shared" si="0"/>
        <v>10</v>
      </c>
      <c r="D8" s="52">
        <v>10</v>
      </c>
      <c r="E8" s="54"/>
      <c r="F8" s="52"/>
    </row>
    <row r="9" spans="1:6" s="46" customFormat="1" ht="30" customHeight="1" x14ac:dyDescent="0.15">
      <c r="A9" s="51">
        <v>5</v>
      </c>
      <c r="B9" s="52" t="s">
        <v>146</v>
      </c>
      <c r="C9" s="53">
        <f t="shared" si="0"/>
        <v>18</v>
      </c>
      <c r="D9" s="52">
        <v>11</v>
      </c>
      <c r="E9" s="54">
        <f>'2022.1.15'!M31</f>
        <v>7</v>
      </c>
      <c r="F9" s="55"/>
    </row>
    <row r="10" spans="1:6" s="46" customFormat="1" ht="30" customHeight="1" x14ac:dyDescent="0.15">
      <c r="A10" s="51">
        <v>6</v>
      </c>
      <c r="B10" s="52" t="s">
        <v>73</v>
      </c>
      <c r="C10" s="53">
        <f t="shared" si="0"/>
        <v>57.37299999999999</v>
      </c>
      <c r="D10" s="52">
        <v>10</v>
      </c>
      <c r="E10" s="54">
        <f>'2022.1.15'!M39</f>
        <v>47.37299999999999</v>
      </c>
      <c r="F10" s="55"/>
    </row>
    <row r="11" spans="1:6" s="46" customFormat="1" ht="30" customHeight="1" x14ac:dyDescent="0.15">
      <c r="A11" s="51">
        <v>7</v>
      </c>
      <c r="B11" s="52" t="s">
        <v>207</v>
      </c>
      <c r="C11" s="53">
        <f t="shared" si="0"/>
        <v>54.788000000000004</v>
      </c>
      <c r="D11" s="52">
        <v>10</v>
      </c>
      <c r="E11" s="54">
        <f>'2022.1.15'!M49</f>
        <v>44.788000000000004</v>
      </c>
      <c r="F11" s="52"/>
    </row>
    <row r="12" spans="1:6" s="46" customFormat="1" ht="30" customHeight="1" x14ac:dyDescent="0.15">
      <c r="A12" s="51">
        <v>8</v>
      </c>
      <c r="B12" s="52" t="s">
        <v>245</v>
      </c>
      <c r="C12" s="53">
        <f t="shared" si="0"/>
        <v>43.500000000000014</v>
      </c>
      <c r="D12" s="52">
        <v>10</v>
      </c>
      <c r="E12" s="54">
        <f>'2022.1.15'!M57</f>
        <v>33.500000000000014</v>
      </c>
      <c r="F12" s="55"/>
    </row>
    <row r="13" spans="1:6" s="46" customFormat="1" ht="30" customHeight="1" x14ac:dyDescent="0.15">
      <c r="A13" s="51">
        <v>9</v>
      </c>
      <c r="B13" s="52" t="s">
        <v>168</v>
      </c>
      <c r="C13" s="53">
        <f t="shared" si="0"/>
        <v>36.690000000000005</v>
      </c>
      <c r="D13" s="52">
        <v>11</v>
      </c>
      <c r="E13" s="54">
        <f>'2022.1.15'!M61</f>
        <v>25.690000000000005</v>
      </c>
      <c r="F13" s="52"/>
    </row>
    <row r="14" spans="1:6" s="46" customFormat="1" ht="30" customHeight="1" x14ac:dyDescent="0.15">
      <c r="A14" s="51">
        <v>10</v>
      </c>
      <c r="B14" s="52" t="s">
        <v>259</v>
      </c>
      <c r="C14" s="53">
        <f t="shared" si="0"/>
        <v>33.554000000000087</v>
      </c>
      <c r="D14" s="52">
        <v>10</v>
      </c>
      <c r="E14" s="54">
        <f>'2022.1.15'!M68</f>
        <v>23.554000000000087</v>
      </c>
      <c r="F14" s="52"/>
    </row>
    <row r="15" spans="1:6" s="46" customFormat="1" ht="30" customHeight="1" x14ac:dyDescent="0.15">
      <c r="A15" s="51">
        <v>11</v>
      </c>
      <c r="B15" s="52" t="s">
        <v>92</v>
      </c>
      <c r="C15" s="53">
        <f t="shared" si="0"/>
        <v>44.374000000000024</v>
      </c>
      <c r="D15" s="52">
        <v>11</v>
      </c>
      <c r="E15" s="54">
        <f>'2022.1.15'!M73</f>
        <v>33.374000000000024</v>
      </c>
      <c r="F15" s="52"/>
    </row>
    <row r="16" spans="1:6" s="46" customFormat="1" ht="30" customHeight="1" x14ac:dyDescent="0.15">
      <c r="A16" s="51">
        <v>12</v>
      </c>
      <c r="B16" s="52" t="s">
        <v>102</v>
      </c>
      <c r="C16" s="53">
        <f t="shared" si="0"/>
        <v>28.794000000000068</v>
      </c>
      <c r="D16" s="52">
        <v>11</v>
      </c>
      <c r="E16" s="54">
        <f>'2022.1.15'!M79</f>
        <v>17.794000000000068</v>
      </c>
      <c r="F16" s="54"/>
    </row>
    <row r="17" spans="1:6" s="46" customFormat="1" ht="30" customHeight="1" x14ac:dyDescent="0.15">
      <c r="A17" s="51">
        <v>13</v>
      </c>
      <c r="B17" s="52" t="s">
        <v>184</v>
      </c>
      <c r="C17" s="53">
        <f t="shared" si="0"/>
        <v>33.545999999999992</v>
      </c>
      <c r="D17" s="52">
        <v>10</v>
      </c>
      <c r="E17" s="54">
        <f>'2022.1.15'!M83</f>
        <v>23.545999999999992</v>
      </c>
      <c r="F17" s="52"/>
    </row>
    <row r="18" spans="1:6" s="46" customFormat="1" ht="29.1" customHeight="1" x14ac:dyDescent="0.15">
      <c r="A18" s="51">
        <v>14</v>
      </c>
      <c r="B18" s="54" t="s">
        <v>110</v>
      </c>
      <c r="C18" s="53">
        <f t="shared" si="0"/>
        <v>14.461000000000013</v>
      </c>
      <c r="D18" s="54">
        <v>11</v>
      </c>
      <c r="E18" s="54">
        <f>'2022.1.15'!M88</f>
        <v>3.4610000000000127</v>
      </c>
      <c r="F18" s="54"/>
    </row>
  </sheetData>
  <mergeCells count="3">
    <mergeCell ref="A1:B1"/>
    <mergeCell ref="A2:F2"/>
    <mergeCell ref="A4:B4"/>
  </mergeCells>
  <phoneticPr fontId="32" type="noConversion"/>
  <printOptions horizontalCentered="1"/>
  <pageMargins left="0.2" right="0.47" top="0.98425196850393704" bottom="0.98425196850393704" header="0.511811023622047" footer="0.5118110236220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XCP89"/>
  <sheetViews>
    <sheetView tabSelected="1" topLeftCell="D1" zoomScale="110" zoomScaleNormal="110" workbookViewId="0">
      <pane xSplit="10" ySplit="5" topLeftCell="N76" activePane="bottomRight" state="frozen"/>
      <selection pane="topRight"/>
      <selection pane="bottomLeft"/>
      <selection pane="bottomRight" activeCell="D1" sqref="D1:P89"/>
    </sheetView>
  </sheetViews>
  <sheetFormatPr defaultColWidth="9" defaultRowHeight="13.5" outlineLevelRow="2" x14ac:dyDescent="0.15"/>
  <cols>
    <col min="1" max="2" width="9.25" style="8" hidden="1" customWidth="1"/>
    <col min="3" max="3" width="22" style="8" hidden="1" customWidth="1"/>
    <col min="4" max="4" width="7.125" style="9" customWidth="1"/>
    <col min="5" max="5" width="9.125" style="10" customWidth="1"/>
    <col min="6" max="6" width="7.375" style="9" customWidth="1"/>
    <col min="7" max="7" width="7.125" style="3" customWidth="1"/>
    <col min="8" max="8" width="9.625" style="3" customWidth="1"/>
    <col min="9" max="9" width="10.625" style="3" customWidth="1"/>
    <col min="10" max="10" width="7.25" style="3" customWidth="1"/>
    <col min="11" max="11" width="9.625" style="3" customWidth="1"/>
    <col min="12" max="12" width="10.625" style="3" customWidth="1"/>
    <col min="13" max="13" width="9.625" style="10" customWidth="1"/>
    <col min="14" max="14" width="7.875" style="3" customWidth="1"/>
    <col min="15" max="15" width="9.125" style="3" customWidth="1"/>
    <col min="16" max="16" width="9.625" style="11" customWidth="1"/>
    <col min="17" max="16318" width="9" style="3"/>
    <col min="16319" max="16384" width="9" style="12"/>
  </cols>
  <sheetData>
    <row r="1" spans="1:16" s="1" customFormat="1" ht="13.5" customHeight="1" x14ac:dyDescent="0.15">
      <c r="A1" s="13"/>
      <c r="B1" s="13"/>
      <c r="C1" s="13"/>
      <c r="D1" s="226" t="s">
        <v>297</v>
      </c>
      <c r="E1" s="226"/>
      <c r="F1" s="226"/>
      <c r="G1" s="14"/>
      <c r="H1" s="15"/>
      <c r="I1" s="15"/>
      <c r="J1" s="15"/>
      <c r="K1" s="15"/>
      <c r="L1" s="15"/>
      <c r="M1" s="32"/>
      <c r="N1" s="14"/>
      <c r="O1" s="15"/>
      <c r="P1" s="33"/>
    </row>
    <row r="2" spans="1:16" s="2" customFormat="1" ht="24.75" customHeight="1" x14ac:dyDescent="0.15">
      <c r="A2" s="13"/>
      <c r="B2" s="13"/>
      <c r="C2" s="13"/>
      <c r="D2" s="190" t="s">
        <v>313</v>
      </c>
      <c r="E2" s="190"/>
      <c r="F2" s="190"/>
      <c r="G2" s="190"/>
      <c r="H2" s="190"/>
      <c r="I2" s="190"/>
      <c r="J2" s="190"/>
      <c r="K2" s="190"/>
      <c r="L2" s="190"/>
      <c r="M2" s="190"/>
      <c r="N2" s="190"/>
      <c r="O2" s="190"/>
      <c r="P2" s="190"/>
    </row>
    <row r="3" spans="1:16" s="1" customFormat="1" ht="36" customHeight="1" x14ac:dyDescent="0.15">
      <c r="A3" s="220" t="s">
        <v>298</v>
      </c>
      <c r="B3" s="223" t="s">
        <v>299</v>
      </c>
      <c r="C3" s="223" t="s">
        <v>300</v>
      </c>
      <c r="D3" s="181" t="s">
        <v>192</v>
      </c>
      <c r="E3" s="181" t="s">
        <v>4</v>
      </c>
      <c r="F3" s="181" t="s">
        <v>5</v>
      </c>
      <c r="G3" s="187" t="s">
        <v>6</v>
      </c>
      <c r="H3" s="187"/>
      <c r="I3" s="187"/>
      <c r="J3" s="187" t="s">
        <v>8</v>
      </c>
      <c r="K3" s="187"/>
      <c r="L3" s="187"/>
      <c r="M3" s="181" t="s">
        <v>301</v>
      </c>
      <c r="N3" s="181" t="s">
        <v>12</v>
      </c>
      <c r="O3" s="181" t="s">
        <v>13</v>
      </c>
      <c r="P3" s="181" t="s">
        <v>14</v>
      </c>
    </row>
    <row r="4" spans="1:16" s="1" customFormat="1" ht="17.25" customHeight="1" x14ac:dyDescent="0.15">
      <c r="A4" s="221"/>
      <c r="B4" s="224"/>
      <c r="C4" s="224"/>
      <c r="D4" s="181"/>
      <c r="E4" s="181"/>
      <c r="F4" s="181"/>
      <c r="G4" s="187" t="s">
        <v>32</v>
      </c>
      <c r="H4" s="187" t="s">
        <v>33</v>
      </c>
      <c r="I4" s="187" t="s">
        <v>34</v>
      </c>
      <c r="J4" s="187" t="s">
        <v>32</v>
      </c>
      <c r="K4" s="187" t="s">
        <v>33</v>
      </c>
      <c r="L4" s="187" t="s">
        <v>34</v>
      </c>
      <c r="M4" s="181"/>
      <c r="N4" s="181"/>
      <c r="O4" s="181"/>
      <c r="P4" s="181"/>
    </row>
    <row r="5" spans="1:16" s="1" customFormat="1" ht="84.75" customHeight="1" x14ac:dyDescent="0.15">
      <c r="A5" s="222"/>
      <c r="B5" s="225"/>
      <c r="C5" s="225"/>
      <c r="D5" s="181"/>
      <c r="E5" s="181"/>
      <c r="F5" s="181"/>
      <c r="G5" s="187"/>
      <c r="H5" s="187"/>
      <c r="I5" s="187"/>
      <c r="J5" s="187"/>
      <c r="K5" s="187"/>
      <c r="L5" s="187"/>
      <c r="M5" s="181"/>
      <c r="N5" s="181"/>
      <c r="O5" s="181"/>
      <c r="P5" s="181"/>
    </row>
    <row r="6" spans="1:16" ht="29.25" customHeight="1" x14ac:dyDescent="0.15">
      <c r="A6" s="18"/>
      <c r="B6" s="18"/>
      <c r="C6" s="18"/>
      <c r="D6" s="217" t="s">
        <v>69</v>
      </c>
      <c r="E6" s="218"/>
      <c r="F6" s="219"/>
      <c r="G6" s="19"/>
      <c r="H6" s="19"/>
      <c r="I6" s="19"/>
      <c r="J6" s="19"/>
      <c r="K6" s="19"/>
      <c r="L6" s="19"/>
      <c r="M6" s="16">
        <f>SUBTOTAL(9,M8:M89)</f>
        <v>355.12200000000024</v>
      </c>
      <c r="N6" s="19"/>
      <c r="O6" s="19"/>
      <c r="P6" s="19"/>
    </row>
    <row r="7" spans="1:16" ht="29.25" customHeight="1" outlineLevel="1" x14ac:dyDescent="0.15">
      <c r="A7" s="18"/>
      <c r="B7" s="18"/>
      <c r="C7" s="18"/>
      <c r="D7" s="217" t="s">
        <v>196</v>
      </c>
      <c r="E7" s="218"/>
      <c r="F7" s="219"/>
      <c r="G7" s="19"/>
      <c r="H7" s="19"/>
      <c r="I7" s="19"/>
      <c r="J7" s="19"/>
      <c r="K7" s="19"/>
      <c r="L7" s="19"/>
      <c r="M7" s="16">
        <f>SUBTOTAL(9,M8:M15)</f>
        <v>22.302999999999965</v>
      </c>
      <c r="N7" s="19"/>
      <c r="O7" s="19"/>
      <c r="P7" s="19"/>
    </row>
    <row r="8" spans="1:16" ht="29.25" customHeight="1" outlineLevel="2" x14ac:dyDescent="0.15">
      <c r="A8" s="18" t="s">
        <v>302</v>
      </c>
      <c r="B8" s="18" t="s">
        <v>84</v>
      </c>
      <c r="C8" s="18"/>
      <c r="D8" s="20">
        <v>1</v>
      </c>
      <c r="E8" s="20" t="s">
        <v>197</v>
      </c>
      <c r="F8" s="19" t="s">
        <v>198</v>
      </c>
      <c r="G8" s="19" t="s">
        <v>199</v>
      </c>
      <c r="H8" s="19">
        <v>127.18</v>
      </c>
      <c r="I8" s="19">
        <v>127.94</v>
      </c>
      <c r="J8" s="19"/>
      <c r="K8" s="19"/>
      <c r="L8" s="19"/>
      <c r="M8" s="19">
        <f t="shared" ref="M8:M11" si="0">I8-H8</f>
        <v>0.75999999999999091</v>
      </c>
      <c r="N8" s="19" t="s">
        <v>121</v>
      </c>
      <c r="O8" s="19">
        <v>6</v>
      </c>
      <c r="P8" s="19" t="s">
        <v>78</v>
      </c>
    </row>
    <row r="9" spans="1:16" s="3" customFormat="1" ht="29.25" customHeight="1" outlineLevel="2" x14ac:dyDescent="0.15">
      <c r="A9" s="18" t="s">
        <v>302</v>
      </c>
      <c r="B9" s="18" t="s">
        <v>84</v>
      </c>
      <c r="C9" s="18"/>
      <c r="D9" s="20">
        <v>2</v>
      </c>
      <c r="E9" s="20" t="s">
        <v>197</v>
      </c>
      <c r="F9" s="19" t="s">
        <v>198</v>
      </c>
      <c r="G9" s="19" t="s">
        <v>199</v>
      </c>
      <c r="H9" s="19">
        <v>129.24700000000001</v>
      </c>
      <c r="I9" s="19">
        <v>140.53</v>
      </c>
      <c r="J9" s="19" t="s">
        <v>303</v>
      </c>
      <c r="K9" s="19">
        <v>40.203000000000003</v>
      </c>
      <c r="L9" s="19">
        <v>28.92</v>
      </c>
      <c r="M9" s="19">
        <f t="shared" si="0"/>
        <v>11.282999999999987</v>
      </c>
      <c r="N9" s="19" t="s">
        <v>121</v>
      </c>
      <c r="O9" s="19">
        <v>6</v>
      </c>
      <c r="P9" s="19" t="s">
        <v>78</v>
      </c>
    </row>
    <row r="10" spans="1:16" s="3" customFormat="1" ht="29.25" customHeight="1" outlineLevel="2" x14ac:dyDescent="0.15">
      <c r="A10" s="18"/>
      <c r="B10" s="18"/>
      <c r="C10" s="18"/>
      <c r="D10" s="20">
        <v>3</v>
      </c>
      <c r="E10" s="20" t="s">
        <v>197</v>
      </c>
      <c r="F10" s="19" t="s">
        <v>198</v>
      </c>
      <c r="G10" s="19" t="s">
        <v>199</v>
      </c>
      <c r="H10" s="19">
        <v>140.53</v>
      </c>
      <c r="I10" s="19">
        <v>141.001</v>
      </c>
      <c r="J10" s="19" t="s">
        <v>303</v>
      </c>
      <c r="K10" s="19">
        <v>28.9</v>
      </c>
      <c r="L10" s="19">
        <v>28.428999999999998</v>
      </c>
      <c r="M10" s="19">
        <f t="shared" si="0"/>
        <v>0.47100000000000364</v>
      </c>
      <c r="N10" s="19" t="s">
        <v>77</v>
      </c>
      <c r="O10" s="19">
        <v>11</v>
      </c>
      <c r="P10" s="19" t="s">
        <v>106</v>
      </c>
    </row>
    <row r="11" spans="1:16" s="3" customFormat="1" ht="29.25" customHeight="1" outlineLevel="2" x14ac:dyDescent="0.15">
      <c r="A11" s="18"/>
      <c r="B11" s="18"/>
      <c r="C11" s="18"/>
      <c r="D11" s="20">
        <v>4</v>
      </c>
      <c r="E11" s="20" t="s">
        <v>197</v>
      </c>
      <c r="F11" s="19" t="s">
        <v>198</v>
      </c>
      <c r="G11" s="19" t="s">
        <v>199</v>
      </c>
      <c r="H11" s="19">
        <v>141.001</v>
      </c>
      <c r="I11" s="19">
        <v>141.72999999999999</v>
      </c>
      <c r="J11" s="19" t="s">
        <v>303</v>
      </c>
      <c r="K11" s="19">
        <v>28.428999999999998</v>
      </c>
      <c r="L11" s="19">
        <v>27.7</v>
      </c>
      <c r="M11" s="19">
        <f t="shared" si="0"/>
        <v>0.72899999999998499</v>
      </c>
      <c r="N11" s="19" t="s">
        <v>77</v>
      </c>
      <c r="O11" s="19">
        <v>6</v>
      </c>
      <c r="P11" s="19" t="s">
        <v>106</v>
      </c>
    </row>
    <row r="12" spans="1:16" s="4" customFormat="1" ht="29.25" customHeight="1" outlineLevel="2" x14ac:dyDescent="0.15">
      <c r="A12" s="21" t="s">
        <v>302</v>
      </c>
      <c r="B12" s="21" t="s">
        <v>84</v>
      </c>
      <c r="C12" s="21"/>
      <c r="D12" s="20">
        <v>5</v>
      </c>
      <c r="E12" s="20" t="s">
        <v>197</v>
      </c>
      <c r="F12" s="19" t="s">
        <v>198</v>
      </c>
      <c r="G12" s="19" t="s">
        <v>222</v>
      </c>
      <c r="H12" s="19">
        <v>6.6719999999999997</v>
      </c>
      <c r="I12" s="19">
        <v>10.3</v>
      </c>
      <c r="J12" s="19"/>
      <c r="K12" s="19"/>
      <c r="L12" s="19"/>
      <c r="M12" s="19">
        <f t="shared" ref="M12:M15" si="1">I12-H12</f>
        <v>3.628000000000001</v>
      </c>
      <c r="N12" s="19" t="s">
        <v>121</v>
      </c>
      <c r="O12" s="19">
        <v>6</v>
      </c>
      <c r="P12" s="19" t="s">
        <v>78</v>
      </c>
    </row>
    <row r="13" spans="1:16" s="4" customFormat="1" ht="29.25" customHeight="1" outlineLevel="2" x14ac:dyDescent="0.15">
      <c r="A13" s="21" t="s">
        <v>302</v>
      </c>
      <c r="B13" s="21" t="s">
        <v>84</v>
      </c>
      <c r="C13" s="21"/>
      <c r="D13" s="20">
        <v>6</v>
      </c>
      <c r="E13" s="20" t="s">
        <v>197</v>
      </c>
      <c r="F13" s="19" t="s">
        <v>198</v>
      </c>
      <c r="G13" s="19" t="s">
        <v>222</v>
      </c>
      <c r="H13" s="19">
        <v>15.366</v>
      </c>
      <c r="I13" s="19">
        <v>17.061</v>
      </c>
      <c r="J13" s="19"/>
      <c r="K13" s="19"/>
      <c r="L13" s="19"/>
      <c r="M13" s="19">
        <f t="shared" si="1"/>
        <v>1.6950000000000003</v>
      </c>
      <c r="N13" s="19" t="s">
        <v>121</v>
      </c>
      <c r="O13" s="19">
        <v>6</v>
      </c>
      <c r="P13" s="19" t="s">
        <v>78</v>
      </c>
    </row>
    <row r="14" spans="1:16" s="4" customFormat="1" ht="29.25" customHeight="1" outlineLevel="2" x14ac:dyDescent="0.15">
      <c r="A14" s="21" t="s">
        <v>302</v>
      </c>
      <c r="B14" s="21" t="s">
        <v>84</v>
      </c>
      <c r="C14" s="21"/>
      <c r="D14" s="20">
        <v>7</v>
      </c>
      <c r="E14" s="20" t="s">
        <v>197</v>
      </c>
      <c r="F14" s="19" t="s">
        <v>198</v>
      </c>
      <c r="G14" s="19" t="s">
        <v>222</v>
      </c>
      <c r="H14" s="19">
        <v>17.061</v>
      </c>
      <c r="I14" s="19">
        <v>19.847999999999999</v>
      </c>
      <c r="J14" s="19"/>
      <c r="K14" s="19"/>
      <c r="L14" s="19"/>
      <c r="M14" s="19">
        <f t="shared" si="1"/>
        <v>2.786999999999999</v>
      </c>
      <c r="N14" s="19" t="s">
        <v>121</v>
      </c>
      <c r="O14" s="19">
        <v>5</v>
      </c>
      <c r="P14" s="19" t="s">
        <v>78</v>
      </c>
    </row>
    <row r="15" spans="1:16" s="4" customFormat="1" ht="29.25" customHeight="1" outlineLevel="2" x14ac:dyDescent="0.15">
      <c r="A15" s="21" t="s">
        <v>302</v>
      </c>
      <c r="B15" s="21" t="s">
        <v>84</v>
      </c>
      <c r="C15" s="21"/>
      <c r="D15" s="20">
        <v>8</v>
      </c>
      <c r="E15" s="20" t="s">
        <v>197</v>
      </c>
      <c r="F15" s="19" t="s">
        <v>198</v>
      </c>
      <c r="G15" s="19" t="s">
        <v>222</v>
      </c>
      <c r="H15" s="19">
        <v>19.847999999999999</v>
      </c>
      <c r="I15" s="19">
        <v>20.797999999999998</v>
      </c>
      <c r="J15" s="19"/>
      <c r="K15" s="19"/>
      <c r="L15" s="19"/>
      <c r="M15" s="19">
        <f t="shared" si="1"/>
        <v>0.94999999999999929</v>
      </c>
      <c r="N15" s="19" t="s">
        <v>121</v>
      </c>
      <c r="O15" s="19">
        <v>6</v>
      </c>
      <c r="P15" s="19" t="s">
        <v>78</v>
      </c>
    </row>
    <row r="16" spans="1:16" s="3" customFormat="1" ht="29.25" customHeight="1" outlineLevel="1" x14ac:dyDescent="0.15">
      <c r="A16" s="18"/>
      <c r="B16" s="18"/>
      <c r="C16" s="18"/>
      <c r="D16" s="217" t="s">
        <v>116</v>
      </c>
      <c r="E16" s="218"/>
      <c r="F16" s="219"/>
      <c r="G16" s="22"/>
      <c r="H16" s="23"/>
      <c r="I16" s="23"/>
      <c r="J16" s="23"/>
      <c r="K16" s="23"/>
      <c r="L16" s="23"/>
      <c r="M16" s="16">
        <f>SUBTOTAL(9,M17:M30)</f>
        <v>72.73899999999999</v>
      </c>
      <c r="N16" s="23"/>
      <c r="O16" s="23"/>
      <c r="P16" s="19"/>
    </row>
    <row r="17" spans="1:16" s="3" customFormat="1" ht="29.25" customHeight="1" outlineLevel="2" x14ac:dyDescent="0.15">
      <c r="A17" s="18" t="s">
        <v>304</v>
      </c>
      <c r="B17" s="18" t="s">
        <v>84</v>
      </c>
      <c r="C17" s="18"/>
      <c r="D17" s="20">
        <v>9</v>
      </c>
      <c r="E17" s="22" t="s">
        <v>118</v>
      </c>
      <c r="F17" s="18" t="s">
        <v>119</v>
      </c>
      <c r="G17" s="22" t="s">
        <v>120</v>
      </c>
      <c r="H17" s="23">
        <v>232.233</v>
      </c>
      <c r="I17" s="23">
        <v>247.07599999999999</v>
      </c>
      <c r="J17" s="23" t="s">
        <v>120</v>
      </c>
      <c r="K17" s="23">
        <v>232.233</v>
      </c>
      <c r="L17" s="23">
        <v>247.07599999999999</v>
      </c>
      <c r="M17" s="19">
        <f t="shared" ref="M17:M30" si="2">I17-H17</f>
        <v>14.842999999999989</v>
      </c>
      <c r="N17" s="23" t="s">
        <v>121</v>
      </c>
      <c r="O17" s="23">
        <v>6</v>
      </c>
      <c r="P17" s="19" t="s">
        <v>78</v>
      </c>
    </row>
    <row r="18" spans="1:16" s="5" customFormat="1" ht="29.25" customHeight="1" outlineLevel="2" x14ac:dyDescent="0.15">
      <c r="A18" s="21" t="s">
        <v>304</v>
      </c>
      <c r="B18" s="21"/>
      <c r="C18" s="21"/>
      <c r="D18" s="20">
        <v>10</v>
      </c>
      <c r="E18" s="22" t="s">
        <v>118</v>
      </c>
      <c r="F18" s="18" t="s">
        <v>119</v>
      </c>
      <c r="G18" s="19" t="s">
        <v>126</v>
      </c>
      <c r="H18" s="23">
        <v>0</v>
      </c>
      <c r="I18" s="23">
        <v>6.6280000000000001</v>
      </c>
      <c r="J18" s="22"/>
      <c r="K18" s="22"/>
      <c r="L18" s="22"/>
      <c r="M18" s="19">
        <f t="shared" si="2"/>
        <v>6.6280000000000001</v>
      </c>
      <c r="N18" s="23" t="s">
        <v>121</v>
      </c>
      <c r="O18" s="23">
        <v>5</v>
      </c>
      <c r="P18" s="19" t="s">
        <v>78</v>
      </c>
    </row>
    <row r="19" spans="1:16" s="5" customFormat="1" ht="29.25" customHeight="1" outlineLevel="2" x14ac:dyDescent="0.15">
      <c r="A19" s="18" t="s">
        <v>304</v>
      </c>
      <c r="B19" s="18"/>
      <c r="C19" s="18"/>
      <c r="D19" s="20">
        <v>11</v>
      </c>
      <c r="E19" s="22" t="s">
        <v>118</v>
      </c>
      <c r="F19" s="18" t="s">
        <v>119</v>
      </c>
      <c r="G19" s="19" t="s">
        <v>131</v>
      </c>
      <c r="H19" s="23">
        <v>0</v>
      </c>
      <c r="I19" s="23">
        <v>8.2330000000000005</v>
      </c>
      <c r="J19" s="22"/>
      <c r="K19" s="22"/>
      <c r="L19" s="22"/>
      <c r="M19" s="19">
        <f t="shared" si="2"/>
        <v>8.2330000000000005</v>
      </c>
      <c r="N19" s="23" t="s">
        <v>121</v>
      </c>
      <c r="O19" s="23">
        <v>5</v>
      </c>
      <c r="P19" s="19" t="s">
        <v>78</v>
      </c>
    </row>
    <row r="20" spans="1:16" s="5" customFormat="1" ht="29.25" customHeight="1" outlineLevel="2" x14ac:dyDescent="0.15">
      <c r="A20" s="21" t="s">
        <v>304</v>
      </c>
      <c r="B20" s="21" t="s">
        <v>84</v>
      </c>
      <c r="C20" s="21"/>
      <c r="D20" s="20">
        <v>12</v>
      </c>
      <c r="E20" s="23" t="s">
        <v>118</v>
      </c>
      <c r="F20" s="19" t="s">
        <v>134</v>
      </c>
      <c r="G20" s="23" t="s">
        <v>135</v>
      </c>
      <c r="H20" s="23">
        <v>71.489999999999995</v>
      </c>
      <c r="I20" s="23">
        <v>71.915000000000006</v>
      </c>
      <c r="J20" s="23" t="s">
        <v>136</v>
      </c>
      <c r="K20" s="23">
        <v>12.449</v>
      </c>
      <c r="L20" s="23">
        <v>12.874000000000001</v>
      </c>
      <c r="M20" s="19">
        <f t="shared" si="2"/>
        <v>0.42500000000001137</v>
      </c>
      <c r="N20" s="23" t="s">
        <v>121</v>
      </c>
      <c r="O20" s="23">
        <v>6</v>
      </c>
      <c r="P20" s="19" t="s">
        <v>78</v>
      </c>
    </row>
    <row r="21" spans="1:16" s="5" customFormat="1" ht="29.25" customHeight="1" outlineLevel="2" x14ac:dyDescent="0.15">
      <c r="A21" s="21" t="s">
        <v>304</v>
      </c>
      <c r="B21" s="21" t="s">
        <v>84</v>
      </c>
      <c r="C21" s="21"/>
      <c r="D21" s="20">
        <v>13</v>
      </c>
      <c r="E21" s="23" t="s">
        <v>118</v>
      </c>
      <c r="F21" s="19" t="s">
        <v>134</v>
      </c>
      <c r="G21" s="23" t="s">
        <v>135</v>
      </c>
      <c r="H21" s="23">
        <v>71.915000000000006</v>
      </c>
      <c r="I21" s="23">
        <v>81.596999999999994</v>
      </c>
      <c r="J21" s="23" t="s">
        <v>136</v>
      </c>
      <c r="K21" s="23">
        <v>12.874000000000001</v>
      </c>
      <c r="L21" s="23">
        <v>22.556000000000001</v>
      </c>
      <c r="M21" s="19">
        <f t="shared" si="2"/>
        <v>9.6819999999999879</v>
      </c>
      <c r="N21" s="23" t="s">
        <v>121</v>
      </c>
      <c r="O21" s="23">
        <v>5.5</v>
      </c>
      <c r="P21" s="19" t="s">
        <v>78</v>
      </c>
    </row>
    <row r="22" spans="1:16" s="5" customFormat="1" ht="29.25" customHeight="1" outlineLevel="2" x14ac:dyDescent="0.15">
      <c r="A22" s="21" t="s">
        <v>304</v>
      </c>
      <c r="B22" s="21" t="s">
        <v>84</v>
      </c>
      <c r="C22" s="21"/>
      <c r="D22" s="20">
        <v>14</v>
      </c>
      <c r="E22" s="23" t="s">
        <v>118</v>
      </c>
      <c r="F22" s="19" t="s">
        <v>134</v>
      </c>
      <c r="G22" s="23" t="s">
        <v>135</v>
      </c>
      <c r="H22" s="23">
        <v>81.596999999999994</v>
      </c>
      <c r="I22" s="23">
        <v>88.073999999999998</v>
      </c>
      <c r="J22" s="23" t="s">
        <v>136</v>
      </c>
      <c r="K22" s="23">
        <v>22.556000000000001</v>
      </c>
      <c r="L22" s="23">
        <v>29.033000000000001</v>
      </c>
      <c r="M22" s="19">
        <f t="shared" si="2"/>
        <v>6.4770000000000039</v>
      </c>
      <c r="N22" s="23" t="s">
        <v>121</v>
      </c>
      <c r="O22" s="23">
        <v>5.5</v>
      </c>
      <c r="P22" s="19" t="s">
        <v>138</v>
      </c>
    </row>
    <row r="23" spans="1:16" s="5" customFormat="1" ht="29.25" customHeight="1" outlineLevel="2" x14ac:dyDescent="0.15">
      <c r="A23" s="21" t="s">
        <v>304</v>
      </c>
      <c r="B23" s="21" t="s">
        <v>84</v>
      </c>
      <c r="C23" s="21"/>
      <c r="D23" s="20">
        <v>15</v>
      </c>
      <c r="E23" s="23" t="s">
        <v>118</v>
      </c>
      <c r="F23" s="19" t="s">
        <v>134</v>
      </c>
      <c r="G23" s="23" t="s">
        <v>135</v>
      </c>
      <c r="H23" s="23">
        <v>88.073999999999998</v>
      </c>
      <c r="I23" s="23">
        <v>92.152000000000001</v>
      </c>
      <c r="J23" s="23" t="s">
        <v>136</v>
      </c>
      <c r="K23" s="23">
        <v>29.033000000000001</v>
      </c>
      <c r="L23" s="23">
        <v>33.110999999999997</v>
      </c>
      <c r="M23" s="19">
        <f t="shared" si="2"/>
        <v>4.078000000000003</v>
      </c>
      <c r="N23" s="23" t="s">
        <v>121</v>
      </c>
      <c r="O23" s="23">
        <v>5.5</v>
      </c>
      <c r="P23" s="19" t="s">
        <v>78</v>
      </c>
    </row>
    <row r="24" spans="1:16" s="5" customFormat="1" ht="29.25" customHeight="1" outlineLevel="2" x14ac:dyDescent="0.15">
      <c r="A24" s="21" t="s">
        <v>304</v>
      </c>
      <c r="B24" s="21" t="s">
        <v>84</v>
      </c>
      <c r="C24" s="21"/>
      <c r="D24" s="20">
        <v>16</v>
      </c>
      <c r="E24" s="22" t="s">
        <v>118</v>
      </c>
      <c r="F24" s="18" t="s">
        <v>141</v>
      </c>
      <c r="G24" s="24" t="s">
        <v>142</v>
      </c>
      <c r="H24" s="24">
        <v>0</v>
      </c>
      <c r="I24" s="24">
        <v>0.56399999999999995</v>
      </c>
      <c r="J24" s="24" t="s">
        <v>142</v>
      </c>
      <c r="K24" s="24">
        <v>0</v>
      </c>
      <c r="L24" s="24">
        <v>0.56399999999999995</v>
      </c>
      <c r="M24" s="19">
        <f t="shared" si="2"/>
        <v>0.56399999999999995</v>
      </c>
      <c r="N24" s="24" t="s">
        <v>121</v>
      </c>
      <c r="O24" s="23">
        <v>5</v>
      </c>
      <c r="P24" s="19" t="s">
        <v>78</v>
      </c>
    </row>
    <row r="25" spans="1:16" s="5" customFormat="1" ht="29.25" customHeight="1" outlineLevel="2" x14ac:dyDescent="0.15">
      <c r="A25" s="21" t="s">
        <v>304</v>
      </c>
      <c r="B25" s="21" t="s">
        <v>84</v>
      </c>
      <c r="C25" s="21"/>
      <c r="D25" s="20">
        <v>17</v>
      </c>
      <c r="E25" s="22" t="s">
        <v>118</v>
      </c>
      <c r="F25" s="18" t="s">
        <v>141</v>
      </c>
      <c r="G25" s="24" t="s">
        <v>142</v>
      </c>
      <c r="H25" s="24">
        <v>0.56399999999999995</v>
      </c>
      <c r="I25" s="24">
        <v>1.9670000000000001</v>
      </c>
      <c r="J25" s="24" t="s">
        <v>142</v>
      </c>
      <c r="K25" s="24">
        <v>0.56399999999999995</v>
      </c>
      <c r="L25" s="24">
        <v>1.9670000000000001</v>
      </c>
      <c r="M25" s="19">
        <f t="shared" si="2"/>
        <v>1.403</v>
      </c>
      <c r="N25" s="24" t="s">
        <v>121</v>
      </c>
      <c r="O25" s="23">
        <v>4</v>
      </c>
      <c r="P25" s="19" t="s">
        <v>78</v>
      </c>
    </row>
    <row r="26" spans="1:16" s="5" customFormat="1" ht="29.25" customHeight="1" outlineLevel="2" x14ac:dyDescent="0.15">
      <c r="A26" s="21" t="s">
        <v>304</v>
      </c>
      <c r="B26" s="21" t="s">
        <v>84</v>
      </c>
      <c r="C26" s="21"/>
      <c r="D26" s="20">
        <v>18</v>
      </c>
      <c r="E26" s="22" t="s">
        <v>118</v>
      </c>
      <c r="F26" s="18" t="s">
        <v>141</v>
      </c>
      <c r="G26" s="24" t="s">
        <v>142</v>
      </c>
      <c r="H26" s="24">
        <v>1.9670000000000001</v>
      </c>
      <c r="I26" s="24">
        <v>5.2309999999999999</v>
      </c>
      <c r="J26" s="24" t="s">
        <v>142</v>
      </c>
      <c r="K26" s="24">
        <v>1.9670000000000001</v>
      </c>
      <c r="L26" s="24">
        <v>5.2309999999999999</v>
      </c>
      <c r="M26" s="19">
        <f t="shared" si="2"/>
        <v>3.2639999999999998</v>
      </c>
      <c r="N26" s="24" t="s">
        <v>121</v>
      </c>
      <c r="O26" s="23">
        <v>5</v>
      </c>
      <c r="P26" s="19" t="s">
        <v>78</v>
      </c>
    </row>
    <row r="27" spans="1:16" s="5" customFormat="1" ht="29.25" customHeight="1" outlineLevel="2" x14ac:dyDescent="0.15">
      <c r="A27" s="21" t="s">
        <v>302</v>
      </c>
      <c r="B27" s="21" t="s">
        <v>85</v>
      </c>
      <c r="C27" s="21" t="s">
        <v>227</v>
      </c>
      <c r="D27" s="20">
        <v>19</v>
      </c>
      <c r="E27" s="22" t="s">
        <v>118</v>
      </c>
      <c r="F27" s="19" t="s">
        <v>225</v>
      </c>
      <c r="G27" s="25" t="s">
        <v>226</v>
      </c>
      <c r="H27" s="25">
        <v>52.176000000000002</v>
      </c>
      <c r="I27" s="25">
        <v>60.094999999999999</v>
      </c>
      <c r="J27" s="24"/>
      <c r="K27" s="24"/>
      <c r="L27" s="24"/>
      <c r="M27" s="19">
        <f t="shared" si="2"/>
        <v>7.9189999999999969</v>
      </c>
      <c r="N27" s="25" t="s">
        <v>121</v>
      </c>
      <c r="O27" s="23">
        <v>5</v>
      </c>
      <c r="P27" s="19" t="s">
        <v>78</v>
      </c>
    </row>
    <row r="28" spans="1:16" s="5" customFormat="1" ht="29.25" customHeight="1" outlineLevel="2" x14ac:dyDescent="0.15">
      <c r="A28" s="21" t="s">
        <v>302</v>
      </c>
      <c r="B28" s="21" t="s">
        <v>85</v>
      </c>
      <c r="C28" s="21" t="s">
        <v>227</v>
      </c>
      <c r="D28" s="20">
        <v>20</v>
      </c>
      <c r="E28" s="22" t="s">
        <v>118</v>
      </c>
      <c r="F28" s="19" t="s">
        <v>225</v>
      </c>
      <c r="G28" s="25" t="s">
        <v>226</v>
      </c>
      <c r="H28" s="25">
        <v>60.094999999999999</v>
      </c>
      <c r="I28" s="25">
        <v>64.786000000000001</v>
      </c>
      <c r="J28" s="24"/>
      <c r="K28" s="24"/>
      <c r="L28" s="24"/>
      <c r="M28" s="19">
        <f t="shared" si="2"/>
        <v>4.6910000000000025</v>
      </c>
      <c r="N28" s="25" t="s">
        <v>121</v>
      </c>
      <c r="O28" s="23">
        <v>4.5</v>
      </c>
      <c r="P28" s="19" t="s">
        <v>78</v>
      </c>
    </row>
    <row r="29" spans="1:16" s="5" customFormat="1" ht="29.25" customHeight="1" outlineLevel="2" x14ac:dyDescent="0.15">
      <c r="A29" s="21" t="s">
        <v>302</v>
      </c>
      <c r="B29" s="21" t="s">
        <v>84</v>
      </c>
      <c r="C29" s="21"/>
      <c r="D29" s="20">
        <v>21</v>
      </c>
      <c r="E29" s="22" t="s">
        <v>118</v>
      </c>
      <c r="F29" s="19" t="s">
        <v>225</v>
      </c>
      <c r="G29" s="25" t="s">
        <v>226</v>
      </c>
      <c r="H29" s="25">
        <v>64.786000000000001</v>
      </c>
      <c r="I29" s="25">
        <v>65.186999999999998</v>
      </c>
      <c r="J29" s="24"/>
      <c r="K29" s="24"/>
      <c r="L29" s="24"/>
      <c r="M29" s="19">
        <f t="shared" si="2"/>
        <v>0.40099999999999625</v>
      </c>
      <c r="N29" s="25" t="s">
        <v>121</v>
      </c>
      <c r="O29" s="23">
        <v>5</v>
      </c>
      <c r="P29" s="19" t="s">
        <v>78</v>
      </c>
    </row>
    <row r="30" spans="1:16" s="5" customFormat="1" ht="29.25" customHeight="1" outlineLevel="2" x14ac:dyDescent="0.15">
      <c r="A30" s="21" t="s">
        <v>302</v>
      </c>
      <c r="B30" s="21" t="s">
        <v>84</v>
      </c>
      <c r="C30" s="21"/>
      <c r="D30" s="20">
        <v>22</v>
      </c>
      <c r="E30" s="22" t="s">
        <v>118</v>
      </c>
      <c r="F30" s="19" t="s">
        <v>225</v>
      </c>
      <c r="G30" s="25" t="s">
        <v>228</v>
      </c>
      <c r="H30" s="25">
        <v>2.347</v>
      </c>
      <c r="I30" s="25">
        <v>6.4779999999999998</v>
      </c>
      <c r="J30" s="24"/>
      <c r="K30" s="24"/>
      <c r="L30" s="24"/>
      <c r="M30" s="19">
        <f t="shared" si="2"/>
        <v>4.1310000000000002</v>
      </c>
      <c r="N30" s="25" t="s">
        <v>121</v>
      </c>
      <c r="O30" s="23" t="s">
        <v>229</v>
      </c>
      <c r="P30" s="19" t="s">
        <v>78</v>
      </c>
    </row>
    <row r="31" spans="1:16" s="5" customFormat="1" ht="29.25" customHeight="1" outlineLevel="1" x14ac:dyDescent="0.15">
      <c r="A31" s="21"/>
      <c r="B31" s="21"/>
      <c r="C31" s="21"/>
      <c r="D31" s="217" t="s">
        <v>144</v>
      </c>
      <c r="E31" s="218"/>
      <c r="F31" s="219"/>
      <c r="G31" s="26"/>
      <c r="H31" s="26"/>
      <c r="I31" s="26"/>
      <c r="J31" s="21"/>
      <c r="K31" s="26"/>
      <c r="L31" s="34"/>
      <c r="M31" s="16">
        <f>SUBTOTAL(9,M32:M38)</f>
        <v>7</v>
      </c>
      <c r="N31" s="26"/>
      <c r="O31" s="35"/>
      <c r="P31" s="16"/>
    </row>
    <row r="32" spans="1:16" s="5" customFormat="1" ht="29.25" customHeight="1" outlineLevel="2" x14ac:dyDescent="0.15">
      <c r="A32" s="18" t="s">
        <v>304</v>
      </c>
      <c r="B32" s="18" t="s">
        <v>84</v>
      </c>
      <c r="C32" s="18"/>
      <c r="D32" s="20">
        <v>23</v>
      </c>
      <c r="E32" s="23" t="s">
        <v>146</v>
      </c>
      <c r="F32" s="19" t="s">
        <v>147</v>
      </c>
      <c r="G32" s="25" t="s">
        <v>148</v>
      </c>
      <c r="H32" s="25">
        <v>412.78500000000003</v>
      </c>
      <c r="I32" s="25">
        <v>412.85199999999998</v>
      </c>
      <c r="J32" s="18" t="s">
        <v>220</v>
      </c>
      <c r="K32" s="25">
        <v>0</v>
      </c>
      <c r="L32" s="36">
        <v>6.6999999999950405E-2</v>
      </c>
      <c r="M32" s="19">
        <f t="shared" ref="M32:M38" si="3">I32-H32</f>
        <v>6.6999999999950433E-2</v>
      </c>
      <c r="N32" s="25" t="s">
        <v>121</v>
      </c>
      <c r="O32" s="23">
        <v>5</v>
      </c>
      <c r="P32" s="19" t="s">
        <v>78</v>
      </c>
    </row>
    <row r="33" spans="1:16" s="5" customFormat="1" ht="29.25" customHeight="1" outlineLevel="2" x14ac:dyDescent="0.15">
      <c r="A33" s="21" t="s">
        <v>304</v>
      </c>
      <c r="B33" s="21" t="s">
        <v>84</v>
      </c>
      <c r="C33" s="21"/>
      <c r="D33" s="20">
        <v>24</v>
      </c>
      <c r="E33" s="23" t="s">
        <v>146</v>
      </c>
      <c r="F33" s="19" t="s">
        <v>147</v>
      </c>
      <c r="G33" s="25" t="s">
        <v>148</v>
      </c>
      <c r="H33" s="25">
        <v>412.85199999999998</v>
      </c>
      <c r="I33" s="25">
        <v>413.5</v>
      </c>
      <c r="J33" s="18" t="s">
        <v>220</v>
      </c>
      <c r="K33" s="36">
        <v>6.6999999999950405E-2</v>
      </c>
      <c r="L33" s="36">
        <v>0.71499999999997499</v>
      </c>
      <c r="M33" s="19">
        <f t="shared" si="3"/>
        <v>0.64800000000002456</v>
      </c>
      <c r="N33" s="25" t="s">
        <v>121</v>
      </c>
      <c r="O33" s="23">
        <v>5</v>
      </c>
      <c r="P33" s="19" t="s">
        <v>78</v>
      </c>
    </row>
    <row r="34" spans="1:16" s="5" customFormat="1" ht="29.25" customHeight="1" outlineLevel="2" x14ac:dyDescent="0.15">
      <c r="A34" s="18" t="s">
        <v>304</v>
      </c>
      <c r="B34" s="18" t="s">
        <v>84</v>
      </c>
      <c r="C34" s="18"/>
      <c r="D34" s="20">
        <v>25</v>
      </c>
      <c r="E34" s="23" t="s">
        <v>146</v>
      </c>
      <c r="F34" s="19" t="s">
        <v>147</v>
      </c>
      <c r="G34" s="25" t="s">
        <v>148</v>
      </c>
      <c r="H34" s="25">
        <v>413.5</v>
      </c>
      <c r="I34" s="25">
        <v>416.4</v>
      </c>
      <c r="J34" s="18" t="s">
        <v>220</v>
      </c>
      <c r="K34" s="36">
        <v>0.71499999999997499</v>
      </c>
      <c r="L34" s="36">
        <v>3.61499999999995</v>
      </c>
      <c r="M34" s="19">
        <f t="shared" si="3"/>
        <v>2.8999999999999773</v>
      </c>
      <c r="N34" s="25" t="s">
        <v>121</v>
      </c>
      <c r="O34" s="23">
        <v>5</v>
      </c>
      <c r="P34" s="19" t="s">
        <v>78</v>
      </c>
    </row>
    <row r="35" spans="1:16" s="5" customFormat="1" ht="29.25" customHeight="1" outlineLevel="2" x14ac:dyDescent="0.15">
      <c r="A35" s="21" t="s">
        <v>304</v>
      </c>
      <c r="B35" s="21" t="s">
        <v>84</v>
      </c>
      <c r="C35" s="21"/>
      <c r="D35" s="20">
        <v>26</v>
      </c>
      <c r="E35" s="23" t="s">
        <v>146</v>
      </c>
      <c r="F35" s="19" t="s">
        <v>147</v>
      </c>
      <c r="G35" s="25" t="s">
        <v>148</v>
      </c>
      <c r="H35" s="25">
        <v>416.4</v>
      </c>
      <c r="I35" s="25">
        <v>418.12</v>
      </c>
      <c r="J35" s="18" t="s">
        <v>220</v>
      </c>
      <c r="K35" s="36">
        <v>3.61499999999995</v>
      </c>
      <c r="L35" s="36">
        <v>5.3349999999999804</v>
      </c>
      <c r="M35" s="19">
        <f t="shared" si="3"/>
        <v>1.7200000000000273</v>
      </c>
      <c r="N35" s="25" t="s">
        <v>121</v>
      </c>
      <c r="O35" s="23">
        <v>5</v>
      </c>
      <c r="P35" s="19" t="s">
        <v>78</v>
      </c>
    </row>
    <row r="36" spans="1:16" s="5" customFormat="1" ht="29.25" customHeight="1" outlineLevel="2" x14ac:dyDescent="0.15">
      <c r="A36" s="18" t="s">
        <v>304</v>
      </c>
      <c r="B36" s="18" t="s">
        <v>84</v>
      </c>
      <c r="C36" s="18"/>
      <c r="D36" s="20">
        <v>27</v>
      </c>
      <c r="E36" s="23" t="s">
        <v>146</v>
      </c>
      <c r="F36" s="19" t="s">
        <v>147</v>
      </c>
      <c r="G36" s="25" t="s">
        <v>148</v>
      </c>
      <c r="H36" s="25">
        <v>418.12</v>
      </c>
      <c r="I36" s="25">
        <v>418.57</v>
      </c>
      <c r="J36" s="18" t="s">
        <v>220</v>
      </c>
      <c r="K36" s="36">
        <v>5.3349999999999804</v>
      </c>
      <c r="L36" s="36">
        <v>5.7849999999999699</v>
      </c>
      <c r="M36" s="19">
        <f t="shared" si="3"/>
        <v>0.44999999999998863</v>
      </c>
      <c r="N36" s="25" t="s">
        <v>121</v>
      </c>
      <c r="O36" s="23">
        <v>5</v>
      </c>
      <c r="P36" s="19" t="s">
        <v>78</v>
      </c>
    </row>
    <row r="37" spans="1:16" s="5" customFormat="1" ht="29.25" customHeight="1" outlineLevel="2" x14ac:dyDescent="0.15">
      <c r="A37" s="21" t="s">
        <v>304</v>
      </c>
      <c r="B37" s="21" t="s">
        <v>84</v>
      </c>
      <c r="C37" s="21"/>
      <c r="D37" s="20">
        <v>28</v>
      </c>
      <c r="E37" s="23" t="s">
        <v>146</v>
      </c>
      <c r="F37" s="19" t="s">
        <v>147</v>
      </c>
      <c r="G37" s="25" t="s">
        <v>148</v>
      </c>
      <c r="H37" s="25">
        <v>418.57</v>
      </c>
      <c r="I37" s="25">
        <v>419.5</v>
      </c>
      <c r="J37" s="18" t="s">
        <v>220</v>
      </c>
      <c r="K37" s="36">
        <v>5.7849999999999699</v>
      </c>
      <c r="L37" s="36">
        <v>6.7149999999999697</v>
      </c>
      <c r="M37" s="19">
        <f t="shared" si="3"/>
        <v>0.93000000000000682</v>
      </c>
      <c r="N37" s="25" t="s">
        <v>121</v>
      </c>
      <c r="O37" s="23">
        <v>5</v>
      </c>
      <c r="P37" s="19" t="s">
        <v>78</v>
      </c>
    </row>
    <row r="38" spans="1:16" s="5" customFormat="1" ht="29.25" customHeight="1" outlineLevel="2" x14ac:dyDescent="0.15">
      <c r="A38" s="18" t="s">
        <v>304</v>
      </c>
      <c r="B38" s="18" t="s">
        <v>84</v>
      </c>
      <c r="C38" s="18"/>
      <c r="D38" s="20">
        <v>29</v>
      </c>
      <c r="E38" s="23" t="s">
        <v>146</v>
      </c>
      <c r="F38" s="19" t="s">
        <v>147</v>
      </c>
      <c r="G38" s="25" t="s">
        <v>148</v>
      </c>
      <c r="H38" s="25">
        <v>419.5</v>
      </c>
      <c r="I38" s="25">
        <v>419.78500000000003</v>
      </c>
      <c r="J38" s="18" t="s">
        <v>220</v>
      </c>
      <c r="K38" s="36">
        <v>6.7149999999999697</v>
      </c>
      <c r="L38" s="36">
        <v>7</v>
      </c>
      <c r="M38" s="19">
        <f t="shared" si="3"/>
        <v>0.28500000000002501</v>
      </c>
      <c r="N38" s="25" t="s">
        <v>121</v>
      </c>
      <c r="O38" s="23">
        <v>5</v>
      </c>
      <c r="P38" s="19" t="s">
        <v>138</v>
      </c>
    </row>
    <row r="39" spans="1:16" s="5" customFormat="1" ht="29.25" customHeight="1" outlineLevel="1" x14ac:dyDescent="0.15">
      <c r="A39" s="18"/>
      <c r="B39" s="18"/>
      <c r="C39" s="18"/>
      <c r="D39" s="217" t="s">
        <v>71</v>
      </c>
      <c r="E39" s="218"/>
      <c r="F39" s="219"/>
      <c r="G39" s="22"/>
      <c r="H39" s="22"/>
      <c r="I39" s="22"/>
      <c r="J39" s="22"/>
      <c r="K39" s="22"/>
      <c r="L39" s="22"/>
      <c r="M39" s="16">
        <f>SUBTOTAL(9,M40:M48)</f>
        <v>47.37299999999999</v>
      </c>
      <c r="N39" s="22"/>
      <c r="O39" s="22"/>
      <c r="P39" s="18"/>
    </row>
    <row r="40" spans="1:16" s="6" customFormat="1" ht="29.25" customHeight="1" outlineLevel="2" x14ac:dyDescent="0.15">
      <c r="A40" s="18" t="s">
        <v>304</v>
      </c>
      <c r="B40" s="18" t="s">
        <v>84</v>
      </c>
      <c r="C40" s="18"/>
      <c r="D40" s="20">
        <v>30</v>
      </c>
      <c r="E40" s="22" t="s">
        <v>73</v>
      </c>
      <c r="F40" s="22" t="s">
        <v>150</v>
      </c>
      <c r="G40" s="22" t="s">
        <v>151</v>
      </c>
      <c r="H40" s="22">
        <v>21.379000000000001</v>
      </c>
      <c r="I40" s="22">
        <v>30.861000000000001</v>
      </c>
      <c r="J40" s="22" t="s">
        <v>152</v>
      </c>
      <c r="K40" s="22">
        <v>9.4819999999999993</v>
      </c>
      <c r="L40" s="22">
        <v>0</v>
      </c>
      <c r="M40" s="19">
        <f t="shared" ref="M40:M46" si="4">I40-H40</f>
        <v>9.4819999999999993</v>
      </c>
      <c r="N40" s="22" t="s">
        <v>121</v>
      </c>
      <c r="O40" s="22">
        <v>6</v>
      </c>
      <c r="P40" s="19" t="s">
        <v>138</v>
      </c>
    </row>
    <row r="41" spans="1:16" s="5" customFormat="1" ht="29.25" customHeight="1" outlineLevel="2" x14ac:dyDescent="0.15">
      <c r="A41" s="21" t="s">
        <v>304</v>
      </c>
      <c r="B41" s="21" t="s">
        <v>84</v>
      </c>
      <c r="C41" s="21"/>
      <c r="D41" s="20">
        <v>31</v>
      </c>
      <c r="E41" s="22" t="s">
        <v>73</v>
      </c>
      <c r="F41" s="27" t="s">
        <v>158</v>
      </c>
      <c r="G41" s="27" t="s">
        <v>76</v>
      </c>
      <c r="H41" s="28">
        <v>0</v>
      </c>
      <c r="I41" s="28">
        <v>11.574999999999999</v>
      </c>
      <c r="J41" s="27" t="s">
        <v>76</v>
      </c>
      <c r="K41" s="28">
        <v>0</v>
      </c>
      <c r="L41" s="28">
        <v>11.574999999999999</v>
      </c>
      <c r="M41" s="19">
        <f t="shared" si="4"/>
        <v>11.574999999999999</v>
      </c>
      <c r="N41" s="27" t="s">
        <v>121</v>
      </c>
      <c r="O41" s="28">
        <v>5</v>
      </c>
      <c r="P41" s="19" t="s">
        <v>138</v>
      </c>
    </row>
    <row r="42" spans="1:16" s="5" customFormat="1" ht="29.25" customHeight="1" outlineLevel="2" x14ac:dyDescent="0.15">
      <c r="A42" s="21" t="s">
        <v>304</v>
      </c>
      <c r="B42" s="21" t="s">
        <v>84</v>
      </c>
      <c r="C42" s="21"/>
      <c r="D42" s="20">
        <v>32</v>
      </c>
      <c r="E42" s="22" t="s">
        <v>73</v>
      </c>
      <c r="F42" s="27" t="s">
        <v>158</v>
      </c>
      <c r="G42" s="27" t="s">
        <v>76</v>
      </c>
      <c r="H42" s="28">
        <v>11.574999999999999</v>
      </c>
      <c r="I42" s="28">
        <v>13.176</v>
      </c>
      <c r="J42" s="27" t="s">
        <v>76</v>
      </c>
      <c r="K42" s="28">
        <v>11.574999999999999</v>
      </c>
      <c r="L42" s="28">
        <v>13.176</v>
      </c>
      <c r="M42" s="19">
        <f t="shared" si="4"/>
        <v>1.6010000000000009</v>
      </c>
      <c r="N42" s="27" t="s">
        <v>121</v>
      </c>
      <c r="O42" s="28">
        <v>6</v>
      </c>
      <c r="P42" s="19" t="s">
        <v>78</v>
      </c>
    </row>
    <row r="43" spans="1:16" s="5" customFormat="1" ht="29.25" customHeight="1" outlineLevel="2" x14ac:dyDescent="0.15">
      <c r="A43" s="21" t="s">
        <v>304</v>
      </c>
      <c r="B43" s="21" t="s">
        <v>84</v>
      </c>
      <c r="C43" s="21"/>
      <c r="D43" s="20">
        <v>33</v>
      </c>
      <c r="E43" s="22" t="s">
        <v>73</v>
      </c>
      <c r="F43" s="27" t="s">
        <v>158</v>
      </c>
      <c r="G43" s="27" t="s">
        <v>76</v>
      </c>
      <c r="H43" s="28">
        <v>13.176</v>
      </c>
      <c r="I43" s="28">
        <v>21.567</v>
      </c>
      <c r="J43" s="27" t="s">
        <v>76</v>
      </c>
      <c r="K43" s="28">
        <v>13.176</v>
      </c>
      <c r="L43" s="28">
        <v>21.567</v>
      </c>
      <c r="M43" s="19">
        <f t="shared" si="4"/>
        <v>8.391</v>
      </c>
      <c r="N43" s="27" t="s">
        <v>121</v>
      </c>
      <c r="O43" s="28">
        <v>5</v>
      </c>
      <c r="P43" s="19" t="s">
        <v>138</v>
      </c>
    </row>
    <row r="44" spans="1:16" s="5" customFormat="1" ht="29.25" customHeight="1" outlineLevel="2" x14ac:dyDescent="0.15">
      <c r="A44" s="18" t="s">
        <v>304</v>
      </c>
      <c r="B44" s="18" t="s">
        <v>85</v>
      </c>
      <c r="C44" s="18" t="s">
        <v>232</v>
      </c>
      <c r="D44" s="20">
        <v>34</v>
      </c>
      <c r="E44" s="22" t="s">
        <v>73</v>
      </c>
      <c r="F44" s="18" t="s">
        <v>163</v>
      </c>
      <c r="G44" s="22" t="s">
        <v>164</v>
      </c>
      <c r="H44" s="28">
        <v>60.822000000000003</v>
      </c>
      <c r="I44" s="28">
        <v>68.314999999999998</v>
      </c>
      <c r="J44" s="37"/>
      <c r="K44" s="37"/>
      <c r="L44" s="27"/>
      <c r="M44" s="19">
        <f t="shared" si="4"/>
        <v>7.492999999999995</v>
      </c>
      <c r="N44" s="22" t="s">
        <v>121</v>
      </c>
      <c r="O44" s="23">
        <v>4.5</v>
      </c>
      <c r="P44" s="19" t="s">
        <v>78</v>
      </c>
    </row>
    <row r="45" spans="1:16" s="6" customFormat="1" ht="29.25" customHeight="1" outlineLevel="2" x14ac:dyDescent="0.15">
      <c r="A45" s="18" t="s">
        <v>304</v>
      </c>
      <c r="B45" s="18" t="s">
        <v>85</v>
      </c>
      <c r="C45" s="18" t="s">
        <v>232</v>
      </c>
      <c r="D45" s="20">
        <v>35</v>
      </c>
      <c r="E45" s="22" t="s">
        <v>73</v>
      </c>
      <c r="F45" s="18" t="s">
        <v>163</v>
      </c>
      <c r="G45" s="22" t="s">
        <v>164</v>
      </c>
      <c r="H45" s="28">
        <v>68.314999999999998</v>
      </c>
      <c r="I45" s="28">
        <v>68.575000000000003</v>
      </c>
      <c r="J45" s="37"/>
      <c r="K45" s="37"/>
      <c r="L45" s="27"/>
      <c r="M45" s="19">
        <f t="shared" si="4"/>
        <v>0.26000000000000512</v>
      </c>
      <c r="N45" s="22" t="s">
        <v>121</v>
      </c>
      <c r="O45" s="23">
        <v>4.5</v>
      </c>
      <c r="P45" s="19" t="s">
        <v>78</v>
      </c>
    </row>
    <row r="46" spans="1:16" s="6" customFormat="1" ht="29.25" customHeight="1" outlineLevel="2" x14ac:dyDescent="0.15">
      <c r="A46" s="18" t="s">
        <v>304</v>
      </c>
      <c r="B46" s="18" t="s">
        <v>85</v>
      </c>
      <c r="C46" s="18" t="s">
        <v>232</v>
      </c>
      <c r="D46" s="20">
        <v>36</v>
      </c>
      <c r="E46" s="22" t="s">
        <v>73</v>
      </c>
      <c r="F46" s="18" t="s">
        <v>163</v>
      </c>
      <c r="G46" s="22" t="s">
        <v>164</v>
      </c>
      <c r="H46" s="28">
        <v>68.575000000000003</v>
      </c>
      <c r="I46" s="38">
        <v>69.951999999999998</v>
      </c>
      <c r="J46" s="37"/>
      <c r="K46" s="37"/>
      <c r="L46" s="27"/>
      <c r="M46" s="19">
        <f t="shared" si="4"/>
        <v>1.3769999999999953</v>
      </c>
      <c r="N46" s="22" t="s">
        <v>121</v>
      </c>
      <c r="O46" s="23">
        <v>3.5</v>
      </c>
      <c r="P46" s="19" t="s">
        <v>78</v>
      </c>
    </row>
    <row r="47" spans="1:16" s="6" customFormat="1" ht="29.25" customHeight="1" outlineLevel="2" x14ac:dyDescent="0.15">
      <c r="A47" s="18" t="s">
        <v>302</v>
      </c>
      <c r="B47" s="18" t="s">
        <v>84</v>
      </c>
      <c r="C47" s="18"/>
      <c r="D47" s="20">
        <v>37</v>
      </c>
      <c r="E47" s="22" t="s">
        <v>73</v>
      </c>
      <c r="F47" s="28" t="s">
        <v>204</v>
      </c>
      <c r="G47" s="28" t="s">
        <v>205</v>
      </c>
      <c r="H47" s="28">
        <v>29.004000000000001</v>
      </c>
      <c r="I47" s="28">
        <v>31.675999999999998</v>
      </c>
      <c r="J47" s="28" t="s">
        <v>205</v>
      </c>
      <c r="K47" s="28">
        <v>29.004000000000001</v>
      </c>
      <c r="L47" s="28">
        <v>31.675999999999998</v>
      </c>
      <c r="M47" s="19">
        <f t="shared" ref="M47:M56" si="5">I47-H47</f>
        <v>2.671999999999997</v>
      </c>
      <c r="N47" s="28" t="s">
        <v>77</v>
      </c>
      <c r="O47" s="28">
        <v>6</v>
      </c>
      <c r="P47" s="19" t="s">
        <v>78</v>
      </c>
    </row>
    <row r="48" spans="1:16" s="6" customFormat="1" ht="29.25" customHeight="1" outlineLevel="2" x14ac:dyDescent="0.15">
      <c r="A48" s="18" t="s">
        <v>302</v>
      </c>
      <c r="B48" s="18" t="s">
        <v>84</v>
      </c>
      <c r="C48" s="18"/>
      <c r="D48" s="20">
        <v>38</v>
      </c>
      <c r="E48" s="22" t="s">
        <v>73</v>
      </c>
      <c r="F48" s="28" t="s">
        <v>204</v>
      </c>
      <c r="G48" s="28" t="s">
        <v>205</v>
      </c>
      <c r="H48" s="28">
        <v>52.375</v>
      </c>
      <c r="I48" s="28">
        <v>56.896999999999998</v>
      </c>
      <c r="J48" s="28" t="s">
        <v>205</v>
      </c>
      <c r="K48" s="28">
        <v>52.375</v>
      </c>
      <c r="L48" s="28">
        <v>56.896999999999998</v>
      </c>
      <c r="M48" s="19">
        <f t="shared" si="5"/>
        <v>4.5219999999999985</v>
      </c>
      <c r="N48" s="28" t="s">
        <v>121</v>
      </c>
      <c r="O48" s="28">
        <v>6</v>
      </c>
      <c r="P48" s="19" t="s">
        <v>78</v>
      </c>
    </row>
    <row r="49" spans="1:17" s="6" customFormat="1" ht="29.25" customHeight="1" outlineLevel="1" x14ac:dyDescent="0.15">
      <c r="A49" s="18"/>
      <c r="B49" s="18"/>
      <c r="C49" s="18"/>
      <c r="D49" s="217" t="s">
        <v>206</v>
      </c>
      <c r="E49" s="218"/>
      <c r="F49" s="219"/>
      <c r="G49" s="28"/>
      <c r="H49" s="28"/>
      <c r="I49" s="28"/>
      <c r="J49" s="28"/>
      <c r="K49" s="28"/>
      <c r="L49" s="28"/>
      <c r="M49" s="16">
        <f>SUBTOTAL(9,M50:M56)</f>
        <v>44.788000000000004</v>
      </c>
      <c r="N49" s="28"/>
      <c r="O49" s="28"/>
      <c r="P49" s="19"/>
    </row>
    <row r="50" spans="1:17" s="5" customFormat="1" ht="29.25" customHeight="1" outlineLevel="2" x14ac:dyDescent="0.15">
      <c r="A50" s="21" t="s">
        <v>302</v>
      </c>
      <c r="B50" s="21" t="s">
        <v>85</v>
      </c>
      <c r="C50" s="21" t="s">
        <v>305</v>
      </c>
      <c r="D50" s="20">
        <v>39</v>
      </c>
      <c r="E50" s="18" t="s">
        <v>207</v>
      </c>
      <c r="F50" s="28" t="s">
        <v>234</v>
      </c>
      <c r="G50" s="28" t="s">
        <v>235</v>
      </c>
      <c r="H50" s="28">
        <v>19.532</v>
      </c>
      <c r="I50" s="28">
        <v>23.032</v>
      </c>
      <c r="J50" s="28"/>
      <c r="K50" s="28"/>
      <c r="L50" s="28"/>
      <c r="M50" s="19">
        <f t="shared" si="5"/>
        <v>3.5</v>
      </c>
      <c r="N50" s="28" t="s">
        <v>121</v>
      </c>
      <c r="O50" s="28">
        <v>6</v>
      </c>
      <c r="P50" s="18" t="s">
        <v>106</v>
      </c>
    </row>
    <row r="51" spans="1:17" s="5" customFormat="1" ht="29.25" customHeight="1" outlineLevel="2" x14ac:dyDescent="0.15">
      <c r="A51" s="21" t="s">
        <v>302</v>
      </c>
      <c r="B51" s="21" t="s">
        <v>85</v>
      </c>
      <c r="C51" s="21" t="s">
        <v>306</v>
      </c>
      <c r="D51" s="20">
        <v>40</v>
      </c>
      <c r="E51" s="18" t="s">
        <v>207</v>
      </c>
      <c r="F51" s="28" t="s">
        <v>237</v>
      </c>
      <c r="G51" s="28" t="s">
        <v>238</v>
      </c>
      <c r="H51" s="28">
        <v>0</v>
      </c>
      <c r="I51" s="28">
        <v>10.47</v>
      </c>
      <c r="J51" s="28"/>
      <c r="K51" s="28"/>
      <c r="L51" s="28"/>
      <c r="M51" s="19">
        <f t="shared" si="5"/>
        <v>10.47</v>
      </c>
      <c r="N51" s="28" t="s">
        <v>121</v>
      </c>
      <c r="O51" s="28">
        <v>6</v>
      </c>
      <c r="P51" s="19" t="s">
        <v>78</v>
      </c>
    </row>
    <row r="52" spans="1:17" s="5" customFormat="1" ht="29.25" customHeight="1" outlineLevel="2" x14ac:dyDescent="0.15">
      <c r="A52" s="18" t="s">
        <v>302</v>
      </c>
      <c r="B52" s="18" t="s">
        <v>84</v>
      </c>
      <c r="C52" s="18"/>
      <c r="D52" s="20">
        <v>41</v>
      </c>
      <c r="E52" s="18" t="s">
        <v>207</v>
      </c>
      <c r="F52" s="28" t="s">
        <v>208</v>
      </c>
      <c r="G52" s="29" t="s">
        <v>209</v>
      </c>
      <c r="H52" s="28">
        <v>46.866</v>
      </c>
      <c r="I52" s="28">
        <v>47.460999999999999</v>
      </c>
      <c r="J52" s="28"/>
      <c r="K52" s="28"/>
      <c r="L52" s="28"/>
      <c r="M52" s="19">
        <f t="shared" si="5"/>
        <v>0.59499999999999886</v>
      </c>
      <c r="N52" s="29" t="s">
        <v>210</v>
      </c>
      <c r="O52" s="29">
        <v>7</v>
      </c>
      <c r="P52" s="18" t="s">
        <v>106</v>
      </c>
    </row>
    <row r="53" spans="1:17" s="6" customFormat="1" ht="29.25" customHeight="1" outlineLevel="2" x14ac:dyDescent="0.15">
      <c r="A53" s="18" t="s">
        <v>302</v>
      </c>
      <c r="B53" s="18" t="s">
        <v>84</v>
      </c>
      <c r="C53" s="18"/>
      <c r="D53" s="20">
        <v>42</v>
      </c>
      <c r="E53" s="18" t="s">
        <v>207</v>
      </c>
      <c r="F53" s="28" t="s">
        <v>208</v>
      </c>
      <c r="G53" s="29" t="s">
        <v>209</v>
      </c>
      <c r="H53" s="28">
        <v>48.384999999999998</v>
      </c>
      <c r="I53" s="28">
        <v>62.79</v>
      </c>
      <c r="J53" s="28"/>
      <c r="K53" s="28"/>
      <c r="L53" s="28"/>
      <c r="M53" s="19">
        <f t="shared" si="5"/>
        <v>14.405000000000001</v>
      </c>
      <c r="N53" s="29" t="s">
        <v>210</v>
      </c>
      <c r="O53" s="29">
        <v>7</v>
      </c>
      <c r="P53" s="18" t="s">
        <v>106</v>
      </c>
    </row>
    <row r="54" spans="1:17" s="6" customFormat="1" ht="29.25" customHeight="1" outlineLevel="2" x14ac:dyDescent="0.15">
      <c r="A54" s="18" t="s">
        <v>302</v>
      </c>
      <c r="B54" s="18" t="s">
        <v>84</v>
      </c>
      <c r="C54" s="18"/>
      <c r="D54" s="20">
        <v>43</v>
      </c>
      <c r="E54" s="18" t="s">
        <v>207</v>
      </c>
      <c r="F54" s="28" t="s">
        <v>240</v>
      </c>
      <c r="G54" s="28" t="s">
        <v>113</v>
      </c>
      <c r="H54" s="28">
        <v>4.2889999999999997</v>
      </c>
      <c r="I54" s="28">
        <v>13.522</v>
      </c>
      <c r="J54" s="28"/>
      <c r="K54" s="28"/>
      <c r="L54" s="28"/>
      <c r="M54" s="19">
        <f t="shared" si="5"/>
        <v>9.2330000000000005</v>
      </c>
      <c r="N54" s="28" t="s">
        <v>121</v>
      </c>
      <c r="O54" s="28">
        <v>5</v>
      </c>
      <c r="P54" s="19" t="s">
        <v>78</v>
      </c>
    </row>
    <row r="55" spans="1:17" s="6" customFormat="1" ht="29.25" customHeight="1" outlineLevel="2" x14ac:dyDescent="0.15">
      <c r="A55" s="18" t="s">
        <v>302</v>
      </c>
      <c r="B55" s="18" t="s">
        <v>84</v>
      </c>
      <c r="C55" s="18"/>
      <c r="D55" s="20">
        <v>44</v>
      </c>
      <c r="E55" s="18" t="s">
        <v>207</v>
      </c>
      <c r="F55" s="28" t="s">
        <v>240</v>
      </c>
      <c r="G55" s="28" t="s">
        <v>113</v>
      </c>
      <c r="H55" s="28">
        <v>13.608000000000001</v>
      </c>
      <c r="I55" s="28">
        <v>15.913</v>
      </c>
      <c r="J55" s="28"/>
      <c r="K55" s="28"/>
      <c r="L55" s="28"/>
      <c r="M55" s="19">
        <f t="shared" si="5"/>
        <v>2.3049999999999997</v>
      </c>
      <c r="N55" s="28" t="s">
        <v>121</v>
      </c>
      <c r="O55" s="28">
        <v>5</v>
      </c>
      <c r="P55" s="19" t="s">
        <v>78</v>
      </c>
    </row>
    <row r="56" spans="1:17" s="6" customFormat="1" ht="29.25" customHeight="1" outlineLevel="2" x14ac:dyDescent="0.15">
      <c r="A56" s="18" t="s">
        <v>302</v>
      </c>
      <c r="B56" s="18" t="s">
        <v>85</v>
      </c>
      <c r="C56" s="18" t="s">
        <v>307</v>
      </c>
      <c r="D56" s="20">
        <v>45</v>
      </c>
      <c r="E56" s="18" t="s">
        <v>207</v>
      </c>
      <c r="F56" s="28" t="s">
        <v>234</v>
      </c>
      <c r="G56" s="28" t="s">
        <v>242</v>
      </c>
      <c r="H56" s="28">
        <v>5.4429999999999996</v>
      </c>
      <c r="I56" s="28">
        <v>9.7230000000000008</v>
      </c>
      <c r="J56" s="28"/>
      <c r="K56" s="28"/>
      <c r="L56" s="28"/>
      <c r="M56" s="19">
        <f t="shared" si="5"/>
        <v>4.2800000000000011</v>
      </c>
      <c r="N56" s="28" t="s">
        <v>121</v>
      </c>
      <c r="O56" s="28">
        <v>6</v>
      </c>
      <c r="P56" s="19" t="s">
        <v>78</v>
      </c>
    </row>
    <row r="57" spans="1:17" s="5" customFormat="1" ht="29.25" customHeight="1" outlineLevel="1" x14ac:dyDescent="0.15">
      <c r="A57" s="21"/>
      <c r="B57" s="21"/>
      <c r="C57" s="21"/>
      <c r="D57" s="217" t="s">
        <v>244</v>
      </c>
      <c r="E57" s="218"/>
      <c r="F57" s="219"/>
      <c r="G57" s="30"/>
      <c r="H57" s="30"/>
      <c r="I57" s="30"/>
      <c r="J57" s="30"/>
      <c r="K57" s="30"/>
      <c r="L57" s="30"/>
      <c r="M57" s="16">
        <f>SUBTOTAL(9,M58:M60)</f>
        <v>33.500000000000014</v>
      </c>
      <c r="N57" s="30"/>
      <c r="O57" s="30"/>
      <c r="P57" s="16"/>
    </row>
    <row r="58" spans="1:17" s="5" customFormat="1" ht="29.25" customHeight="1" outlineLevel="2" x14ac:dyDescent="0.15">
      <c r="A58" s="18" t="s">
        <v>302</v>
      </c>
      <c r="B58" s="18" t="s">
        <v>85</v>
      </c>
      <c r="C58" s="18" t="s">
        <v>254</v>
      </c>
      <c r="D58" s="20">
        <v>46</v>
      </c>
      <c r="E58" s="18" t="s">
        <v>245</v>
      </c>
      <c r="F58" s="18" t="s">
        <v>252</v>
      </c>
      <c r="G58" s="18" t="s">
        <v>253</v>
      </c>
      <c r="H58" s="18">
        <v>119.242</v>
      </c>
      <c r="I58" s="18">
        <v>131.22200000000001</v>
      </c>
      <c r="J58" s="18" t="s">
        <v>253</v>
      </c>
      <c r="K58" s="18">
        <v>119.242</v>
      </c>
      <c r="L58" s="18">
        <v>131.22200000000001</v>
      </c>
      <c r="M58" s="19">
        <f>I58-H58</f>
        <v>11.980000000000004</v>
      </c>
      <c r="N58" s="18" t="s">
        <v>121</v>
      </c>
      <c r="O58" s="18">
        <v>6</v>
      </c>
      <c r="P58" s="19" t="s">
        <v>78</v>
      </c>
    </row>
    <row r="59" spans="1:17" s="173" customFormat="1" ht="29.25" customHeight="1" outlineLevel="2" x14ac:dyDescent="0.15">
      <c r="A59" s="112" t="s">
        <v>302</v>
      </c>
      <c r="B59" s="112" t="s">
        <v>84</v>
      </c>
      <c r="C59" s="112"/>
      <c r="D59" s="171">
        <v>47</v>
      </c>
      <c r="E59" s="112" t="s">
        <v>245</v>
      </c>
      <c r="F59" s="112" t="s">
        <v>252</v>
      </c>
      <c r="G59" s="112" t="s">
        <v>255</v>
      </c>
      <c r="H59" s="112">
        <v>135.33099999999999</v>
      </c>
      <c r="I59" s="112">
        <v>141.43600000000001</v>
      </c>
      <c r="J59" s="112" t="s">
        <v>255</v>
      </c>
      <c r="K59" s="112">
        <v>135.33099999999999</v>
      </c>
      <c r="L59" s="112">
        <v>141.43600000000001</v>
      </c>
      <c r="M59" s="172">
        <f>I59-H59</f>
        <v>6.1050000000000182</v>
      </c>
      <c r="N59" s="112" t="s">
        <v>121</v>
      </c>
      <c r="O59" s="112">
        <v>6</v>
      </c>
      <c r="P59" s="172" t="s">
        <v>78</v>
      </c>
      <c r="Q59" s="173" t="s">
        <v>314</v>
      </c>
    </row>
    <row r="60" spans="1:17" s="7" customFormat="1" ht="29.25" customHeight="1" outlineLevel="2" x14ac:dyDescent="0.15">
      <c r="A60" s="18" t="s">
        <v>302</v>
      </c>
      <c r="B60" s="18" t="s">
        <v>85</v>
      </c>
      <c r="C60" s="18" t="s">
        <v>257</v>
      </c>
      <c r="D60" s="20">
        <v>48</v>
      </c>
      <c r="E60" s="18" t="s">
        <v>245</v>
      </c>
      <c r="F60" s="18" t="s">
        <v>252</v>
      </c>
      <c r="G60" s="18" t="s">
        <v>256</v>
      </c>
      <c r="H60" s="18">
        <v>208.8</v>
      </c>
      <c r="I60" s="18">
        <v>224.215</v>
      </c>
      <c r="J60" s="18" t="s">
        <v>256</v>
      </c>
      <c r="K60" s="18">
        <v>208.8</v>
      </c>
      <c r="L60" s="18">
        <v>224.215</v>
      </c>
      <c r="M60" s="19">
        <f>I60-H60</f>
        <v>15.414999999999992</v>
      </c>
      <c r="N60" s="18" t="s">
        <v>121</v>
      </c>
      <c r="O60" s="18">
        <v>6</v>
      </c>
      <c r="P60" s="18" t="s">
        <v>106</v>
      </c>
    </row>
    <row r="61" spans="1:17" s="7" customFormat="1" ht="29.25" customHeight="1" outlineLevel="1" x14ac:dyDescent="0.15">
      <c r="A61" s="18"/>
      <c r="B61" s="18"/>
      <c r="C61" s="18"/>
      <c r="D61" s="217" t="s">
        <v>166</v>
      </c>
      <c r="E61" s="218"/>
      <c r="F61" s="219"/>
      <c r="G61" s="31"/>
      <c r="H61" s="31"/>
      <c r="I61" s="31"/>
      <c r="J61" s="31"/>
      <c r="K61" s="31"/>
      <c r="L61" s="31"/>
      <c r="M61" s="16">
        <f>SUBTOTAL(9,M62:M67)</f>
        <v>25.690000000000005</v>
      </c>
      <c r="N61" s="31"/>
      <c r="O61" s="31"/>
      <c r="P61" s="19"/>
    </row>
    <row r="62" spans="1:17" s="4" customFormat="1" ht="29.25" customHeight="1" outlineLevel="2" x14ac:dyDescent="0.15">
      <c r="A62" s="21" t="s">
        <v>304</v>
      </c>
      <c r="B62" s="21" t="s">
        <v>84</v>
      </c>
      <c r="C62" s="21"/>
      <c r="D62" s="20">
        <v>49</v>
      </c>
      <c r="E62" s="22" t="s">
        <v>168</v>
      </c>
      <c r="F62" s="31" t="s">
        <v>169</v>
      </c>
      <c r="G62" s="31" t="s">
        <v>170</v>
      </c>
      <c r="H62" s="31">
        <v>169.505</v>
      </c>
      <c r="I62" s="31">
        <v>176.50200000000001</v>
      </c>
      <c r="J62" s="31"/>
      <c r="K62" s="31"/>
      <c r="L62" s="31"/>
      <c r="M62" s="19">
        <f t="shared" ref="M62:M67" si="6">I62-H62</f>
        <v>6.9970000000000141</v>
      </c>
      <c r="N62" s="31" t="s">
        <v>121</v>
      </c>
      <c r="O62" s="31">
        <v>4.5</v>
      </c>
      <c r="P62" s="19" t="s">
        <v>78</v>
      </c>
    </row>
    <row r="63" spans="1:17" s="4" customFormat="1" ht="29.25" customHeight="1" outlineLevel="2" x14ac:dyDescent="0.15">
      <c r="A63" s="18" t="s">
        <v>304</v>
      </c>
      <c r="B63" s="18" t="s">
        <v>84</v>
      </c>
      <c r="C63" s="18"/>
      <c r="D63" s="20">
        <v>50</v>
      </c>
      <c r="E63" s="22" t="s">
        <v>168</v>
      </c>
      <c r="F63" s="19" t="s">
        <v>177</v>
      </c>
      <c r="G63" s="19" t="s">
        <v>178</v>
      </c>
      <c r="H63" s="19">
        <v>58.978000000000002</v>
      </c>
      <c r="I63" s="19">
        <v>62.371000000000002</v>
      </c>
      <c r="J63" s="22"/>
      <c r="K63" s="22"/>
      <c r="L63" s="22"/>
      <c r="M63" s="19">
        <f t="shared" si="6"/>
        <v>3.3930000000000007</v>
      </c>
      <c r="N63" s="22" t="s">
        <v>121</v>
      </c>
      <c r="O63" s="22">
        <v>3.5</v>
      </c>
      <c r="P63" s="19" t="s">
        <v>78</v>
      </c>
    </row>
    <row r="64" spans="1:17" ht="29.25" customHeight="1" outlineLevel="2" x14ac:dyDescent="0.15">
      <c r="A64" s="18" t="s">
        <v>304</v>
      </c>
      <c r="B64" s="18" t="s">
        <v>84</v>
      </c>
      <c r="C64" s="18"/>
      <c r="D64" s="20">
        <v>51</v>
      </c>
      <c r="E64" s="22" t="s">
        <v>168</v>
      </c>
      <c r="F64" s="19" t="s">
        <v>177</v>
      </c>
      <c r="G64" s="19" t="s">
        <v>178</v>
      </c>
      <c r="H64" s="19">
        <v>62.371000000000002</v>
      </c>
      <c r="I64" s="19">
        <v>67.596000000000004</v>
      </c>
      <c r="J64" s="22"/>
      <c r="K64" s="22"/>
      <c r="L64" s="22"/>
      <c r="M64" s="19">
        <f t="shared" si="6"/>
        <v>5.2250000000000014</v>
      </c>
      <c r="N64" s="22" t="s">
        <v>121</v>
      </c>
      <c r="O64" s="22">
        <v>5</v>
      </c>
      <c r="P64" s="19" t="s">
        <v>78</v>
      </c>
    </row>
    <row r="65" spans="1:16" ht="29.25" customHeight="1" outlineLevel="2" x14ac:dyDescent="0.15">
      <c r="A65" s="18" t="s">
        <v>304</v>
      </c>
      <c r="B65" s="18" t="s">
        <v>84</v>
      </c>
      <c r="C65" s="18"/>
      <c r="D65" s="20">
        <v>52</v>
      </c>
      <c r="E65" s="22" t="s">
        <v>168</v>
      </c>
      <c r="F65" s="19" t="s">
        <v>177</v>
      </c>
      <c r="G65" s="19" t="s">
        <v>178</v>
      </c>
      <c r="H65" s="22">
        <v>72.055000000000007</v>
      </c>
      <c r="I65" s="22">
        <v>72.483000000000004</v>
      </c>
      <c r="J65" s="22"/>
      <c r="K65" s="22"/>
      <c r="L65" s="22"/>
      <c r="M65" s="19">
        <f t="shared" si="6"/>
        <v>0.42799999999999727</v>
      </c>
      <c r="N65" s="22" t="s">
        <v>121</v>
      </c>
      <c r="O65" s="22">
        <v>6</v>
      </c>
      <c r="P65" s="19" t="s">
        <v>78</v>
      </c>
    </row>
    <row r="66" spans="1:16" ht="29.25" customHeight="1" outlineLevel="2" x14ac:dyDescent="0.15">
      <c r="A66" s="18" t="s">
        <v>304</v>
      </c>
      <c r="B66" s="18" t="s">
        <v>84</v>
      </c>
      <c r="C66" s="18"/>
      <c r="D66" s="20">
        <v>53</v>
      </c>
      <c r="E66" s="22" t="s">
        <v>168</v>
      </c>
      <c r="F66" s="19" t="s">
        <v>177</v>
      </c>
      <c r="G66" s="19" t="s">
        <v>178</v>
      </c>
      <c r="H66" s="22">
        <v>72.483000000000004</v>
      </c>
      <c r="I66" s="22">
        <v>80.83</v>
      </c>
      <c r="J66" s="22"/>
      <c r="K66" s="22"/>
      <c r="L66" s="22"/>
      <c r="M66" s="19">
        <f t="shared" si="6"/>
        <v>8.3469999999999942</v>
      </c>
      <c r="N66" s="22" t="s">
        <v>121</v>
      </c>
      <c r="O66" s="22">
        <v>5</v>
      </c>
      <c r="P66" s="19" t="s">
        <v>78</v>
      </c>
    </row>
    <row r="67" spans="1:16" ht="29.25" customHeight="1" outlineLevel="2" x14ac:dyDescent="0.15">
      <c r="A67" s="18" t="s">
        <v>304</v>
      </c>
      <c r="B67" s="18" t="s">
        <v>84</v>
      </c>
      <c r="C67" s="18"/>
      <c r="D67" s="20">
        <v>54</v>
      </c>
      <c r="E67" s="22" t="s">
        <v>168</v>
      </c>
      <c r="F67" s="19" t="s">
        <v>177</v>
      </c>
      <c r="G67" s="22" t="s">
        <v>180</v>
      </c>
      <c r="H67" s="22">
        <v>24.609000000000002</v>
      </c>
      <c r="I67" s="22">
        <v>25.908999999999999</v>
      </c>
      <c r="J67" s="22"/>
      <c r="K67" s="22"/>
      <c r="L67" s="22"/>
      <c r="M67" s="19">
        <f t="shared" si="6"/>
        <v>1.2999999999999972</v>
      </c>
      <c r="N67" s="22" t="s">
        <v>121</v>
      </c>
      <c r="O67" s="22">
        <v>6</v>
      </c>
      <c r="P67" s="19" t="s">
        <v>78</v>
      </c>
    </row>
    <row r="68" spans="1:16" s="4" customFormat="1" ht="29.25" customHeight="1" outlineLevel="1" x14ac:dyDescent="0.15">
      <c r="A68" s="21"/>
      <c r="B68" s="21"/>
      <c r="C68" s="21"/>
      <c r="D68" s="217" t="s">
        <v>258</v>
      </c>
      <c r="E68" s="218"/>
      <c r="F68" s="219"/>
      <c r="G68" s="30"/>
      <c r="H68" s="30"/>
      <c r="I68" s="30"/>
      <c r="J68" s="30"/>
      <c r="K68" s="30"/>
      <c r="L68" s="30"/>
      <c r="M68" s="16">
        <f>SUBTOTAL(9,M69:M72)</f>
        <v>23.554000000000087</v>
      </c>
      <c r="N68" s="35"/>
      <c r="O68" s="35"/>
      <c r="P68" s="16"/>
    </row>
    <row r="69" spans="1:16" s="4" customFormat="1" ht="29.25" customHeight="1" outlineLevel="2" x14ac:dyDescent="0.15">
      <c r="A69" s="21" t="s">
        <v>304</v>
      </c>
      <c r="B69" s="21" t="s">
        <v>85</v>
      </c>
      <c r="C69" s="21" t="s">
        <v>266</v>
      </c>
      <c r="D69" s="20">
        <v>55</v>
      </c>
      <c r="E69" s="23" t="s">
        <v>259</v>
      </c>
      <c r="F69" s="19" t="s">
        <v>260</v>
      </c>
      <c r="G69" s="22" t="s">
        <v>261</v>
      </c>
      <c r="H69" s="22">
        <v>2625.65</v>
      </c>
      <c r="I69" s="22">
        <v>2640.0030000000002</v>
      </c>
      <c r="J69" s="22"/>
      <c r="K69" s="22"/>
      <c r="L69" s="22"/>
      <c r="M69" s="19">
        <f t="shared" ref="M69:M72" si="7">I69-H69</f>
        <v>14.353000000000065</v>
      </c>
      <c r="N69" s="23" t="s">
        <v>121</v>
      </c>
      <c r="O69" s="23">
        <v>6</v>
      </c>
      <c r="P69" s="19" t="s">
        <v>78</v>
      </c>
    </row>
    <row r="70" spans="1:16" s="4" customFormat="1" ht="29.25" customHeight="1" outlineLevel="2" x14ac:dyDescent="0.15">
      <c r="A70" s="21" t="s">
        <v>302</v>
      </c>
      <c r="B70" s="21" t="s">
        <v>84</v>
      </c>
      <c r="C70" s="21"/>
      <c r="D70" s="20">
        <v>56</v>
      </c>
      <c r="E70" s="23" t="s">
        <v>259</v>
      </c>
      <c r="F70" s="19" t="s">
        <v>267</v>
      </c>
      <c r="G70" s="23" t="s">
        <v>135</v>
      </c>
      <c r="H70" s="23">
        <v>297.85899999999998</v>
      </c>
      <c r="I70" s="39">
        <v>298.65199999999999</v>
      </c>
      <c r="J70" s="23" t="s">
        <v>268</v>
      </c>
      <c r="K70" s="23">
        <v>24.841999999999999</v>
      </c>
      <c r="L70" s="23">
        <v>25.635000000000002</v>
      </c>
      <c r="M70" s="19">
        <f t="shared" si="7"/>
        <v>0.79300000000000637</v>
      </c>
      <c r="N70" s="23" t="s">
        <v>121</v>
      </c>
      <c r="O70" s="23">
        <v>5</v>
      </c>
      <c r="P70" s="19" t="s">
        <v>78</v>
      </c>
    </row>
    <row r="71" spans="1:16" s="4" customFormat="1" ht="29.25" customHeight="1" outlineLevel="2" x14ac:dyDescent="0.15">
      <c r="A71" s="21" t="s">
        <v>302</v>
      </c>
      <c r="B71" s="21" t="s">
        <v>84</v>
      </c>
      <c r="C71" s="21"/>
      <c r="D71" s="20">
        <v>57</v>
      </c>
      <c r="E71" s="23" t="s">
        <v>259</v>
      </c>
      <c r="F71" s="19" t="s">
        <v>267</v>
      </c>
      <c r="G71" s="23" t="s">
        <v>135</v>
      </c>
      <c r="H71" s="23">
        <v>298.65199999999999</v>
      </c>
      <c r="I71" s="23">
        <v>300.42700000000002</v>
      </c>
      <c r="J71" s="23" t="s">
        <v>268</v>
      </c>
      <c r="K71" s="23">
        <v>25.635000000000002</v>
      </c>
      <c r="L71" s="23">
        <v>27.41</v>
      </c>
      <c r="M71" s="19">
        <f t="shared" si="7"/>
        <v>1.7750000000000341</v>
      </c>
      <c r="N71" s="23" t="s">
        <v>121</v>
      </c>
      <c r="O71" s="23">
        <v>6</v>
      </c>
      <c r="P71" s="19" t="s">
        <v>78</v>
      </c>
    </row>
    <row r="72" spans="1:16" s="4" customFormat="1" ht="29.25" customHeight="1" outlineLevel="2" x14ac:dyDescent="0.15">
      <c r="A72" s="21" t="s">
        <v>302</v>
      </c>
      <c r="B72" s="21" t="s">
        <v>84</v>
      </c>
      <c r="C72" s="21"/>
      <c r="D72" s="20">
        <v>58</v>
      </c>
      <c r="E72" s="23" t="s">
        <v>259</v>
      </c>
      <c r="F72" s="19" t="s">
        <v>267</v>
      </c>
      <c r="G72" s="23" t="s">
        <v>135</v>
      </c>
      <c r="H72" s="23">
        <v>300.42700000000002</v>
      </c>
      <c r="I72" s="39">
        <v>307.06</v>
      </c>
      <c r="J72" s="23" t="s">
        <v>268</v>
      </c>
      <c r="K72" s="23">
        <v>27.41</v>
      </c>
      <c r="L72" s="23">
        <v>34.042999999999999</v>
      </c>
      <c r="M72" s="19">
        <f t="shared" si="7"/>
        <v>6.6329999999999814</v>
      </c>
      <c r="N72" s="23" t="s">
        <v>121</v>
      </c>
      <c r="O72" s="23">
        <v>3.5</v>
      </c>
      <c r="P72" s="19" t="s">
        <v>78</v>
      </c>
    </row>
    <row r="73" spans="1:16" s="4" customFormat="1" ht="29.25" customHeight="1" outlineLevel="1" x14ac:dyDescent="0.15">
      <c r="A73" s="18"/>
      <c r="B73" s="18"/>
      <c r="C73" s="18"/>
      <c r="D73" s="217" t="s">
        <v>181</v>
      </c>
      <c r="E73" s="218"/>
      <c r="F73" s="219"/>
      <c r="G73" s="23"/>
      <c r="H73" s="23"/>
      <c r="I73" s="23"/>
      <c r="J73" s="23"/>
      <c r="K73" s="23"/>
      <c r="L73" s="23"/>
      <c r="M73" s="16">
        <f>SUBTOTAL(9,M74:M78)</f>
        <v>33.374000000000024</v>
      </c>
      <c r="N73" s="23"/>
      <c r="O73" s="23"/>
      <c r="P73" s="19"/>
    </row>
    <row r="74" spans="1:16" s="4" customFormat="1" ht="29.25" customHeight="1" outlineLevel="2" x14ac:dyDescent="0.15">
      <c r="A74" s="18" t="s">
        <v>304</v>
      </c>
      <c r="B74" s="18" t="s">
        <v>85</v>
      </c>
      <c r="C74" s="18" t="s">
        <v>270</v>
      </c>
      <c r="D74" s="20">
        <v>59</v>
      </c>
      <c r="E74" s="23" t="s">
        <v>92</v>
      </c>
      <c r="F74" s="19" t="s">
        <v>93</v>
      </c>
      <c r="G74" s="23" t="s">
        <v>94</v>
      </c>
      <c r="H74" s="23">
        <v>83.066999999999993</v>
      </c>
      <c r="I74" s="23">
        <v>87.370999999999995</v>
      </c>
      <c r="J74" s="23" t="s">
        <v>94</v>
      </c>
      <c r="K74" s="23">
        <v>39.512</v>
      </c>
      <c r="L74" s="23">
        <v>35.207999999999998</v>
      </c>
      <c r="M74" s="19">
        <f t="shared" ref="M74:M78" si="8">I74-H74</f>
        <v>4.304000000000002</v>
      </c>
      <c r="N74" s="23" t="s">
        <v>121</v>
      </c>
      <c r="O74" s="23">
        <v>6</v>
      </c>
      <c r="P74" s="19" t="s">
        <v>78</v>
      </c>
    </row>
    <row r="75" spans="1:16" ht="29.25" customHeight="1" outlineLevel="2" x14ac:dyDescent="0.15">
      <c r="A75" s="18" t="s">
        <v>304</v>
      </c>
      <c r="B75" s="18" t="s">
        <v>85</v>
      </c>
      <c r="C75" s="18" t="s">
        <v>270</v>
      </c>
      <c r="D75" s="20">
        <v>60</v>
      </c>
      <c r="E75" s="23" t="s">
        <v>92</v>
      </c>
      <c r="F75" s="19" t="s">
        <v>93</v>
      </c>
      <c r="G75" s="23" t="s">
        <v>94</v>
      </c>
      <c r="H75" s="23">
        <v>87.370999999999995</v>
      </c>
      <c r="I75" s="23">
        <v>88.98</v>
      </c>
      <c r="J75" s="23" t="s">
        <v>94</v>
      </c>
      <c r="K75" s="23">
        <v>35.207999999999998</v>
      </c>
      <c r="L75" s="23">
        <v>33.598999999999997</v>
      </c>
      <c r="M75" s="19">
        <f t="shared" si="8"/>
        <v>1.6090000000000089</v>
      </c>
      <c r="N75" s="23" t="s">
        <v>77</v>
      </c>
      <c r="O75" s="23">
        <v>6</v>
      </c>
      <c r="P75" s="19" t="s">
        <v>78</v>
      </c>
    </row>
    <row r="76" spans="1:16" s="4" customFormat="1" ht="29.25" customHeight="1" outlineLevel="2" x14ac:dyDescent="0.15">
      <c r="A76" s="18" t="s">
        <v>302</v>
      </c>
      <c r="B76" s="18" t="s">
        <v>84</v>
      </c>
      <c r="C76" s="18"/>
      <c r="D76" s="20">
        <v>61</v>
      </c>
      <c r="E76" s="23" t="s">
        <v>92</v>
      </c>
      <c r="F76" s="19" t="s">
        <v>275</v>
      </c>
      <c r="G76" s="23" t="s">
        <v>276</v>
      </c>
      <c r="H76" s="23">
        <v>220.04499999999999</v>
      </c>
      <c r="I76" s="23">
        <v>235.31100000000001</v>
      </c>
      <c r="J76" s="23" t="s">
        <v>276</v>
      </c>
      <c r="K76" s="23">
        <f>L76-M76</f>
        <v>220.04499999999999</v>
      </c>
      <c r="L76" s="23">
        <v>235.31100000000001</v>
      </c>
      <c r="M76" s="19">
        <f t="shared" si="8"/>
        <v>15.26600000000002</v>
      </c>
      <c r="N76" s="23" t="s">
        <v>121</v>
      </c>
      <c r="O76" s="23">
        <v>6</v>
      </c>
      <c r="P76" s="19" t="s">
        <v>78</v>
      </c>
    </row>
    <row r="77" spans="1:16" s="4" customFormat="1" ht="29.25" customHeight="1" outlineLevel="2" x14ac:dyDescent="0.15">
      <c r="A77" s="18"/>
      <c r="B77" s="18"/>
      <c r="C77" s="18"/>
      <c r="D77" s="20">
        <v>62</v>
      </c>
      <c r="E77" s="23" t="s">
        <v>92</v>
      </c>
      <c r="F77" s="19" t="s">
        <v>271</v>
      </c>
      <c r="G77" s="23" t="s">
        <v>272</v>
      </c>
      <c r="H77" s="23">
        <v>272</v>
      </c>
      <c r="I77" s="23">
        <v>274</v>
      </c>
      <c r="J77" s="23" t="s">
        <v>273</v>
      </c>
      <c r="K77" s="23">
        <v>29.952999999999999</v>
      </c>
      <c r="L77" s="23">
        <f>K77+M77</f>
        <v>31.952999999999999</v>
      </c>
      <c r="M77" s="19">
        <f t="shared" si="8"/>
        <v>2</v>
      </c>
      <c r="N77" s="23" t="s">
        <v>210</v>
      </c>
      <c r="O77" s="23">
        <v>7</v>
      </c>
      <c r="P77" s="19" t="s">
        <v>78</v>
      </c>
    </row>
    <row r="78" spans="1:16" s="4" customFormat="1" ht="29.25" customHeight="1" outlineLevel="2" x14ac:dyDescent="0.15">
      <c r="A78" s="18"/>
      <c r="B78" s="18"/>
      <c r="C78" s="18"/>
      <c r="D78" s="20">
        <v>63</v>
      </c>
      <c r="E78" s="23" t="s">
        <v>92</v>
      </c>
      <c r="F78" s="19" t="s">
        <v>271</v>
      </c>
      <c r="G78" s="23" t="s">
        <v>272</v>
      </c>
      <c r="H78" s="23">
        <v>276.048</v>
      </c>
      <c r="I78" s="23">
        <v>286.24299999999999</v>
      </c>
      <c r="J78" s="23"/>
      <c r="K78" s="23"/>
      <c r="L78" s="23"/>
      <c r="M78" s="19">
        <f t="shared" si="8"/>
        <v>10.194999999999993</v>
      </c>
      <c r="N78" s="23" t="s">
        <v>210</v>
      </c>
      <c r="O78" s="23">
        <v>7</v>
      </c>
      <c r="P78" s="19" t="s">
        <v>78</v>
      </c>
    </row>
    <row r="79" spans="1:16" ht="29.25" customHeight="1" outlineLevel="1" x14ac:dyDescent="0.15">
      <c r="A79" s="18"/>
      <c r="B79" s="18"/>
      <c r="C79" s="18"/>
      <c r="D79" s="217" t="s">
        <v>100</v>
      </c>
      <c r="E79" s="218"/>
      <c r="F79" s="219"/>
      <c r="G79" s="19"/>
      <c r="H79" s="39"/>
      <c r="I79" s="39"/>
      <c r="J79" s="22"/>
      <c r="K79" s="39"/>
      <c r="L79" s="39"/>
      <c r="M79" s="16">
        <f>SUBTOTAL(9,M80:M82)</f>
        <v>17.794000000000068</v>
      </c>
      <c r="N79" s="22"/>
      <c r="O79" s="43"/>
      <c r="P79" s="18"/>
    </row>
    <row r="80" spans="1:16" ht="29.25" customHeight="1" outlineLevel="2" x14ac:dyDescent="0.15">
      <c r="A80" s="18" t="s">
        <v>304</v>
      </c>
      <c r="B80" s="18" t="s">
        <v>84</v>
      </c>
      <c r="C80" s="18"/>
      <c r="D80" s="20">
        <v>64</v>
      </c>
      <c r="E80" s="22" t="s">
        <v>102</v>
      </c>
      <c r="F80" s="19" t="s">
        <v>103</v>
      </c>
      <c r="G80" s="19" t="s">
        <v>104</v>
      </c>
      <c r="H80" s="39">
        <v>171.36199999999999</v>
      </c>
      <c r="I80" s="39">
        <v>175.13900000000001</v>
      </c>
      <c r="J80" s="22" t="s">
        <v>105</v>
      </c>
      <c r="K80" s="39">
        <v>170.21199999999999</v>
      </c>
      <c r="L80" s="39">
        <v>173.989</v>
      </c>
      <c r="M80" s="19">
        <f>I80-H80</f>
        <v>3.7770000000000152</v>
      </c>
      <c r="N80" s="22" t="s">
        <v>77</v>
      </c>
      <c r="O80" s="43">
        <v>6.5</v>
      </c>
      <c r="P80" s="18" t="s">
        <v>106</v>
      </c>
    </row>
    <row r="81" spans="1:16" s="4" customFormat="1" ht="29.25" customHeight="1" outlineLevel="2" x14ac:dyDescent="0.15">
      <c r="A81" s="21" t="s">
        <v>302</v>
      </c>
      <c r="B81" s="21" t="s">
        <v>84</v>
      </c>
      <c r="C81" s="21"/>
      <c r="D81" s="20">
        <v>65</v>
      </c>
      <c r="E81" s="22" t="s">
        <v>102</v>
      </c>
      <c r="F81" s="19" t="s">
        <v>277</v>
      </c>
      <c r="G81" s="19" t="s">
        <v>278</v>
      </c>
      <c r="H81" s="19">
        <v>268.5</v>
      </c>
      <c r="I81" s="19">
        <v>274.60000000000002</v>
      </c>
      <c r="J81" s="19" t="s">
        <v>279</v>
      </c>
      <c r="K81" s="19">
        <f>H81+558.658</f>
        <v>827.15800000000002</v>
      </c>
      <c r="L81" s="19">
        <f>I81+558.658</f>
        <v>833.25800000000004</v>
      </c>
      <c r="M81" s="19">
        <f>I81-H81</f>
        <v>6.1000000000000227</v>
      </c>
      <c r="N81" s="23" t="s">
        <v>121</v>
      </c>
      <c r="O81" s="23">
        <v>6</v>
      </c>
      <c r="P81" s="19" t="s">
        <v>78</v>
      </c>
    </row>
    <row r="82" spans="1:16" s="4" customFormat="1" ht="29.25" customHeight="1" outlineLevel="2" x14ac:dyDescent="0.15">
      <c r="A82" s="21" t="s">
        <v>302</v>
      </c>
      <c r="B82" s="21" t="s">
        <v>84</v>
      </c>
      <c r="C82" s="21"/>
      <c r="D82" s="20">
        <v>66</v>
      </c>
      <c r="E82" s="22" t="s">
        <v>102</v>
      </c>
      <c r="F82" s="40" t="s">
        <v>287</v>
      </c>
      <c r="G82" s="41" t="s">
        <v>288</v>
      </c>
      <c r="H82" s="42">
        <v>322.49299999999999</v>
      </c>
      <c r="I82" s="44">
        <v>330.41</v>
      </c>
      <c r="J82" s="45" t="s">
        <v>289</v>
      </c>
      <c r="K82" s="45">
        <v>62.716000000000001</v>
      </c>
      <c r="L82" s="45">
        <v>70.632999999999996</v>
      </c>
      <c r="M82" s="19">
        <f>I82-H82</f>
        <v>7.91700000000003</v>
      </c>
      <c r="N82" s="23" t="s">
        <v>121</v>
      </c>
      <c r="O82" s="23">
        <v>4.5</v>
      </c>
      <c r="P82" s="19" t="s">
        <v>78</v>
      </c>
    </row>
    <row r="83" spans="1:16" s="4" customFormat="1" ht="29.25" customHeight="1" outlineLevel="1" x14ac:dyDescent="0.15">
      <c r="A83" s="18"/>
      <c r="B83" s="18"/>
      <c r="C83" s="18"/>
      <c r="D83" s="217" t="s">
        <v>182</v>
      </c>
      <c r="E83" s="218"/>
      <c r="F83" s="219"/>
      <c r="G83" s="23"/>
      <c r="H83" s="23"/>
      <c r="I83" s="23"/>
      <c r="J83" s="23"/>
      <c r="K83" s="23"/>
      <c r="L83" s="23"/>
      <c r="M83" s="16">
        <f>SUBTOTAL(9,M84:M87)</f>
        <v>23.545999999999992</v>
      </c>
      <c r="N83" s="23"/>
      <c r="O83" s="19"/>
      <c r="P83" s="19"/>
    </row>
    <row r="84" spans="1:16" s="4" customFormat="1" ht="29.25" customHeight="1" outlineLevel="2" x14ac:dyDescent="0.15">
      <c r="A84" s="18" t="s">
        <v>302</v>
      </c>
      <c r="B84" s="18" t="s">
        <v>84</v>
      </c>
      <c r="C84" s="18"/>
      <c r="D84" s="20">
        <v>67</v>
      </c>
      <c r="E84" s="22" t="s">
        <v>184</v>
      </c>
      <c r="F84" s="19" t="s">
        <v>185</v>
      </c>
      <c r="G84" s="23" t="s">
        <v>186</v>
      </c>
      <c r="H84" s="23">
        <v>84.411000000000001</v>
      </c>
      <c r="I84" s="23">
        <v>88.236000000000004</v>
      </c>
      <c r="J84" s="23" t="s">
        <v>186</v>
      </c>
      <c r="K84" s="23">
        <v>84.411000000000001</v>
      </c>
      <c r="L84" s="23">
        <v>88.236000000000004</v>
      </c>
      <c r="M84" s="19">
        <f t="shared" ref="M84:M87" si="9">I84-H84</f>
        <v>3.8250000000000028</v>
      </c>
      <c r="N84" s="23" t="s">
        <v>121</v>
      </c>
      <c r="O84" s="19">
        <v>5.5</v>
      </c>
      <c r="P84" s="19" t="s">
        <v>78</v>
      </c>
    </row>
    <row r="85" spans="1:16" s="3" customFormat="1" ht="29.25" customHeight="1" outlineLevel="2" x14ac:dyDescent="0.15">
      <c r="A85" s="18" t="s">
        <v>302</v>
      </c>
      <c r="B85" s="18" t="s">
        <v>84</v>
      </c>
      <c r="C85" s="18"/>
      <c r="D85" s="20">
        <v>68</v>
      </c>
      <c r="E85" s="22" t="s">
        <v>184</v>
      </c>
      <c r="F85" s="19" t="s">
        <v>185</v>
      </c>
      <c r="G85" s="23" t="s">
        <v>186</v>
      </c>
      <c r="H85" s="23">
        <v>88.236000000000004</v>
      </c>
      <c r="I85" s="23">
        <v>91.1</v>
      </c>
      <c r="J85" s="23" t="s">
        <v>186</v>
      </c>
      <c r="K85" s="23">
        <v>88.236000000000004</v>
      </c>
      <c r="L85" s="23">
        <v>91.1</v>
      </c>
      <c r="M85" s="19">
        <f t="shared" si="9"/>
        <v>2.8639999999999901</v>
      </c>
      <c r="N85" s="23" t="s">
        <v>121</v>
      </c>
      <c r="O85" s="19">
        <v>5.5</v>
      </c>
      <c r="P85" s="19" t="s">
        <v>78</v>
      </c>
    </row>
    <row r="86" spans="1:16" ht="29.25" customHeight="1" outlineLevel="2" x14ac:dyDescent="0.15">
      <c r="A86" s="18" t="s">
        <v>304</v>
      </c>
      <c r="B86" s="18" t="s">
        <v>84</v>
      </c>
      <c r="C86" s="18"/>
      <c r="D86" s="20">
        <v>69</v>
      </c>
      <c r="E86" s="22" t="s">
        <v>184</v>
      </c>
      <c r="F86" s="19" t="s">
        <v>185</v>
      </c>
      <c r="G86" s="23" t="s">
        <v>186</v>
      </c>
      <c r="H86" s="23">
        <v>138.702</v>
      </c>
      <c r="I86" s="23">
        <v>155.30699999999999</v>
      </c>
      <c r="J86" s="23" t="s">
        <v>186</v>
      </c>
      <c r="K86" s="23">
        <v>138.702</v>
      </c>
      <c r="L86" s="23">
        <v>150.72900000000001</v>
      </c>
      <c r="M86" s="19">
        <f t="shared" si="9"/>
        <v>16.60499999999999</v>
      </c>
      <c r="N86" s="23" t="s">
        <v>121</v>
      </c>
      <c r="O86" s="23">
        <v>4.5</v>
      </c>
      <c r="P86" s="19" t="s">
        <v>78</v>
      </c>
    </row>
    <row r="87" spans="1:16" ht="29.25" customHeight="1" outlineLevel="2" x14ac:dyDescent="0.15">
      <c r="A87" s="18" t="s">
        <v>304</v>
      </c>
      <c r="B87" s="18" t="s">
        <v>84</v>
      </c>
      <c r="C87" s="18"/>
      <c r="D87" s="20">
        <v>70</v>
      </c>
      <c r="E87" s="22" t="s">
        <v>184</v>
      </c>
      <c r="F87" s="19" t="s">
        <v>185</v>
      </c>
      <c r="G87" s="23" t="s">
        <v>186</v>
      </c>
      <c r="H87" s="23">
        <v>155.30699999999999</v>
      </c>
      <c r="I87" s="23">
        <v>155.559</v>
      </c>
      <c r="J87" s="23" t="s">
        <v>186</v>
      </c>
      <c r="K87" s="23">
        <v>150.72900000000001</v>
      </c>
      <c r="L87" s="23">
        <v>155.059</v>
      </c>
      <c r="M87" s="19">
        <f t="shared" si="9"/>
        <v>0.25200000000000955</v>
      </c>
      <c r="N87" s="23" t="s">
        <v>121</v>
      </c>
      <c r="O87" s="23">
        <v>6</v>
      </c>
      <c r="P87" s="19" t="s">
        <v>78</v>
      </c>
    </row>
    <row r="88" spans="1:16" s="4" customFormat="1" ht="29.25" customHeight="1" outlineLevel="1" x14ac:dyDescent="0.15">
      <c r="A88" s="21"/>
      <c r="B88" s="21"/>
      <c r="C88" s="21"/>
      <c r="D88" s="217" t="s">
        <v>108</v>
      </c>
      <c r="E88" s="218"/>
      <c r="F88" s="219"/>
      <c r="G88" s="16"/>
      <c r="H88" s="35"/>
      <c r="I88" s="35"/>
      <c r="J88" s="35"/>
      <c r="K88" s="35"/>
      <c r="L88" s="35"/>
      <c r="M88" s="16">
        <f>SUBTOTAL(9,M89:M89)</f>
        <v>3.4610000000000127</v>
      </c>
      <c r="N88" s="35"/>
      <c r="O88" s="35"/>
      <c r="P88" s="21"/>
    </row>
    <row r="89" spans="1:16" s="4" customFormat="1" ht="29.25" customHeight="1" outlineLevel="2" x14ac:dyDescent="0.15">
      <c r="A89" s="18" t="s">
        <v>304</v>
      </c>
      <c r="B89" s="18" t="s">
        <v>84</v>
      </c>
      <c r="C89" s="18"/>
      <c r="D89" s="20">
        <v>71</v>
      </c>
      <c r="E89" s="22" t="s">
        <v>110</v>
      </c>
      <c r="F89" s="19" t="s">
        <v>111</v>
      </c>
      <c r="G89" s="19" t="s">
        <v>112</v>
      </c>
      <c r="H89" s="19">
        <v>384.46199999999999</v>
      </c>
      <c r="I89" s="19">
        <v>387.923</v>
      </c>
      <c r="J89" s="19" t="s">
        <v>113</v>
      </c>
      <c r="K89" s="19">
        <f>H89+341.009</f>
        <v>725.471</v>
      </c>
      <c r="L89" s="19">
        <f>I89+341.009</f>
        <v>728.93200000000002</v>
      </c>
      <c r="M89" s="19">
        <f>I89-H89</f>
        <v>3.4610000000000127</v>
      </c>
      <c r="N89" s="19" t="s">
        <v>77</v>
      </c>
      <c r="O89" s="19">
        <v>6.5</v>
      </c>
      <c r="P89" s="19" t="s">
        <v>78</v>
      </c>
    </row>
  </sheetData>
  <mergeCells count="33">
    <mergeCell ref="D49:F49"/>
    <mergeCell ref="D31:F31"/>
    <mergeCell ref="D1:F1"/>
    <mergeCell ref="D2:P2"/>
    <mergeCell ref="G3:I3"/>
    <mergeCell ref="J3:L3"/>
    <mergeCell ref="D6:F6"/>
    <mergeCell ref="G4:G5"/>
    <mergeCell ref="H4:H5"/>
    <mergeCell ref="I4:I5"/>
    <mergeCell ref="J4:J5"/>
    <mergeCell ref="K4:K5"/>
    <mergeCell ref="L4:L5"/>
    <mergeCell ref="M3:M5"/>
    <mergeCell ref="O3:O5"/>
    <mergeCell ref="N3:N5"/>
    <mergeCell ref="P3:P5"/>
    <mergeCell ref="D83:F83"/>
    <mergeCell ref="D88:F88"/>
    <mergeCell ref="A3:A5"/>
    <mergeCell ref="B3:B5"/>
    <mergeCell ref="C3:C5"/>
    <mergeCell ref="D3:D5"/>
    <mergeCell ref="E3:E5"/>
    <mergeCell ref="F3:F5"/>
    <mergeCell ref="D57:F57"/>
    <mergeCell ref="D61:F61"/>
    <mergeCell ref="D68:F68"/>
    <mergeCell ref="D73:F73"/>
    <mergeCell ref="D79:F79"/>
    <mergeCell ref="D7:F7"/>
    <mergeCell ref="D16:F16"/>
    <mergeCell ref="D39:F39"/>
  </mergeCells>
  <phoneticPr fontId="32" type="noConversion"/>
  <printOptions horizontalCentered="1"/>
  <pageMargins left="0.27559055118110237" right="0.15748031496062992" top="0.39370078740157483" bottom="0.27559055118110237"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6</vt:i4>
      </vt:variant>
    </vt:vector>
  </HeadingPairs>
  <TitlesOfParts>
    <vt:vector size="10" baseType="lpstr">
      <vt:lpstr>初审通过项目明细表</vt:lpstr>
      <vt:lpstr>初审通过</vt:lpstr>
      <vt:lpstr>汇总表</vt:lpstr>
      <vt:lpstr>2022.1.15</vt:lpstr>
      <vt:lpstr>'2022.1.15'!Print_Area</vt:lpstr>
      <vt:lpstr>初审通过!Print_Area</vt:lpstr>
      <vt:lpstr>初审通过项目明细表!Print_Area</vt:lpstr>
      <vt:lpstr>'2022.1.15'!Print_Titles</vt:lpstr>
      <vt:lpstr>初审通过!Print_Titles</vt:lpstr>
      <vt:lpstr>初审通过项目明细表!Print_Titles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刘永红</cp:lastModifiedBy>
  <cp:lastPrinted>2022-02-25T06:49:53Z</cp:lastPrinted>
  <dcterms:created xsi:type="dcterms:W3CDTF">2006-09-16T00:00:00Z</dcterms:created>
  <dcterms:modified xsi:type="dcterms:W3CDTF">2022-02-25T06:49:54Z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69316DD33C0C427E8E4FDA8EC2B4152E</vt:lpwstr>
  </property>
  <property fmtid="{D5CDD505-2E9C-101B-9397-08002B2CF9AE}" pid="3" name="KSOProductBuildVer">
    <vt:lpwstr>2052-11.1.0.11294</vt:lpwstr>
  </property>
  <property fmtid="{D5CDD505-2E9C-101B-9397-08002B2CF9AE}" pid="4" name="KSOReadingLayout">
    <vt:bool>true</vt:bool>
  </property>
</Properties>
</file>